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gasto\gastopublico_porciento_agenteFinanciador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  <sheet name="Fuente" sheetId="35" r:id="rId35"/>
  </sheets>
  <definedNames>
    <definedName name="_xlnm._FilterDatabase" localSheetId="0" hidden="1">Concentrado!$A$1:$F$1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B18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B18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B18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B18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B18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O18" i="26"/>
  <c r="P18" i="26"/>
  <c r="Q18" i="26"/>
  <c r="R18" i="26"/>
  <c r="S18" i="26"/>
  <c r="T18" i="26"/>
  <c r="B18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B18" i="28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B18" i="30"/>
  <c r="C18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B18" i="31"/>
  <c r="C18" i="31"/>
  <c r="D18" i="31"/>
  <c r="E18" i="31"/>
  <c r="F18" i="31"/>
  <c r="G18" i="31"/>
  <c r="H18" i="31"/>
  <c r="I18" i="31"/>
  <c r="J18" i="31"/>
  <c r="K18" i="31"/>
  <c r="L18" i="31"/>
  <c r="M18" i="31"/>
  <c r="N18" i="31"/>
  <c r="O18" i="31"/>
  <c r="P18" i="31"/>
  <c r="Q18" i="31"/>
  <c r="R18" i="31"/>
  <c r="S18" i="31"/>
  <c r="T18" i="31"/>
  <c r="B18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B18" i="33"/>
  <c r="C18" i="33"/>
  <c r="D18" i="33"/>
  <c r="E18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S18" i="33"/>
  <c r="T18" i="33"/>
  <c r="B18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M497" i="1" l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N529" i="1" l="1"/>
  <c r="L529" i="1"/>
  <c r="J529" i="1"/>
  <c r="H529" i="1"/>
  <c r="F529" i="1"/>
  <c r="D529" i="1"/>
  <c r="N528" i="1"/>
  <c r="L528" i="1"/>
  <c r="J528" i="1"/>
  <c r="H528" i="1"/>
  <c r="F528" i="1"/>
  <c r="D528" i="1"/>
  <c r="N527" i="1"/>
  <c r="L527" i="1"/>
  <c r="J527" i="1"/>
  <c r="H527" i="1"/>
  <c r="F527" i="1"/>
  <c r="D527" i="1"/>
  <c r="N526" i="1"/>
  <c r="L526" i="1"/>
  <c r="J526" i="1"/>
  <c r="H526" i="1"/>
  <c r="F526" i="1"/>
  <c r="D526" i="1"/>
  <c r="N525" i="1"/>
  <c r="L525" i="1"/>
  <c r="J525" i="1"/>
  <c r="H525" i="1"/>
  <c r="F525" i="1"/>
  <c r="D525" i="1"/>
  <c r="N524" i="1"/>
  <c r="L524" i="1"/>
  <c r="J524" i="1"/>
  <c r="H524" i="1"/>
  <c r="F524" i="1"/>
  <c r="D524" i="1"/>
  <c r="N523" i="1"/>
  <c r="L523" i="1"/>
  <c r="J523" i="1"/>
  <c r="H523" i="1"/>
  <c r="F523" i="1"/>
  <c r="D523" i="1"/>
  <c r="N522" i="1"/>
  <c r="L522" i="1"/>
  <c r="J522" i="1"/>
  <c r="H522" i="1"/>
  <c r="F522" i="1"/>
  <c r="D522" i="1"/>
  <c r="N521" i="1"/>
  <c r="L521" i="1"/>
  <c r="J521" i="1"/>
  <c r="H521" i="1"/>
  <c r="F521" i="1"/>
  <c r="D521" i="1"/>
  <c r="N520" i="1"/>
  <c r="L520" i="1"/>
  <c r="J520" i="1"/>
  <c r="H520" i="1"/>
  <c r="F520" i="1"/>
  <c r="D520" i="1"/>
  <c r="N519" i="1"/>
  <c r="L519" i="1"/>
  <c r="J519" i="1"/>
  <c r="H519" i="1"/>
  <c r="F519" i="1"/>
  <c r="D519" i="1"/>
  <c r="N518" i="1"/>
  <c r="L518" i="1"/>
  <c r="J518" i="1"/>
  <c r="H518" i="1"/>
  <c r="F518" i="1"/>
  <c r="D518" i="1"/>
  <c r="N517" i="1"/>
  <c r="L517" i="1"/>
  <c r="J517" i="1"/>
  <c r="H517" i="1"/>
  <c r="F517" i="1"/>
  <c r="D517" i="1"/>
  <c r="N516" i="1"/>
  <c r="L516" i="1"/>
  <c r="J516" i="1"/>
  <c r="H516" i="1"/>
  <c r="F516" i="1"/>
  <c r="D516" i="1"/>
  <c r="N515" i="1"/>
  <c r="L515" i="1"/>
  <c r="J515" i="1"/>
  <c r="H515" i="1"/>
  <c r="F515" i="1"/>
  <c r="D515" i="1"/>
  <c r="N514" i="1"/>
  <c r="L514" i="1"/>
  <c r="J514" i="1"/>
  <c r="H514" i="1"/>
  <c r="F514" i="1"/>
  <c r="D514" i="1"/>
  <c r="N513" i="1"/>
  <c r="L513" i="1"/>
  <c r="J513" i="1"/>
  <c r="H513" i="1"/>
  <c r="F513" i="1"/>
  <c r="D513" i="1"/>
  <c r="N512" i="1"/>
  <c r="L512" i="1"/>
  <c r="J512" i="1"/>
  <c r="H512" i="1"/>
  <c r="F512" i="1"/>
  <c r="D512" i="1"/>
  <c r="N511" i="1"/>
  <c r="L511" i="1"/>
  <c r="J511" i="1"/>
  <c r="H511" i="1"/>
  <c r="F511" i="1"/>
  <c r="D511" i="1"/>
  <c r="N510" i="1"/>
  <c r="L510" i="1"/>
  <c r="J510" i="1"/>
  <c r="H510" i="1"/>
  <c r="F510" i="1"/>
  <c r="D510" i="1"/>
  <c r="N509" i="1"/>
  <c r="L509" i="1"/>
  <c r="J509" i="1"/>
  <c r="H509" i="1"/>
  <c r="F509" i="1"/>
  <c r="D509" i="1"/>
  <c r="N508" i="1"/>
  <c r="L508" i="1"/>
  <c r="J508" i="1"/>
  <c r="H508" i="1"/>
  <c r="F508" i="1"/>
  <c r="D508" i="1"/>
  <c r="N507" i="1"/>
  <c r="L507" i="1"/>
  <c r="J507" i="1"/>
  <c r="H507" i="1"/>
  <c r="F507" i="1"/>
  <c r="D507" i="1"/>
  <c r="N506" i="1"/>
  <c r="L506" i="1"/>
  <c r="J506" i="1"/>
  <c r="H506" i="1"/>
  <c r="F506" i="1"/>
  <c r="D506" i="1"/>
  <c r="N505" i="1"/>
  <c r="L505" i="1"/>
  <c r="J505" i="1"/>
  <c r="H505" i="1"/>
  <c r="F505" i="1"/>
  <c r="D505" i="1"/>
  <c r="N504" i="1"/>
  <c r="L504" i="1"/>
  <c r="J504" i="1"/>
  <c r="H504" i="1"/>
  <c r="F504" i="1"/>
  <c r="D504" i="1"/>
  <c r="N503" i="1"/>
  <c r="L503" i="1"/>
  <c r="J503" i="1"/>
  <c r="H503" i="1"/>
  <c r="F503" i="1"/>
  <c r="D503" i="1"/>
  <c r="N502" i="1"/>
  <c r="L502" i="1"/>
  <c r="J502" i="1"/>
  <c r="H502" i="1"/>
  <c r="F502" i="1"/>
  <c r="D502" i="1"/>
  <c r="N501" i="1"/>
  <c r="L501" i="1"/>
  <c r="J501" i="1"/>
  <c r="H501" i="1"/>
  <c r="F501" i="1"/>
  <c r="D501" i="1"/>
  <c r="N500" i="1"/>
  <c r="L500" i="1"/>
  <c r="J500" i="1"/>
  <c r="H500" i="1"/>
  <c r="F500" i="1"/>
  <c r="D500" i="1"/>
  <c r="N499" i="1"/>
  <c r="L499" i="1"/>
  <c r="J499" i="1"/>
  <c r="H499" i="1"/>
  <c r="F499" i="1"/>
  <c r="D499" i="1"/>
  <c r="N498" i="1"/>
  <c r="L498" i="1"/>
  <c r="J498" i="1"/>
  <c r="H498" i="1"/>
  <c r="F498" i="1"/>
  <c r="D498" i="1"/>
  <c r="N497" i="1"/>
  <c r="L497" i="1"/>
  <c r="J497" i="1"/>
  <c r="H497" i="1"/>
  <c r="F497" i="1"/>
  <c r="D497" i="1"/>
  <c r="B17" i="3" l="1"/>
  <c r="D17" i="3"/>
  <c r="F17" i="3"/>
  <c r="H17" i="3"/>
  <c r="J17" i="3"/>
  <c r="N17" i="3"/>
  <c r="O17" i="3"/>
  <c r="P17" i="3"/>
  <c r="Q17" i="3"/>
  <c r="R17" i="3"/>
  <c r="S17" i="3"/>
  <c r="T17" i="3"/>
  <c r="B17" i="4"/>
  <c r="D17" i="4"/>
  <c r="F17" i="4"/>
  <c r="H17" i="4"/>
  <c r="J17" i="4"/>
  <c r="N17" i="4"/>
  <c r="O17" i="4"/>
  <c r="P17" i="4"/>
  <c r="Q17" i="4"/>
  <c r="R17" i="4"/>
  <c r="S17" i="4"/>
  <c r="T17" i="4"/>
  <c r="B17" i="5"/>
  <c r="D17" i="5"/>
  <c r="F17" i="5"/>
  <c r="H17" i="5"/>
  <c r="J17" i="5"/>
  <c r="L17" i="5"/>
  <c r="N17" i="5"/>
  <c r="O17" i="5"/>
  <c r="P17" i="5"/>
  <c r="Q17" i="5"/>
  <c r="R17" i="5"/>
  <c r="S17" i="5"/>
  <c r="T17" i="5"/>
  <c r="B17" i="6"/>
  <c r="D17" i="6"/>
  <c r="F17" i="6"/>
  <c r="H17" i="6"/>
  <c r="J17" i="6"/>
  <c r="N17" i="6"/>
  <c r="O17" i="6"/>
  <c r="P17" i="6"/>
  <c r="Q17" i="6"/>
  <c r="R17" i="6"/>
  <c r="S17" i="6"/>
  <c r="T17" i="6"/>
  <c r="B17" i="7"/>
  <c r="D17" i="7"/>
  <c r="F17" i="7"/>
  <c r="H17" i="7"/>
  <c r="J17" i="7"/>
  <c r="N17" i="7"/>
  <c r="O17" i="7"/>
  <c r="P17" i="7"/>
  <c r="Q17" i="7"/>
  <c r="R17" i="7"/>
  <c r="S17" i="7"/>
  <c r="T17" i="7"/>
  <c r="B17" i="8"/>
  <c r="D17" i="8"/>
  <c r="F17" i="8"/>
  <c r="H17" i="8"/>
  <c r="J17" i="8"/>
  <c r="N17" i="8"/>
  <c r="O17" i="8"/>
  <c r="P17" i="8"/>
  <c r="Q17" i="8"/>
  <c r="R17" i="8"/>
  <c r="S17" i="8"/>
  <c r="T17" i="8"/>
  <c r="B17" i="9"/>
  <c r="D17" i="9"/>
  <c r="F17" i="9"/>
  <c r="H17" i="9"/>
  <c r="J17" i="9"/>
  <c r="L17" i="9"/>
  <c r="N17" i="9"/>
  <c r="O17" i="9"/>
  <c r="P17" i="9"/>
  <c r="Q17" i="9"/>
  <c r="R17" i="9"/>
  <c r="S17" i="9"/>
  <c r="T17" i="9"/>
  <c r="B17" i="10"/>
  <c r="D17" i="10"/>
  <c r="F17" i="10"/>
  <c r="H17" i="10"/>
  <c r="J17" i="10"/>
  <c r="N17" i="10"/>
  <c r="O17" i="10"/>
  <c r="P17" i="10"/>
  <c r="Q17" i="10"/>
  <c r="R17" i="10"/>
  <c r="S17" i="10"/>
  <c r="T17" i="10"/>
  <c r="B17" i="11"/>
  <c r="D17" i="11"/>
  <c r="F17" i="11"/>
  <c r="H17" i="11"/>
  <c r="J17" i="11"/>
  <c r="N17" i="11"/>
  <c r="O17" i="11"/>
  <c r="P17" i="11"/>
  <c r="Q17" i="11"/>
  <c r="R17" i="11"/>
  <c r="S17" i="11"/>
  <c r="T17" i="11"/>
  <c r="B17" i="12"/>
  <c r="D17" i="12"/>
  <c r="F17" i="12"/>
  <c r="H17" i="12"/>
  <c r="J17" i="12"/>
  <c r="N17" i="12"/>
  <c r="O17" i="12"/>
  <c r="P17" i="12"/>
  <c r="Q17" i="12"/>
  <c r="R17" i="12"/>
  <c r="S17" i="12"/>
  <c r="T17" i="12"/>
  <c r="B17" i="13"/>
  <c r="D17" i="13"/>
  <c r="F17" i="13"/>
  <c r="H17" i="13"/>
  <c r="J17" i="13"/>
  <c r="L17" i="13"/>
  <c r="N17" i="13"/>
  <c r="O17" i="13"/>
  <c r="P17" i="13"/>
  <c r="Q17" i="13"/>
  <c r="R17" i="13"/>
  <c r="S17" i="13"/>
  <c r="T17" i="13"/>
  <c r="B17" i="14"/>
  <c r="D17" i="14"/>
  <c r="F17" i="14"/>
  <c r="H17" i="14"/>
  <c r="J17" i="14"/>
  <c r="N17" i="14"/>
  <c r="O17" i="14"/>
  <c r="P17" i="14"/>
  <c r="Q17" i="14"/>
  <c r="R17" i="14"/>
  <c r="S17" i="14"/>
  <c r="T17" i="14"/>
  <c r="B17" i="15"/>
  <c r="D17" i="15"/>
  <c r="F17" i="15"/>
  <c r="H17" i="15"/>
  <c r="J17" i="15"/>
  <c r="N17" i="15"/>
  <c r="O17" i="15"/>
  <c r="P17" i="15"/>
  <c r="Q17" i="15"/>
  <c r="R17" i="15"/>
  <c r="S17" i="15"/>
  <c r="T17" i="15"/>
  <c r="B17" i="16"/>
  <c r="D17" i="16"/>
  <c r="F17" i="16"/>
  <c r="H17" i="16"/>
  <c r="J17" i="16"/>
  <c r="N17" i="16"/>
  <c r="O17" i="16"/>
  <c r="P17" i="16"/>
  <c r="Q17" i="16"/>
  <c r="R17" i="16"/>
  <c r="S17" i="16"/>
  <c r="T17" i="16"/>
  <c r="B17" i="17"/>
  <c r="D17" i="17"/>
  <c r="F17" i="17"/>
  <c r="H17" i="17"/>
  <c r="J17" i="17"/>
  <c r="L17" i="17"/>
  <c r="N17" i="17"/>
  <c r="O17" i="17"/>
  <c r="P17" i="17"/>
  <c r="Q17" i="17"/>
  <c r="R17" i="17"/>
  <c r="S17" i="17"/>
  <c r="T17" i="17"/>
  <c r="B17" i="18"/>
  <c r="D17" i="18"/>
  <c r="F17" i="18"/>
  <c r="H17" i="18"/>
  <c r="J17" i="18"/>
  <c r="N17" i="18"/>
  <c r="O17" i="18"/>
  <c r="P17" i="18"/>
  <c r="Q17" i="18"/>
  <c r="R17" i="18"/>
  <c r="S17" i="18"/>
  <c r="T17" i="18"/>
  <c r="B17" i="19"/>
  <c r="D17" i="19"/>
  <c r="F17" i="19"/>
  <c r="H17" i="19"/>
  <c r="J17" i="19"/>
  <c r="N17" i="19"/>
  <c r="O17" i="19"/>
  <c r="P17" i="19"/>
  <c r="Q17" i="19"/>
  <c r="R17" i="19"/>
  <c r="S17" i="19"/>
  <c r="T17" i="19"/>
  <c r="B17" i="20"/>
  <c r="D17" i="20"/>
  <c r="F17" i="20"/>
  <c r="H17" i="20"/>
  <c r="J17" i="20"/>
  <c r="N17" i="20"/>
  <c r="O17" i="20"/>
  <c r="P17" i="20"/>
  <c r="Q17" i="20"/>
  <c r="R17" i="20"/>
  <c r="S17" i="20"/>
  <c r="T17" i="20"/>
  <c r="B17" i="21"/>
  <c r="D17" i="21"/>
  <c r="F17" i="21"/>
  <c r="H17" i="21"/>
  <c r="J17" i="21"/>
  <c r="L17" i="21"/>
  <c r="N17" i="21"/>
  <c r="O17" i="21"/>
  <c r="P17" i="21"/>
  <c r="Q17" i="21"/>
  <c r="R17" i="21"/>
  <c r="S17" i="21"/>
  <c r="T17" i="21"/>
  <c r="B17" i="22"/>
  <c r="D17" i="22"/>
  <c r="F17" i="22"/>
  <c r="H17" i="22"/>
  <c r="J17" i="22"/>
  <c r="N17" i="22"/>
  <c r="O17" i="22"/>
  <c r="P17" i="22"/>
  <c r="Q17" i="22"/>
  <c r="R17" i="22"/>
  <c r="S17" i="22"/>
  <c r="T17" i="22"/>
  <c r="B17" i="23"/>
  <c r="D17" i="23"/>
  <c r="F17" i="23"/>
  <c r="H17" i="23"/>
  <c r="J17" i="23"/>
  <c r="N17" i="23"/>
  <c r="O17" i="23"/>
  <c r="P17" i="23"/>
  <c r="Q17" i="23"/>
  <c r="R17" i="23"/>
  <c r="S17" i="23"/>
  <c r="T17" i="23"/>
  <c r="B17" i="24"/>
  <c r="D17" i="24"/>
  <c r="F17" i="24"/>
  <c r="H17" i="24"/>
  <c r="J17" i="24"/>
  <c r="N17" i="24"/>
  <c r="O17" i="24"/>
  <c r="P17" i="24"/>
  <c r="Q17" i="24"/>
  <c r="R17" i="24"/>
  <c r="S17" i="24"/>
  <c r="T17" i="24"/>
  <c r="B17" i="25"/>
  <c r="D17" i="25"/>
  <c r="F17" i="25"/>
  <c r="H17" i="25"/>
  <c r="J17" i="25"/>
  <c r="L17" i="25"/>
  <c r="N17" i="25"/>
  <c r="O17" i="25"/>
  <c r="P17" i="25"/>
  <c r="Q17" i="25"/>
  <c r="R17" i="25"/>
  <c r="S17" i="25"/>
  <c r="T17" i="25"/>
  <c r="B17" i="26"/>
  <c r="D17" i="26"/>
  <c r="F17" i="26"/>
  <c r="H17" i="26"/>
  <c r="J17" i="26"/>
  <c r="N17" i="26"/>
  <c r="O17" i="26"/>
  <c r="P17" i="26"/>
  <c r="Q17" i="26"/>
  <c r="R17" i="26"/>
  <c r="S17" i="26"/>
  <c r="T17" i="26"/>
  <c r="B17" i="27"/>
  <c r="D17" i="27"/>
  <c r="F17" i="27"/>
  <c r="H17" i="27"/>
  <c r="J17" i="27"/>
  <c r="N17" i="27"/>
  <c r="O17" i="27"/>
  <c r="P17" i="27"/>
  <c r="Q17" i="27"/>
  <c r="R17" i="27"/>
  <c r="S17" i="27"/>
  <c r="T17" i="27"/>
  <c r="B17" i="28"/>
  <c r="D17" i="28"/>
  <c r="F17" i="28"/>
  <c r="H17" i="28"/>
  <c r="J17" i="28"/>
  <c r="N17" i="28"/>
  <c r="O17" i="28"/>
  <c r="P17" i="28"/>
  <c r="Q17" i="28"/>
  <c r="R17" i="28"/>
  <c r="S17" i="28"/>
  <c r="T17" i="28"/>
  <c r="B17" i="29"/>
  <c r="D17" i="29"/>
  <c r="F17" i="29"/>
  <c r="H17" i="29"/>
  <c r="J17" i="29"/>
  <c r="L17" i="29"/>
  <c r="N17" i="29"/>
  <c r="O17" i="29"/>
  <c r="P17" i="29"/>
  <c r="Q17" i="29"/>
  <c r="R17" i="29"/>
  <c r="S17" i="29"/>
  <c r="T17" i="29"/>
  <c r="B17" i="30"/>
  <c r="D17" i="30"/>
  <c r="F17" i="30"/>
  <c r="H17" i="30"/>
  <c r="J17" i="30"/>
  <c r="N17" i="30"/>
  <c r="O17" i="30"/>
  <c r="P17" i="30"/>
  <c r="Q17" i="30"/>
  <c r="R17" i="30"/>
  <c r="S17" i="30"/>
  <c r="T17" i="30"/>
  <c r="B17" i="31"/>
  <c r="D17" i="31"/>
  <c r="F17" i="31"/>
  <c r="H17" i="31"/>
  <c r="J17" i="31"/>
  <c r="N17" i="31"/>
  <c r="O17" i="31"/>
  <c r="P17" i="31"/>
  <c r="Q17" i="31"/>
  <c r="R17" i="31"/>
  <c r="S17" i="31"/>
  <c r="T17" i="31"/>
  <c r="B17" i="32"/>
  <c r="D17" i="32"/>
  <c r="F17" i="32"/>
  <c r="H17" i="32"/>
  <c r="J17" i="32"/>
  <c r="N17" i="32"/>
  <c r="O17" i="32"/>
  <c r="P17" i="32"/>
  <c r="Q17" i="32"/>
  <c r="R17" i="32"/>
  <c r="S17" i="32"/>
  <c r="T17" i="32"/>
  <c r="B17" i="33"/>
  <c r="D17" i="33"/>
  <c r="F17" i="33"/>
  <c r="H17" i="33"/>
  <c r="J17" i="33"/>
  <c r="L17" i="33"/>
  <c r="N17" i="33"/>
  <c r="O17" i="33"/>
  <c r="P17" i="33"/>
  <c r="Q17" i="33"/>
  <c r="R17" i="33"/>
  <c r="S17" i="33"/>
  <c r="T17" i="33"/>
  <c r="B17" i="34"/>
  <c r="D17" i="34"/>
  <c r="F17" i="34"/>
  <c r="H17" i="34"/>
  <c r="J17" i="34"/>
  <c r="N17" i="34"/>
  <c r="O17" i="34"/>
  <c r="P17" i="34"/>
  <c r="Q17" i="34"/>
  <c r="R17" i="34"/>
  <c r="S17" i="34"/>
  <c r="T17" i="34"/>
  <c r="B17" i="2"/>
  <c r="D17" i="2"/>
  <c r="F17" i="2"/>
  <c r="H17" i="2"/>
  <c r="J17" i="2"/>
  <c r="N17" i="2"/>
  <c r="O17" i="2"/>
  <c r="P17" i="2"/>
  <c r="Q17" i="2"/>
  <c r="R17" i="2"/>
  <c r="S17" i="2"/>
  <c r="T17" i="2"/>
  <c r="M463" i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L17" i="2"/>
  <c r="L17" i="3"/>
  <c r="L17" i="4"/>
  <c r="L17" i="6"/>
  <c r="L17" i="10"/>
  <c r="L17" i="11"/>
  <c r="L17" i="7"/>
  <c r="L17" i="8"/>
  <c r="L17" i="12"/>
  <c r="L17" i="14"/>
  <c r="L17" i="15"/>
  <c r="L17" i="16"/>
  <c r="L17" i="18"/>
  <c r="L17" i="19"/>
  <c r="L17" i="20"/>
  <c r="L17" i="22"/>
  <c r="L17" i="23"/>
  <c r="L17" i="24"/>
  <c r="L17" i="26"/>
  <c r="L17" i="27"/>
  <c r="L17" i="28"/>
  <c r="L17" i="30"/>
  <c r="L17" i="31"/>
  <c r="L17" i="32"/>
  <c r="L17" i="34"/>
  <c r="L496" i="1"/>
  <c r="J496" i="1"/>
  <c r="H496" i="1"/>
  <c r="F496" i="1"/>
  <c r="D496" i="1"/>
  <c r="L495" i="1"/>
  <c r="J495" i="1"/>
  <c r="H495" i="1"/>
  <c r="F495" i="1"/>
  <c r="D495" i="1"/>
  <c r="L494" i="1"/>
  <c r="J494" i="1"/>
  <c r="H494" i="1"/>
  <c r="F494" i="1"/>
  <c r="D494" i="1"/>
  <c r="L493" i="1"/>
  <c r="J493" i="1"/>
  <c r="H493" i="1"/>
  <c r="F493" i="1"/>
  <c r="D493" i="1"/>
  <c r="L492" i="1"/>
  <c r="J492" i="1"/>
  <c r="H492" i="1"/>
  <c r="F492" i="1"/>
  <c r="D492" i="1"/>
  <c r="L491" i="1"/>
  <c r="J491" i="1"/>
  <c r="H491" i="1"/>
  <c r="F491" i="1"/>
  <c r="D491" i="1"/>
  <c r="L490" i="1"/>
  <c r="J490" i="1"/>
  <c r="H490" i="1"/>
  <c r="F490" i="1"/>
  <c r="D490" i="1"/>
  <c r="L489" i="1"/>
  <c r="J489" i="1"/>
  <c r="H489" i="1"/>
  <c r="F489" i="1"/>
  <c r="D489" i="1"/>
  <c r="L488" i="1"/>
  <c r="J488" i="1"/>
  <c r="H488" i="1"/>
  <c r="F488" i="1"/>
  <c r="D488" i="1"/>
  <c r="L487" i="1"/>
  <c r="J487" i="1"/>
  <c r="H487" i="1"/>
  <c r="F487" i="1"/>
  <c r="D487" i="1"/>
  <c r="L486" i="1"/>
  <c r="J486" i="1"/>
  <c r="H486" i="1"/>
  <c r="F486" i="1"/>
  <c r="D486" i="1"/>
  <c r="L485" i="1"/>
  <c r="J485" i="1"/>
  <c r="H485" i="1"/>
  <c r="F485" i="1"/>
  <c r="D485" i="1"/>
  <c r="L484" i="1"/>
  <c r="J484" i="1"/>
  <c r="H484" i="1"/>
  <c r="F484" i="1"/>
  <c r="D484" i="1"/>
  <c r="L483" i="1"/>
  <c r="J483" i="1"/>
  <c r="H483" i="1"/>
  <c r="F483" i="1"/>
  <c r="D483" i="1"/>
  <c r="L482" i="1"/>
  <c r="J482" i="1"/>
  <c r="H482" i="1"/>
  <c r="F482" i="1"/>
  <c r="D482" i="1"/>
  <c r="L481" i="1"/>
  <c r="J481" i="1"/>
  <c r="H481" i="1"/>
  <c r="F481" i="1"/>
  <c r="D481" i="1"/>
  <c r="L480" i="1"/>
  <c r="J480" i="1"/>
  <c r="H480" i="1"/>
  <c r="F480" i="1"/>
  <c r="D480" i="1"/>
  <c r="L479" i="1"/>
  <c r="J479" i="1"/>
  <c r="H479" i="1"/>
  <c r="F479" i="1"/>
  <c r="D479" i="1"/>
  <c r="L478" i="1"/>
  <c r="J478" i="1"/>
  <c r="H478" i="1"/>
  <c r="F478" i="1"/>
  <c r="D478" i="1"/>
  <c r="L477" i="1"/>
  <c r="J477" i="1"/>
  <c r="H477" i="1"/>
  <c r="F477" i="1"/>
  <c r="D477" i="1"/>
  <c r="L476" i="1"/>
  <c r="J476" i="1"/>
  <c r="H476" i="1"/>
  <c r="F476" i="1"/>
  <c r="D476" i="1"/>
  <c r="L475" i="1"/>
  <c r="J475" i="1"/>
  <c r="H475" i="1"/>
  <c r="F475" i="1"/>
  <c r="D475" i="1"/>
  <c r="L474" i="1"/>
  <c r="J474" i="1"/>
  <c r="H474" i="1"/>
  <c r="F474" i="1"/>
  <c r="D474" i="1"/>
  <c r="L473" i="1"/>
  <c r="J473" i="1"/>
  <c r="H473" i="1"/>
  <c r="F473" i="1"/>
  <c r="D473" i="1"/>
  <c r="L472" i="1"/>
  <c r="J472" i="1"/>
  <c r="H472" i="1"/>
  <c r="F472" i="1"/>
  <c r="D472" i="1"/>
  <c r="L471" i="1"/>
  <c r="J471" i="1"/>
  <c r="H471" i="1"/>
  <c r="F471" i="1"/>
  <c r="D471" i="1"/>
  <c r="L470" i="1"/>
  <c r="J470" i="1"/>
  <c r="H470" i="1"/>
  <c r="F470" i="1"/>
  <c r="D470" i="1"/>
  <c r="L469" i="1"/>
  <c r="J469" i="1"/>
  <c r="H469" i="1"/>
  <c r="F469" i="1"/>
  <c r="D469" i="1"/>
  <c r="L468" i="1"/>
  <c r="J468" i="1"/>
  <c r="H468" i="1"/>
  <c r="F468" i="1"/>
  <c r="D468" i="1"/>
  <c r="L467" i="1"/>
  <c r="J467" i="1"/>
  <c r="H467" i="1"/>
  <c r="F467" i="1"/>
  <c r="D467" i="1"/>
  <c r="L466" i="1"/>
  <c r="J466" i="1"/>
  <c r="H466" i="1"/>
  <c r="F466" i="1"/>
  <c r="D466" i="1"/>
  <c r="L465" i="1"/>
  <c r="J465" i="1"/>
  <c r="H465" i="1"/>
  <c r="F465" i="1"/>
  <c r="D465" i="1"/>
  <c r="L464" i="1"/>
  <c r="J464" i="1"/>
  <c r="H464" i="1"/>
  <c r="F464" i="1"/>
  <c r="D464" i="1"/>
  <c r="B3" i="3" l="1"/>
  <c r="D3" i="3"/>
  <c r="F3" i="3"/>
  <c r="H3" i="3"/>
  <c r="J3" i="3"/>
  <c r="N3" i="3"/>
  <c r="O3" i="3"/>
  <c r="P3" i="3"/>
  <c r="Q3" i="3"/>
  <c r="R3" i="3"/>
  <c r="S3" i="3"/>
  <c r="T3" i="3"/>
  <c r="B4" i="3"/>
  <c r="D4" i="3"/>
  <c r="F4" i="3"/>
  <c r="H4" i="3"/>
  <c r="J4" i="3"/>
  <c r="N4" i="3"/>
  <c r="O4" i="3"/>
  <c r="P4" i="3"/>
  <c r="Q4" i="3"/>
  <c r="R4" i="3"/>
  <c r="S4" i="3"/>
  <c r="T4" i="3"/>
  <c r="B5" i="3"/>
  <c r="D5" i="3"/>
  <c r="F5" i="3"/>
  <c r="H5" i="3"/>
  <c r="J5" i="3"/>
  <c r="N5" i="3"/>
  <c r="O5" i="3"/>
  <c r="P5" i="3"/>
  <c r="Q5" i="3"/>
  <c r="R5" i="3"/>
  <c r="S5" i="3"/>
  <c r="T5" i="3"/>
  <c r="B6" i="3"/>
  <c r="D6" i="3"/>
  <c r="F6" i="3"/>
  <c r="H6" i="3"/>
  <c r="J6" i="3"/>
  <c r="N6" i="3"/>
  <c r="O6" i="3"/>
  <c r="P6" i="3"/>
  <c r="Q6" i="3"/>
  <c r="R6" i="3"/>
  <c r="S6" i="3"/>
  <c r="T6" i="3"/>
  <c r="B7" i="3"/>
  <c r="D7" i="3"/>
  <c r="F7" i="3"/>
  <c r="H7" i="3"/>
  <c r="J7" i="3"/>
  <c r="N7" i="3"/>
  <c r="O7" i="3"/>
  <c r="P7" i="3"/>
  <c r="Q7" i="3"/>
  <c r="R7" i="3"/>
  <c r="S7" i="3"/>
  <c r="T7" i="3"/>
  <c r="B8" i="3"/>
  <c r="D8" i="3"/>
  <c r="F8" i="3"/>
  <c r="H8" i="3"/>
  <c r="J8" i="3"/>
  <c r="N8" i="3"/>
  <c r="O8" i="3"/>
  <c r="P8" i="3"/>
  <c r="Q8" i="3"/>
  <c r="R8" i="3"/>
  <c r="S8" i="3"/>
  <c r="T8" i="3"/>
  <c r="B9" i="3"/>
  <c r="D9" i="3"/>
  <c r="F9" i="3"/>
  <c r="H9" i="3"/>
  <c r="J9" i="3"/>
  <c r="N9" i="3"/>
  <c r="O9" i="3"/>
  <c r="P9" i="3"/>
  <c r="Q9" i="3"/>
  <c r="R9" i="3"/>
  <c r="S9" i="3"/>
  <c r="T9" i="3"/>
  <c r="B10" i="3"/>
  <c r="D10" i="3"/>
  <c r="F10" i="3"/>
  <c r="H10" i="3"/>
  <c r="J10" i="3"/>
  <c r="N10" i="3"/>
  <c r="O10" i="3"/>
  <c r="P10" i="3"/>
  <c r="Q10" i="3"/>
  <c r="R10" i="3"/>
  <c r="S10" i="3"/>
  <c r="T10" i="3"/>
  <c r="B11" i="3"/>
  <c r="D11" i="3"/>
  <c r="F11" i="3"/>
  <c r="H11" i="3"/>
  <c r="J11" i="3"/>
  <c r="N11" i="3"/>
  <c r="O11" i="3"/>
  <c r="P11" i="3"/>
  <c r="Q11" i="3"/>
  <c r="R11" i="3"/>
  <c r="S11" i="3"/>
  <c r="T11" i="3"/>
  <c r="B12" i="3"/>
  <c r="D12" i="3"/>
  <c r="F12" i="3"/>
  <c r="H12" i="3"/>
  <c r="J12" i="3"/>
  <c r="N12" i="3"/>
  <c r="O12" i="3"/>
  <c r="P12" i="3"/>
  <c r="Q12" i="3"/>
  <c r="R12" i="3"/>
  <c r="S12" i="3"/>
  <c r="T12" i="3"/>
  <c r="B13" i="3"/>
  <c r="D13" i="3"/>
  <c r="F13" i="3"/>
  <c r="H13" i="3"/>
  <c r="J13" i="3"/>
  <c r="N13" i="3"/>
  <c r="O13" i="3"/>
  <c r="P13" i="3"/>
  <c r="Q13" i="3"/>
  <c r="R13" i="3"/>
  <c r="S13" i="3"/>
  <c r="T13" i="3"/>
  <c r="B14" i="3"/>
  <c r="D14" i="3"/>
  <c r="F14" i="3"/>
  <c r="H14" i="3"/>
  <c r="J14" i="3"/>
  <c r="N14" i="3"/>
  <c r="O14" i="3"/>
  <c r="P14" i="3"/>
  <c r="Q14" i="3"/>
  <c r="R14" i="3"/>
  <c r="S14" i="3"/>
  <c r="T14" i="3"/>
  <c r="B15" i="3"/>
  <c r="D15" i="3"/>
  <c r="F15" i="3"/>
  <c r="H15" i="3"/>
  <c r="J15" i="3"/>
  <c r="N15" i="3"/>
  <c r="O15" i="3"/>
  <c r="P15" i="3"/>
  <c r="Q15" i="3"/>
  <c r="R15" i="3"/>
  <c r="S15" i="3"/>
  <c r="T15" i="3"/>
  <c r="B16" i="3"/>
  <c r="D16" i="3"/>
  <c r="F16" i="3"/>
  <c r="H16" i="3"/>
  <c r="J16" i="3"/>
  <c r="N16" i="3"/>
  <c r="O16" i="3"/>
  <c r="P16" i="3"/>
  <c r="Q16" i="3"/>
  <c r="R16" i="3"/>
  <c r="S16" i="3"/>
  <c r="T16" i="3"/>
  <c r="B3" i="4"/>
  <c r="D3" i="4"/>
  <c r="F3" i="4"/>
  <c r="H3" i="4"/>
  <c r="J3" i="4"/>
  <c r="N3" i="4"/>
  <c r="O3" i="4"/>
  <c r="P3" i="4"/>
  <c r="Q3" i="4"/>
  <c r="R3" i="4"/>
  <c r="S3" i="4"/>
  <c r="T3" i="4"/>
  <c r="B4" i="4"/>
  <c r="D4" i="4"/>
  <c r="F4" i="4"/>
  <c r="H4" i="4"/>
  <c r="J4" i="4"/>
  <c r="N4" i="4"/>
  <c r="O4" i="4"/>
  <c r="P4" i="4"/>
  <c r="Q4" i="4"/>
  <c r="R4" i="4"/>
  <c r="S4" i="4"/>
  <c r="T4" i="4"/>
  <c r="B5" i="4"/>
  <c r="D5" i="4"/>
  <c r="F5" i="4"/>
  <c r="H5" i="4"/>
  <c r="J5" i="4"/>
  <c r="N5" i="4"/>
  <c r="O5" i="4"/>
  <c r="P5" i="4"/>
  <c r="Q5" i="4"/>
  <c r="R5" i="4"/>
  <c r="S5" i="4"/>
  <c r="T5" i="4"/>
  <c r="B6" i="4"/>
  <c r="D6" i="4"/>
  <c r="F6" i="4"/>
  <c r="H6" i="4"/>
  <c r="J6" i="4"/>
  <c r="N6" i="4"/>
  <c r="O6" i="4"/>
  <c r="P6" i="4"/>
  <c r="Q6" i="4"/>
  <c r="R6" i="4"/>
  <c r="S6" i="4"/>
  <c r="T6" i="4"/>
  <c r="B7" i="4"/>
  <c r="D7" i="4"/>
  <c r="F7" i="4"/>
  <c r="H7" i="4"/>
  <c r="J7" i="4"/>
  <c r="N7" i="4"/>
  <c r="O7" i="4"/>
  <c r="P7" i="4"/>
  <c r="Q7" i="4"/>
  <c r="R7" i="4"/>
  <c r="S7" i="4"/>
  <c r="T7" i="4"/>
  <c r="B8" i="4"/>
  <c r="D8" i="4"/>
  <c r="F8" i="4"/>
  <c r="H8" i="4"/>
  <c r="J8" i="4"/>
  <c r="N8" i="4"/>
  <c r="O8" i="4"/>
  <c r="P8" i="4"/>
  <c r="Q8" i="4"/>
  <c r="R8" i="4"/>
  <c r="S8" i="4"/>
  <c r="T8" i="4"/>
  <c r="B9" i="4"/>
  <c r="D9" i="4"/>
  <c r="F9" i="4"/>
  <c r="H9" i="4"/>
  <c r="J9" i="4"/>
  <c r="N9" i="4"/>
  <c r="O9" i="4"/>
  <c r="P9" i="4"/>
  <c r="Q9" i="4"/>
  <c r="R9" i="4"/>
  <c r="S9" i="4"/>
  <c r="T9" i="4"/>
  <c r="B10" i="4"/>
  <c r="D10" i="4"/>
  <c r="F10" i="4"/>
  <c r="H10" i="4"/>
  <c r="J10" i="4"/>
  <c r="N10" i="4"/>
  <c r="O10" i="4"/>
  <c r="P10" i="4"/>
  <c r="Q10" i="4"/>
  <c r="R10" i="4"/>
  <c r="S10" i="4"/>
  <c r="T10" i="4"/>
  <c r="B11" i="4"/>
  <c r="D11" i="4"/>
  <c r="F11" i="4"/>
  <c r="H11" i="4"/>
  <c r="J11" i="4"/>
  <c r="N11" i="4"/>
  <c r="O11" i="4"/>
  <c r="P11" i="4"/>
  <c r="Q11" i="4"/>
  <c r="R11" i="4"/>
  <c r="S11" i="4"/>
  <c r="T11" i="4"/>
  <c r="B12" i="4"/>
  <c r="D12" i="4"/>
  <c r="F12" i="4"/>
  <c r="H12" i="4"/>
  <c r="J12" i="4"/>
  <c r="N12" i="4"/>
  <c r="O12" i="4"/>
  <c r="P12" i="4"/>
  <c r="Q12" i="4"/>
  <c r="R12" i="4"/>
  <c r="S12" i="4"/>
  <c r="T12" i="4"/>
  <c r="B13" i="4"/>
  <c r="D13" i="4"/>
  <c r="F13" i="4"/>
  <c r="H13" i="4"/>
  <c r="J13" i="4"/>
  <c r="N13" i="4"/>
  <c r="O13" i="4"/>
  <c r="P13" i="4"/>
  <c r="Q13" i="4"/>
  <c r="R13" i="4"/>
  <c r="S13" i="4"/>
  <c r="T13" i="4"/>
  <c r="B14" i="4"/>
  <c r="D14" i="4"/>
  <c r="F14" i="4"/>
  <c r="H14" i="4"/>
  <c r="J14" i="4"/>
  <c r="N14" i="4"/>
  <c r="O14" i="4"/>
  <c r="P14" i="4"/>
  <c r="Q14" i="4"/>
  <c r="R14" i="4"/>
  <c r="S14" i="4"/>
  <c r="T14" i="4"/>
  <c r="B15" i="4"/>
  <c r="D15" i="4"/>
  <c r="F15" i="4"/>
  <c r="H15" i="4"/>
  <c r="J15" i="4"/>
  <c r="N15" i="4"/>
  <c r="O15" i="4"/>
  <c r="P15" i="4"/>
  <c r="Q15" i="4"/>
  <c r="R15" i="4"/>
  <c r="S15" i="4"/>
  <c r="T15" i="4"/>
  <c r="B16" i="4"/>
  <c r="D16" i="4"/>
  <c r="F16" i="4"/>
  <c r="H16" i="4"/>
  <c r="J16" i="4"/>
  <c r="N16" i="4"/>
  <c r="O16" i="4"/>
  <c r="P16" i="4"/>
  <c r="Q16" i="4"/>
  <c r="R16" i="4"/>
  <c r="S16" i="4"/>
  <c r="T16" i="4"/>
  <c r="B3" i="5"/>
  <c r="D3" i="5"/>
  <c r="F3" i="5"/>
  <c r="H3" i="5"/>
  <c r="J3" i="5"/>
  <c r="N3" i="5"/>
  <c r="O3" i="5"/>
  <c r="P3" i="5"/>
  <c r="Q3" i="5"/>
  <c r="R3" i="5"/>
  <c r="S3" i="5"/>
  <c r="T3" i="5"/>
  <c r="B4" i="5"/>
  <c r="D4" i="5"/>
  <c r="F4" i="5"/>
  <c r="H4" i="5"/>
  <c r="J4" i="5"/>
  <c r="N4" i="5"/>
  <c r="O4" i="5"/>
  <c r="P4" i="5"/>
  <c r="Q4" i="5"/>
  <c r="R4" i="5"/>
  <c r="S4" i="5"/>
  <c r="T4" i="5"/>
  <c r="B5" i="5"/>
  <c r="D5" i="5"/>
  <c r="F5" i="5"/>
  <c r="H5" i="5"/>
  <c r="J5" i="5"/>
  <c r="N5" i="5"/>
  <c r="O5" i="5"/>
  <c r="P5" i="5"/>
  <c r="Q5" i="5"/>
  <c r="R5" i="5"/>
  <c r="S5" i="5"/>
  <c r="T5" i="5"/>
  <c r="B6" i="5"/>
  <c r="D6" i="5"/>
  <c r="F6" i="5"/>
  <c r="H6" i="5"/>
  <c r="J6" i="5"/>
  <c r="N6" i="5"/>
  <c r="O6" i="5"/>
  <c r="P6" i="5"/>
  <c r="Q6" i="5"/>
  <c r="R6" i="5"/>
  <c r="S6" i="5"/>
  <c r="T6" i="5"/>
  <c r="B7" i="5"/>
  <c r="D7" i="5"/>
  <c r="F7" i="5"/>
  <c r="H7" i="5"/>
  <c r="J7" i="5"/>
  <c r="N7" i="5"/>
  <c r="O7" i="5"/>
  <c r="P7" i="5"/>
  <c r="Q7" i="5"/>
  <c r="R7" i="5"/>
  <c r="S7" i="5"/>
  <c r="T7" i="5"/>
  <c r="B8" i="5"/>
  <c r="D8" i="5"/>
  <c r="F8" i="5"/>
  <c r="H8" i="5"/>
  <c r="J8" i="5"/>
  <c r="N8" i="5"/>
  <c r="O8" i="5"/>
  <c r="P8" i="5"/>
  <c r="Q8" i="5"/>
  <c r="R8" i="5"/>
  <c r="S8" i="5"/>
  <c r="T8" i="5"/>
  <c r="B9" i="5"/>
  <c r="D9" i="5"/>
  <c r="F9" i="5"/>
  <c r="H9" i="5"/>
  <c r="J9" i="5"/>
  <c r="N9" i="5"/>
  <c r="O9" i="5"/>
  <c r="P9" i="5"/>
  <c r="Q9" i="5"/>
  <c r="R9" i="5"/>
  <c r="S9" i="5"/>
  <c r="T9" i="5"/>
  <c r="B10" i="5"/>
  <c r="D10" i="5"/>
  <c r="F10" i="5"/>
  <c r="H10" i="5"/>
  <c r="J10" i="5"/>
  <c r="N10" i="5"/>
  <c r="O10" i="5"/>
  <c r="P10" i="5"/>
  <c r="Q10" i="5"/>
  <c r="R10" i="5"/>
  <c r="S10" i="5"/>
  <c r="T10" i="5"/>
  <c r="B11" i="5"/>
  <c r="D11" i="5"/>
  <c r="F11" i="5"/>
  <c r="H11" i="5"/>
  <c r="J11" i="5"/>
  <c r="N11" i="5"/>
  <c r="O11" i="5"/>
  <c r="P11" i="5"/>
  <c r="Q11" i="5"/>
  <c r="R11" i="5"/>
  <c r="S11" i="5"/>
  <c r="T11" i="5"/>
  <c r="B12" i="5"/>
  <c r="D12" i="5"/>
  <c r="F12" i="5"/>
  <c r="H12" i="5"/>
  <c r="J12" i="5"/>
  <c r="N12" i="5"/>
  <c r="O12" i="5"/>
  <c r="P12" i="5"/>
  <c r="Q12" i="5"/>
  <c r="R12" i="5"/>
  <c r="S12" i="5"/>
  <c r="T12" i="5"/>
  <c r="B13" i="5"/>
  <c r="D13" i="5"/>
  <c r="F13" i="5"/>
  <c r="H13" i="5"/>
  <c r="J13" i="5"/>
  <c r="N13" i="5"/>
  <c r="O13" i="5"/>
  <c r="P13" i="5"/>
  <c r="Q13" i="5"/>
  <c r="R13" i="5"/>
  <c r="S13" i="5"/>
  <c r="T13" i="5"/>
  <c r="B14" i="5"/>
  <c r="D14" i="5"/>
  <c r="F14" i="5"/>
  <c r="H14" i="5"/>
  <c r="J14" i="5"/>
  <c r="N14" i="5"/>
  <c r="O14" i="5"/>
  <c r="P14" i="5"/>
  <c r="Q14" i="5"/>
  <c r="R14" i="5"/>
  <c r="S14" i="5"/>
  <c r="T14" i="5"/>
  <c r="B15" i="5"/>
  <c r="D15" i="5"/>
  <c r="F15" i="5"/>
  <c r="H15" i="5"/>
  <c r="J15" i="5"/>
  <c r="N15" i="5"/>
  <c r="O15" i="5"/>
  <c r="P15" i="5"/>
  <c r="Q15" i="5"/>
  <c r="R15" i="5"/>
  <c r="S15" i="5"/>
  <c r="T15" i="5"/>
  <c r="B16" i="5"/>
  <c r="D16" i="5"/>
  <c r="F16" i="5"/>
  <c r="H16" i="5"/>
  <c r="J16" i="5"/>
  <c r="N16" i="5"/>
  <c r="O16" i="5"/>
  <c r="P16" i="5"/>
  <c r="Q16" i="5"/>
  <c r="R16" i="5"/>
  <c r="S16" i="5"/>
  <c r="T16" i="5"/>
  <c r="B3" i="6"/>
  <c r="D3" i="6"/>
  <c r="F3" i="6"/>
  <c r="H3" i="6"/>
  <c r="J3" i="6"/>
  <c r="N3" i="6"/>
  <c r="O3" i="6"/>
  <c r="P3" i="6"/>
  <c r="Q3" i="6"/>
  <c r="R3" i="6"/>
  <c r="S3" i="6"/>
  <c r="T3" i="6"/>
  <c r="B4" i="6"/>
  <c r="D4" i="6"/>
  <c r="F4" i="6"/>
  <c r="H4" i="6"/>
  <c r="J4" i="6"/>
  <c r="N4" i="6"/>
  <c r="O4" i="6"/>
  <c r="P4" i="6"/>
  <c r="Q4" i="6"/>
  <c r="R4" i="6"/>
  <c r="S4" i="6"/>
  <c r="T4" i="6"/>
  <c r="B5" i="6"/>
  <c r="D5" i="6"/>
  <c r="F5" i="6"/>
  <c r="H5" i="6"/>
  <c r="J5" i="6"/>
  <c r="N5" i="6"/>
  <c r="O5" i="6"/>
  <c r="P5" i="6"/>
  <c r="Q5" i="6"/>
  <c r="R5" i="6"/>
  <c r="S5" i="6"/>
  <c r="T5" i="6"/>
  <c r="B6" i="6"/>
  <c r="D6" i="6"/>
  <c r="F6" i="6"/>
  <c r="H6" i="6"/>
  <c r="J6" i="6"/>
  <c r="N6" i="6"/>
  <c r="O6" i="6"/>
  <c r="P6" i="6"/>
  <c r="Q6" i="6"/>
  <c r="R6" i="6"/>
  <c r="S6" i="6"/>
  <c r="T6" i="6"/>
  <c r="B7" i="6"/>
  <c r="D7" i="6"/>
  <c r="F7" i="6"/>
  <c r="H7" i="6"/>
  <c r="J7" i="6"/>
  <c r="N7" i="6"/>
  <c r="O7" i="6"/>
  <c r="P7" i="6"/>
  <c r="Q7" i="6"/>
  <c r="R7" i="6"/>
  <c r="S7" i="6"/>
  <c r="T7" i="6"/>
  <c r="B8" i="6"/>
  <c r="D8" i="6"/>
  <c r="F8" i="6"/>
  <c r="H8" i="6"/>
  <c r="J8" i="6"/>
  <c r="N8" i="6"/>
  <c r="O8" i="6"/>
  <c r="P8" i="6"/>
  <c r="Q8" i="6"/>
  <c r="R8" i="6"/>
  <c r="S8" i="6"/>
  <c r="T8" i="6"/>
  <c r="B9" i="6"/>
  <c r="D9" i="6"/>
  <c r="F9" i="6"/>
  <c r="H9" i="6"/>
  <c r="J9" i="6"/>
  <c r="N9" i="6"/>
  <c r="O9" i="6"/>
  <c r="P9" i="6"/>
  <c r="Q9" i="6"/>
  <c r="R9" i="6"/>
  <c r="S9" i="6"/>
  <c r="T9" i="6"/>
  <c r="B10" i="6"/>
  <c r="D10" i="6"/>
  <c r="F10" i="6"/>
  <c r="H10" i="6"/>
  <c r="J10" i="6"/>
  <c r="N10" i="6"/>
  <c r="O10" i="6"/>
  <c r="P10" i="6"/>
  <c r="Q10" i="6"/>
  <c r="R10" i="6"/>
  <c r="S10" i="6"/>
  <c r="T10" i="6"/>
  <c r="B11" i="6"/>
  <c r="D11" i="6"/>
  <c r="F11" i="6"/>
  <c r="H11" i="6"/>
  <c r="J11" i="6"/>
  <c r="N11" i="6"/>
  <c r="O11" i="6"/>
  <c r="P11" i="6"/>
  <c r="Q11" i="6"/>
  <c r="R11" i="6"/>
  <c r="S11" i="6"/>
  <c r="T11" i="6"/>
  <c r="B12" i="6"/>
  <c r="D12" i="6"/>
  <c r="F12" i="6"/>
  <c r="H12" i="6"/>
  <c r="J12" i="6"/>
  <c r="N12" i="6"/>
  <c r="O12" i="6"/>
  <c r="P12" i="6"/>
  <c r="Q12" i="6"/>
  <c r="R12" i="6"/>
  <c r="S12" i="6"/>
  <c r="T12" i="6"/>
  <c r="B13" i="6"/>
  <c r="D13" i="6"/>
  <c r="F13" i="6"/>
  <c r="H13" i="6"/>
  <c r="J13" i="6"/>
  <c r="N13" i="6"/>
  <c r="O13" i="6"/>
  <c r="P13" i="6"/>
  <c r="Q13" i="6"/>
  <c r="R13" i="6"/>
  <c r="S13" i="6"/>
  <c r="T13" i="6"/>
  <c r="B14" i="6"/>
  <c r="D14" i="6"/>
  <c r="F14" i="6"/>
  <c r="H14" i="6"/>
  <c r="J14" i="6"/>
  <c r="N14" i="6"/>
  <c r="O14" i="6"/>
  <c r="P14" i="6"/>
  <c r="Q14" i="6"/>
  <c r="R14" i="6"/>
  <c r="S14" i="6"/>
  <c r="T14" i="6"/>
  <c r="B15" i="6"/>
  <c r="D15" i="6"/>
  <c r="F15" i="6"/>
  <c r="H15" i="6"/>
  <c r="J15" i="6"/>
  <c r="N15" i="6"/>
  <c r="O15" i="6"/>
  <c r="P15" i="6"/>
  <c r="Q15" i="6"/>
  <c r="R15" i="6"/>
  <c r="S15" i="6"/>
  <c r="T15" i="6"/>
  <c r="B16" i="6"/>
  <c r="D16" i="6"/>
  <c r="F16" i="6"/>
  <c r="H16" i="6"/>
  <c r="J16" i="6"/>
  <c r="N16" i="6"/>
  <c r="O16" i="6"/>
  <c r="P16" i="6"/>
  <c r="Q16" i="6"/>
  <c r="R16" i="6"/>
  <c r="S16" i="6"/>
  <c r="T16" i="6"/>
  <c r="B3" i="7"/>
  <c r="D3" i="7"/>
  <c r="F3" i="7"/>
  <c r="H3" i="7"/>
  <c r="J3" i="7"/>
  <c r="N3" i="7"/>
  <c r="O3" i="7"/>
  <c r="P3" i="7"/>
  <c r="Q3" i="7"/>
  <c r="R3" i="7"/>
  <c r="S3" i="7"/>
  <c r="T3" i="7"/>
  <c r="B4" i="7"/>
  <c r="D4" i="7"/>
  <c r="F4" i="7"/>
  <c r="H4" i="7"/>
  <c r="J4" i="7"/>
  <c r="N4" i="7"/>
  <c r="O4" i="7"/>
  <c r="P4" i="7"/>
  <c r="Q4" i="7"/>
  <c r="R4" i="7"/>
  <c r="S4" i="7"/>
  <c r="T4" i="7"/>
  <c r="B5" i="7"/>
  <c r="D5" i="7"/>
  <c r="F5" i="7"/>
  <c r="H5" i="7"/>
  <c r="J5" i="7"/>
  <c r="N5" i="7"/>
  <c r="O5" i="7"/>
  <c r="P5" i="7"/>
  <c r="Q5" i="7"/>
  <c r="R5" i="7"/>
  <c r="S5" i="7"/>
  <c r="T5" i="7"/>
  <c r="B6" i="7"/>
  <c r="D6" i="7"/>
  <c r="F6" i="7"/>
  <c r="H6" i="7"/>
  <c r="J6" i="7"/>
  <c r="N6" i="7"/>
  <c r="O6" i="7"/>
  <c r="P6" i="7"/>
  <c r="Q6" i="7"/>
  <c r="R6" i="7"/>
  <c r="S6" i="7"/>
  <c r="T6" i="7"/>
  <c r="B7" i="7"/>
  <c r="D7" i="7"/>
  <c r="F7" i="7"/>
  <c r="H7" i="7"/>
  <c r="J7" i="7"/>
  <c r="N7" i="7"/>
  <c r="O7" i="7"/>
  <c r="P7" i="7"/>
  <c r="Q7" i="7"/>
  <c r="R7" i="7"/>
  <c r="S7" i="7"/>
  <c r="T7" i="7"/>
  <c r="B8" i="7"/>
  <c r="D8" i="7"/>
  <c r="F8" i="7"/>
  <c r="H8" i="7"/>
  <c r="J8" i="7"/>
  <c r="N8" i="7"/>
  <c r="O8" i="7"/>
  <c r="P8" i="7"/>
  <c r="Q8" i="7"/>
  <c r="R8" i="7"/>
  <c r="S8" i="7"/>
  <c r="T8" i="7"/>
  <c r="B9" i="7"/>
  <c r="D9" i="7"/>
  <c r="F9" i="7"/>
  <c r="H9" i="7"/>
  <c r="J9" i="7"/>
  <c r="N9" i="7"/>
  <c r="O9" i="7"/>
  <c r="P9" i="7"/>
  <c r="Q9" i="7"/>
  <c r="R9" i="7"/>
  <c r="S9" i="7"/>
  <c r="T9" i="7"/>
  <c r="B10" i="7"/>
  <c r="D10" i="7"/>
  <c r="F10" i="7"/>
  <c r="H10" i="7"/>
  <c r="J10" i="7"/>
  <c r="N10" i="7"/>
  <c r="O10" i="7"/>
  <c r="P10" i="7"/>
  <c r="Q10" i="7"/>
  <c r="R10" i="7"/>
  <c r="S10" i="7"/>
  <c r="T10" i="7"/>
  <c r="B11" i="7"/>
  <c r="D11" i="7"/>
  <c r="F11" i="7"/>
  <c r="H11" i="7"/>
  <c r="J11" i="7"/>
  <c r="N11" i="7"/>
  <c r="O11" i="7"/>
  <c r="P11" i="7"/>
  <c r="Q11" i="7"/>
  <c r="R11" i="7"/>
  <c r="S11" i="7"/>
  <c r="T11" i="7"/>
  <c r="B12" i="7"/>
  <c r="D12" i="7"/>
  <c r="F12" i="7"/>
  <c r="H12" i="7"/>
  <c r="J12" i="7"/>
  <c r="N12" i="7"/>
  <c r="O12" i="7"/>
  <c r="P12" i="7"/>
  <c r="Q12" i="7"/>
  <c r="R12" i="7"/>
  <c r="S12" i="7"/>
  <c r="T12" i="7"/>
  <c r="B13" i="7"/>
  <c r="D13" i="7"/>
  <c r="F13" i="7"/>
  <c r="H13" i="7"/>
  <c r="J13" i="7"/>
  <c r="N13" i="7"/>
  <c r="O13" i="7"/>
  <c r="P13" i="7"/>
  <c r="Q13" i="7"/>
  <c r="R13" i="7"/>
  <c r="S13" i="7"/>
  <c r="T13" i="7"/>
  <c r="B14" i="7"/>
  <c r="D14" i="7"/>
  <c r="F14" i="7"/>
  <c r="H14" i="7"/>
  <c r="J14" i="7"/>
  <c r="N14" i="7"/>
  <c r="O14" i="7"/>
  <c r="P14" i="7"/>
  <c r="Q14" i="7"/>
  <c r="R14" i="7"/>
  <c r="S14" i="7"/>
  <c r="T14" i="7"/>
  <c r="B15" i="7"/>
  <c r="D15" i="7"/>
  <c r="F15" i="7"/>
  <c r="H15" i="7"/>
  <c r="J15" i="7"/>
  <c r="N15" i="7"/>
  <c r="O15" i="7"/>
  <c r="P15" i="7"/>
  <c r="Q15" i="7"/>
  <c r="R15" i="7"/>
  <c r="S15" i="7"/>
  <c r="T15" i="7"/>
  <c r="B16" i="7"/>
  <c r="D16" i="7"/>
  <c r="F16" i="7"/>
  <c r="H16" i="7"/>
  <c r="J16" i="7"/>
  <c r="N16" i="7"/>
  <c r="O16" i="7"/>
  <c r="P16" i="7"/>
  <c r="Q16" i="7"/>
  <c r="R16" i="7"/>
  <c r="S16" i="7"/>
  <c r="T16" i="7"/>
  <c r="B3" i="8"/>
  <c r="D3" i="8"/>
  <c r="F3" i="8"/>
  <c r="H3" i="8"/>
  <c r="J3" i="8"/>
  <c r="N3" i="8"/>
  <c r="O3" i="8"/>
  <c r="P3" i="8"/>
  <c r="Q3" i="8"/>
  <c r="R3" i="8"/>
  <c r="S3" i="8"/>
  <c r="T3" i="8"/>
  <c r="B4" i="8"/>
  <c r="D4" i="8"/>
  <c r="F4" i="8"/>
  <c r="H4" i="8"/>
  <c r="J4" i="8"/>
  <c r="N4" i="8"/>
  <c r="O4" i="8"/>
  <c r="P4" i="8"/>
  <c r="Q4" i="8"/>
  <c r="R4" i="8"/>
  <c r="S4" i="8"/>
  <c r="T4" i="8"/>
  <c r="B5" i="8"/>
  <c r="D5" i="8"/>
  <c r="F5" i="8"/>
  <c r="H5" i="8"/>
  <c r="J5" i="8"/>
  <c r="N5" i="8"/>
  <c r="O5" i="8"/>
  <c r="P5" i="8"/>
  <c r="Q5" i="8"/>
  <c r="R5" i="8"/>
  <c r="S5" i="8"/>
  <c r="T5" i="8"/>
  <c r="B6" i="8"/>
  <c r="D6" i="8"/>
  <c r="F6" i="8"/>
  <c r="H6" i="8"/>
  <c r="J6" i="8"/>
  <c r="N6" i="8"/>
  <c r="O6" i="8"/>
  <c r="P6" i="8"/>
  <c r="Q6" i="8"/>
  <c r="R6" i="8"/>
  <c r="S6" i="8"/>
  <c r="T6" i="8"/>
  <c r="B7" i="8"/>
  <c r="D7" i="8"/>
  <c r="F7" i="8"/>
  <c r="H7" i="8"/>
  <c r="J7" i="8"/>
  <c r="N7" i="8"/>
  <c r="O7" i="8"/>
  <c r="P7" i="8"/>
  <c r="Q7" i="8"/>
  <c r="R7" i="8"/>
  <c r="S7" i="8"/>
  <c r="T7" i="8"/>
  <c r="B8" i="8"/>
  <c r="D8" i="8"/>
  <c r="F8" i="8"/>
  <c r="H8" i="8"/>
  <c r="J8" i="8"/>
  <c r="N8" i="8"/>
  <c r="O8" i="8"/>
  <c r="P8" i="8"/>
  <c r="Q8" i="8"/>
  <c r="R8" i="8"/>
  <c r="S8" i="8"/>
  <c r="T8" i="8"/>
  <c r="B9" i="8"/>
  <c r="D9" i="8"/>
  <c r="F9" i="8"/>
  <c r="H9" i="8"/>
  <c r="J9" i="8"/>
  <c r="N9" i="8"/>
  <c r="O9" i="8"/>
  <c r="P9" i="8"/>
  <c r="Q9" i="8"/>
  <c r="R9" i="8"/>
  <c r="S9" i="8"/>
  <c r="T9" i="8"/>
  <c r="B10" i="8"/>
  <c r="D10" i="8"/>
  <c r="F10" i="8"/>
  <c r="H10" i="8"/>
  <c r="J10" i="8"/>
  <c r="N10" i="8"/>
  <c r="O10" i="8"/>
  <c r="P10" i="8"/>
  <c r="Q10" i="8"/>
  <c r="R10" i="8"/>
  <c r="S10" i="8"/>
  <c r="T10" i="8"/>
  <c r="B11" i="8"/>
  <c r="D11" i="8"/>
  <c r="F11" i="8"/>
  <c r="H11" i="8"/>
  <c r="J11" i="8"/>
  <c r="N11" i="8"/>
  <c r="O11" i="8"/>
  <c r="P11" i="8"/>
  <c r="Q11" i="8"/>
  <c r="R11" i="8"/>
  <c r="S11" i="8"/>
  <c r="T11" i="8"/>
  <c r="B12" i="8"/>
  <c r="D12" i="8"/>
  <c r="F12" i="8"/>
  <c r="H12" i="8"/>
  <c r="J12" i="8"/>
  <c r="N12" i="8"/>
  <c r="O12" i="8"/>
  <c r="P12" i="8"/>
  <c r="Q12" i="8"/>
  <c r="R12" i="8"/>
  <c r="S12" i="8"/>
  <c r="T12" i="8"/>
  <c r="B13" i="8"/>
  <c r="D13" i="8"/>
  <c r="F13" i="8"/>
  <c r="H13" i="8"/>
  <c r="J13" i="8"/>
  <c r="N13" i="8"/>
  <c r="O13" i="8"/>
  <c r="P13" i="8"/>
  <c r="Q13" i="8"/>
  <c r="R13" i="8"/>
  <c r="S13" i="8"/>
  <c r="T13" i="8"/>
  <c r="B14" i="8"/>
  <c r="D14" i="8"/>
  <c r="F14" i="8"/>
  <c r="H14" i="8"/>
  <c r="J14" i="8"/>
  <c r="N14" i="8"/>
  <c r="O14" i="8"/>
  <c r="P14" i="8"/>
  <c r="Q14" i="8"/>
  <c r="R14" i="8"/>
  <c r="S14" i="8"/>
  <c r="T14" i="8"/>
  <c r="B15" i="8"/>
  <c r="D15" i="8"/>
  <c r="F15" i="8"/>
  <c r="H15" i="8"/>
  <c r="J15" i="8"/>
  <c r="N15" i="8"/>
  <c r="O15" i="8"/>
  <c r="P15" i="8"/>
  <c r="Q15" i="8"/>
  <c r="R15" i="8"/>
  <c r="S15" i="8"/>
  <c r="T15" i="8"/>
  <c r="B16" i="8"/>
  <c r="D16" i="8"/>
  <c r="F16" i="8"/>
  <c r="H16" i="8"/>
  <c r="J16" i="8"/>
  <c r="N16" i="8"/>
  <c r="O16" i="8"/>
  <c r="P16" i="8"/>
  <c r="Q16" i="8"/>
  <c r="R16" i="8"/>
  <c r="S16" i="8"/>
  <c r="T16" i="8"/>
  <c r="B3" i="9"/>
  <c r="D3" i="9"/>
  <c r="F3" i="9"/>
  <c r="H3" i="9"/>
  <c r="J3" i="9"/>
  <c r="N3" i="9"/>
  <c r="O3" i="9"/>
  <c r="P3" i="9"/>
  <c r="Q3" i="9"/>
  <c r="R3" i="9"/>
  <c r="S3" i="9"/>
  <c r="T3" i="9"/>
  <c r="B4" i="9"/>
  <c r="D4" i="9"/>
  <c r="F4" i="9"/>
  <c r="H4" i="9"/>
  <c r="J4" i="9"/>
  <c r="N4" i="9"/>
  <c r="O4" i="9"/>
  <c r="P4" i="9"/>
  <c r="Q4" i="9"/>
  <c r="R4" i="9"/>
  <c r="S4" i="9"/>
  <c r="T4" i="9"/>
  <c r="B5" i="9"/>
  <c r="D5" i="9"/>
  <c r="F5" i="9"/>
  <c r="H5" i="9"/>
  <c r="J5" i="9"/>
  <c r="N5" i="9"/>
  <c r="O5" i="9"/>
  <c r="P5" i="9"/>
  <c r="Q5" i="9"/>
  <c r="R5" i="9"/>
  <c r="S5" i="9"/>
  <c r="T5" i="9"/>
  <c r="B6" i="9"/>
  <c r="D6" i="9"/>
  <c r="F6" i="9"/>
  <c r="H6" i="9"/>
  <c r="J6" i="9"/>
  <c r="N6" i="9"/>
  <c r="O6" i="9"/>
  <c r="P6" i="9"/>
  <c r="Q6" i="9"/>
  <c r="R6" i="9"/>
  <c r="S6" i="9"/>
  <c r="T6" i="9"/>
  <c r="B7" i="9"/>
  <c r="D7" i="9"/>
  <c r="F7" i="9"/>
  <c r="H7" i="9"/>
  <c r="J7" i="9"/>
  <c r="N7" i="9"/>
  <c r="O7" i="9"/>
  <c r="P7" i="9"/>
  <c r="Q7" i="9"/>
  <c r="R7" i="9"/>
  <c r="S7" i="9"/>
  <c r="T7" i="9"/>
  <c r="B8" i="9"/>
  <c r="D8" i="9"/>
  <c r="F8" i="9"/>
  <c r="H8" i="9"/>
  <c r="J8" i="9"/>
  <c r="N8" i="9"/>
  <c r="O8" i="9"/>
  <c r="P8" i="9"/>
  <c r="Q8" i="9"/>
  <c r="R8" i="9"/>
  <c r="S8" i="9"/>
  <c r="T8" i="9"/>
  <c r="B9" i="9"/>
  <c r="D9" i="9"/>
  <c r="F9" i="9"/>
  <c r="H9" i="9"/>
  <c r="J9" i="9"/>
  <c r="N9" i="9"/>
  <c r="O9" i="9"/>
  <c r="P9" i="9"/>
  <c r="Q9" i="9"/>
  <c r="R9" i="9"/>
  <c r="S9" i="9"/>
  <c r="T9" i="9"/>
  <c r="B10" i="9"/>
  <c r="D10" i="9"/>
  <c r="F10" i="9"/>
  <c r="H10" i="9"/>
  <c r="J10" i="9"/>
  <c r="N10" i="9"/>
  <c r="O10" i="9"/>
  <c r="P10" i="9"/>
  <c r="Q10" i="9"/>
  <c r="R10" i="9"/>
  <c r="S10" i="9"/>
  <c r="T10" i="9"/>
  <c r="B11" i="9"/>
  <c r="D11" i="9"/>
  <c r="F11" i="9"/>
  <c r="H11" i="9"/>
  <c r="J11" i="9"/>
  <c r="N11" i="9"/>
  <c r="O11" i="9"/>
  <c r="P11" i="9"/>
  <c r="Q11" i="9"/>
  <c r="R11" i="9"/>
  <c r="S11" i="9"/>
  <c r="T11" i="9"/>
  <c r="B12" i="9"/>
  <c r="D12" i="9"/>
  <c r="F12" i="9"/>
  <c r="H12" i="9"/>
  <c r="J12" i="9"/>
  <c r="N12" i="9"/>
  <c r="O12" i="9"/>
  <c r="P12" i="9"/>
  <c r="Q12" i="9"/>
  <c r="R12" i="9"/>
  <c r="S12" i="9"/>
  <c r="T12" i="9"/>
  <c r="B13" i="9"/>
  <c r="D13" i="9"/>
  <c r="F13" i="9"/>
  <c r="H13" i="9"/>
  <c r="J13" i="9"/>
  <c r="N13" i="9"/>
  <c r="O13" i="9"/>
  <c r="P13" i="9"/>
  <c r="Q13" i="9"/>
  <c r="R13" i="9"/>
  <c r="S13" i="9"/>
  <c r="T13" i="9"/>
  <c r="B14" i="9"/>
  <c r="D14" i="9"/>
  <c r="F14" i="9"/>
  <c r="H14" i="9"/>
  <c r="J14" i="9"/>
  <c r="N14" i="9"/>
  <c r="O14" i="9"/>
  <c r="P14" i="9"/>
  <c r="Q14" i="9"/>
  <c r="R14" i="9"/>
  <c r="S14" i="9"/>
  <c r="T14" i="9"/>
  <c r="B15" i="9"/>
  <c r="D15" i="9"/>
  <c r="F15" i="9"/>
  <c r="H15" i="9"/>
  <c r="J15" i="9"/>
  <c r="N15" i="9"/>
  <c r="O15" i="9"/>
  <c r="P15" i="9"/>
  <c r="Q15" i="9"/>
  <c r="R15" i="9"/>
  <c r="S15" i="9"/>
  <c r="T15" i="9"/>
  <c r="B16" i="9"/>
  <c r="D16" i="9"/>
  <c r="F16" i="9"/>
  <c r="H16" i="9"/>
  <c r="J16" i="9"/>
  <c r="N16" i="9"/>
  <c r="O16" i="9"/>
  <c r="P16" i="9"/>
  <c r="Q16" i="9"/>
  <c r="R16" i="9"/>
  <c r="S16" i="9"/>
  <c r="T16" i="9"/>
  <c r="B3" i="10"/>
  <c r="D3" i="10"/>
  <c r="F3" i="10"/>
  <c r="H3" i="10"/>
  <c r="J3" i="10"/>
  <c r="N3" i="10"/>
  <c r="O3" i="10"/>
  <c r="P3" i="10"/>
  <c r="Q3" i="10"/>
  <c r="R3" i="10"/>
  <c r="S3" i="10"/>
  <c r="T3" i="10"/>
  <c r="B4" i="10"/>
  <c r="D4" i="10"/>
  <c r="F4" i="10"/>
  <c r="H4" i="10"/>
  <c r="J4" i="10"/>
  <c r="N4" i="10"/>
  <c r="O4" i="10"/>
  <c r="P4" i="10"/>
  <c r="Q4" i="10"/>
  <c r="R4" i="10"/>
  <c r="S4" i="10"/>
  <c r="T4" i="10"/>
  <c r="B5" i="10"/>
  <c r="D5" i="10"/>
  <c r="F5" i="10"/>
  <c r="H5" i="10"/>
  <c r="J5" i="10"/>
  <c r="N5" i="10"/>
  <c r="O5" i="10"/>
  <c r="P5" i="10"/>
  <c r="Q5" i="10"/>
  <c r="R5" i="10"/>
  <c r="S5" i="10"/>
  <c r="T5" i="10"/>
  <c r="B6" i="10"/>
  <c r="D6" i="10"/>
  <c r="F6" i="10"/>
  <c r="H6" i="10"/>
  <c r="J6" i="10"/>
  <c r="N6" i="10"/>
  <c r="O6" i="10"/>
  <c r="P6" i="10"/>
  <c r="Q6" i="10"/>
  <c r="R6" i="10"/>
  <c r="S6" i="10"/>
  <c r="T6" i="10"/>
  <c r="B7" i="10"/>
  <c r="D7" i="10"/>
  <c r="F7" i="10"/>
  <c r="H7" i="10"/>
  <c r="J7" i="10"/>
  <c r="N7" i="10"/>
  <c r="O7" i="10"/>
  <c r="P7" i="10"/>
  <c r="Q7" i="10"/>
  <c r="R7" i="10"/>
  <c r="S7" i="10"/>
  <c r="T7" i="10"/>
  <c r="B8" i="10"/>
  <c r="D8" i="10"/>
  <c r="F8" i="10"/>
  <c r="H8" i="10"/>
  <c r="J8" i="10"/>
  <c r="N8" i="10"/>
  <c r="O8" i="10"/>
  <c r="P8" i="10"/>
  <c r="Q8" i="10"/>
  <c r="R8" i="10"/>
  <c r="S8" i="10"/>
  <c r="T8" i="10"/>
  <c r="B9" i="10"/>
  <c r="D9" i="10"/>
  <c r="F9" i="10"/>
  <c r="H9" i="10"/>
  <c r="J9" i="10"/>
  <c r="N9" i="10"/>
  <c r="O9" i="10"/>
  <c r="P9" i="10"/>
  <c r="Q9" i="10"/>
  <c r="R9" i="10"/>
  <c r="S9" i="10"/>
  <c r="T9" i="10"/>
  <c r="B10" i="10"/>
  <c r="D10" i="10"/>
  <c r="F10" i="10"/>
  <c r="H10" i="10"/>
  <c r="J10" i="10"/>
  <c r="N10" i="10"/>
  <c r="O10" i="10"/>
  <c r="P10" i="10"/>
  <c r="Q10" i="10"/>
  <c r="R10" i="10"/>
  <c r="S10" i="10"/>
  <c r="T10" i="10"/>
  <c r="B11" i="10"/>
  <c r="D11" i="10"/>
  <c r="F11" i="10"/>
  <c r="H11" i="10"/>
  <c r="J11" i="10"/>
  <c r="N11" i="10"/>
  <c r="O11" i="10"/>
  <c r="P11" i="10"/>
  <c r="Q11" i="10"/>
  <c r="R11" i="10"/>
  <c r="S11" i="10"/>
  <c r="T11" i="10"/>
  <c r="B12" i="10"/>
  <c r="D12" i="10"/>
  <c r="F12" i="10"/>
  <c r="H12" i="10"/>
  <c r="J12" i="10"/>
  <c r="N12" i="10"/>
  <c r="O12" i="10"/>
  <c r="P12" i="10"/>
  <c r="Q12" i="10"/>
  <c r="R12" i="10"/>
  <c r="S12" i="10"/>
  <c r="T12" i="10"/>
  <c r="B13" i="10"/>
  <c r="D13" i="10"/>
  <c r="F13" i="10"/>
  <c r="H13" i="10"/>
  <c r="J13" i="10"/>
  <c r="N13" i="10"/>
  <c r="O13" i="10"/>
  <c r="P13" i="10"/>
  <c r="Q13" i="10"/>
  <c r="R13" i="10"/>
  <c r="S13" i="10"/>
  <c r="T13" i="10"/>
  <c r="B14" i="10"/>
  <c r="D14" i="10"/>
  <c r="F14" i="10"/>
  <c r="H14" i="10"/>
  <c r="J14" i="10"/>
  <c r="N14" i="10"/>
  <c r="O14" i="10"/>
  <c r="P14" i="10"/>
  <c r="Q14" i="10"/>
  <c r="R14" i="10"/>
  <c r="S14" i="10"/>
  <c r="T14" i="10"/>
  <c r="B15" i="10"/>
  <c r="D15" i="10"/>
  <c r="F15" i="10"/>
  <c r="H15" i="10"/>
  <c r="J15" i="10"/>
  <c r="N15" i="10"/>
  <c r="O15" i="10"/>
  <c r="P15" i="10"/>
  <c r="Q15" i="10"/>
  <c r="R15" i="10"/>
  <c r="S15" i="10"/>
  <c r="T15" i="10"/>
  <c r="B16" i="10"/>
  <c r="D16" i="10"/>
  <c r="F16" i="10"/>
  <c r="H16" i="10"/>
  <c r="J16" i="10"/>
  <c r="N16" i="10"/>
  <c r="O16" i="10"/>
  <c r="P16" i="10"/>
  <c r="Q16" i="10"/>
  <c r="R16" i="10"/>
  <c r="S16" i="10"/>
  <c r="T16" i="10"/>
  <c r="B3" i="11"/>
  <c r="D3" i="11"/>
  <c r="F3" i="11"/>
  <c r="H3" i="11"/>
  <c r="J3" i="11"/>
  <c r="N3" i="11"/>
  <c r="O3" i="11"/>
  <c r="P3" i="11"/>
  <c r="Q3" i="11"/>
  <c r="R3" i="11"/>
  <c r="S3" i="11"/>
  <c r="T3" i="11"/>
  <c r="B4" i="11"/>
  <c r="D4" i="11"/>
  <c r="F4" i="11"/>
  <c r="H4" i="11"/>
  <c r="J4" i="11"/>
  <c r="N4" i="11"/>
  <c r="O4" i="11"/>
  <c r="P4" i="11"/>
  <c r="Q4" i="11"/>
  <c r="R4" i="11"/>
  <c r="S4" i="11"/>
  <c r="T4" i="11"/>
  <c r="B5" i="11"/>
  <c r="D5" i="11"/>
  <c r="F5" i="11"/>
  <c r="H5" i="11"/>
  <c r="J5" i="11"/>
  <c r="N5" i="11"/>
  <c r="O5" i="11"/>
  <c r="P5" i="11"/>
  <c r="Q5" i="11"/>
  <c r="R5" i="11"/>
  <c r="S5" i="11"/>
  <c r="T5" i="11"/>
  <c r="B6" i="11"/>
  <c r="D6" i="11"/>
  <c r="F6" i="11"/>
  <c r="H6" i="11"/>
  <c r="J6" i="11"/>
  <c r="N6" i="11"/>
  <c r="O6" i="11"/>
  <c r="P6" i="11"/>
  <c r="Q6" i="11"/>
  <c r="R6" i="11"/>
  <c r="S6" i="11"/>
  <c r="T6" i="11"/>
  <c r="B7" i="11"/>
  <c r="D7" i="11"/>
  <c r="F7" i="11"/>
  <c r="H7" i="11"/>
  <c r="J7" i="11"/>
  <c r="N7" i="11"/>
  <c r="O7" i="11"/>
  <c r="P7" i="11"/>
  <c r="Q7" i="11"/>
  <c r="R7" i="11"/>
  <c r="S7" i="11"/>
  <c r="T7" i="11"/>
  <c r="B8" i="11"/>
  <c r="D8" i="11"/>
  <c r="F8" i="11"/>
  <c r="H8" i="11"/>
  <c r="J8" i="11"/>
  <c r="N8" i="11"/>
  <c r="O8" i="11"/>
  <c r="P8" i="11"/>
  <c r="Q8" i="11"/>
  <c r="R8" i="11"/>
  <c r="S8" i="11"/>
  <c r="T8" i="11"/>
  <c r="B9" i="11"/>
  <c r="D9" i="11"/>
  <c r="F9" i="11"/>
  <c r="H9" i="11"/>
  <c r="J9" i="11"/>
  <c r="N9" i="11"/>
  <c r="O9" i="11"/>
  <c r="P9" i="11"/>
  <c r="Q9" i="11"/>
  <c r="R9" i="11"/>
  <c r="S9" i="11"/>
  <c r="T9" i="11"/>
  <c r="B10" i="11"/>
  <c r="D10" i="11"/>
  <c r="F10" i="11"/>
  <c r="H10" i="11"/>
  <c r="J10" i="11"/>
  <c r="N10" i="11"/>
  <c r="O10" i="11"/>
  <c r="P10" i="11"/>
  <c r="Q10" i="11"/>
  <c r="R10" i="11"/>
  <c r="S10" i="11"/>
  <c r="T10" i="11"/>
  <c r="B11" i="11"/>
  <c r="D11" i="11"/>
  <c r="F11" i="11"/>
  <c r="H11" i="11"/>
  <c r="J11" i="11"/>
  <c r="N11" i="11"/>
  <c r="O11" i="11"/>
  <c r="P11" i="11"/>
  <c r="Q11" i="11"/>
  <c r="R11" i="11"/>
  <c r="S11" i="11"/>
  <c r="T11" i="11"/>
  <c r="B12" i="11"/>
  <c r="D12" i="11"/>
  <c r="F12" i="11"/>
  <c r="H12" i="11"/>
  <c r="J12" i="11"/>
  <c r="N12" i="11"/>
  <c r="O12" i="11"/>
  <c r="P12" i="11"/>
  <c r="Q12" i="11"/>
  <c r="R12" i="11"/>
  <c r="S12" i="11"/>
  <c r="T12" i="11"/>
  <c r="B13" i="11"/>
  <c r="D13" i="11"/>
  <c r="F13" i="11"/>
  <c r="H13" i="11"/>
  <c r="J13" i="11"/>
  <c r="N13" i="11"/>
  <c r="O13" i="11"/>
  <c r="P13" i="11"/>
  <c r="Q13" i="11"/>
  <c r="R13" i="11"/>
  <c r="S13" i="11"/>
  <c r="T13" i="11"/>
  <c r="B14" i="11"/>
  <c r="D14" i="11"/>
  <c r="F14" i="11"/>
  <c r="H14" i="11"/>
  <c r="J14" i="11"/>
  <c r="N14" i="11"/>
  <c r="O14" i="11"/>
  <c r="P14" i="11"/>
  <c r="Q14" i="11"/>
  <c r="R14" i="11"/>
  <c r="S14" i="11"/>
  <c r="T14" i="11"/>
  <c r="B15" i="11"/>
  <c r="D15" i="11"/>
  <c r="F15" i="11"/>
  <c r="H15" i="11"/>
  <c r="J15" i="11"/>
  <c r="N15" i="11"/>
  <c r="O15" i="11"/>
  <c r="P15" i="11"/>
  <c r="Q15" i="11"/>
  <c r="R15" i="11"/>
  <c r="S15" i="11"/>
  <c r="T15" i="11"/>
  <c r="B16" i="11"/>
  <c r="D16" i="11"/>
  <c r="F16" i="11"/>
  <c r="H16" i="11"/>
  <c r="J16" i="11"/>
  <c r="N16" i="11"/>
  <c r="O16" i="11"/>
  <c r="P16" i="11"/>
  <c r="Q16" i="11"/>
  <c r="R16" i="11"/>
  <c r="S16" i="11"/>
  <c r="T16" i="11"/>
  <c r="B3" i="12"/>
  <c r="D3" i="12"/>
  <c r="F3" i="12"/>
  <c r="H3" i="12"/>
  <c r="J3" i="12"/>
  <c r="N3" i="12"/>
  <c r="O3" i="12"/>
  <c r="P3" i="12"/>
  <c r="Q3" i="12"/>
  <c r="R3" i="12"/>
  <c r="S3" i="12"/>
  <c r="T3" i="12"/>
  <c r="B4" i="12"/>
  <c r="D4" i="12"/>
  <c r="F4" i="12"/>
  <c r="H4" i="12"/>
  <c r="J4" i="12"/>
  <c r="N4" i="12"/>
  <c r="O4" i="12"/>
  <c r="P4" i="12"/>
  <c r="Q4" i="12"/>
  <c r="R4" i="12"/>
  <c r="S4" i="12"/>
  <c r="T4" i="12"/>
  <c r="B5" i="12"/>
  <c r="D5" i="12"/>
  <c r="F5" i="12"/>
  <c r="H5" i="12"/>
  <c r="J5" i="12"/>
  <c r="N5" i="12"/>
  <c r="O5" i="12"/>
  <c r="P5" i="12"/>
  <c r="Q5" i="12"/>
  <c r="R5" i="12"/>
  <c r="S5" i="12"/>
  <c r="T5" i="12"/>
  <c r="B6" i="12"/>
  <c r="D6" i="12"/>
  <c r="F6" i="12"/>
  <c r="H6" i="12"/>
  <c r="J6" i="12"/>
  <c r="N6" i="12"/>
  <c r="O6" i="12"/>
  <c r="P6" i="12"/>
  <c r="Q6" i="12"/>
  <c r="R6" i="12"/>
  <c r="S6" i="12"/>
  <c r="T6" i="12"/>
  <c r="B7" i="12"/>
  <c r="D7" i="12"/>
  <c r="F7" i="12"/>
  <c r="H7" i="12"/>
  <c r="J7" i="12"/>
  <c r="N7" i="12"/>
  <c r="O7" i="12"/>
  <c r="P7" i="12"/>
  <c r="Q7" i="12"/>
  <c r="R7" i="12"/>
  <c r="S7" i="12"/>
  <c r="T7" i="12"/>
  <c r="B8" i="12"/>
  <c r="D8" i="12"/>
  <c r="F8" i="12"/>
  <c r="H8" i="12"/>
  <c r="J8" i="12"/>
  <c r="N8" i="12"/>
  <c r="O8" i="12"/>
  <c r="P8" i="12"/>
  <c r="Q8" i="12"/>
  <c r="R8" i="12"/>
  <c r="S8" i="12"/>
  <c r="T8" i="12"/>
  <c r="B9" i="12"/>
  <c r="D9" i="12"/>
  <c r="F9" i="12"/>
  <c r="H9" i="12"/>
  <c r="J9" i="12"/>
  <c r="N9" i="12"/>
  <c r="O9" i="12"/>
  <c r="P9" i="12"/>
  <c r="Q9" i="12"/>
  <c r="R9" i="12"/>
  <c r="S9" i="12"/>
  <c r="T9" i="12"/>
  <c r="B10" i="12"/>
  <c r="D10" i="12"/>
  <c r="F10" i="12"/>
  <c r="H10" i="12"/>
  <c r="J10" i="12"/>
  <c r="N10" i="12"/>
  <c r="O10" i="12"/>
  <c r="P10" i="12"/>
  <c r="Q10" i="12"/>
  <c r="R10" i="12"/>
  <c r="S10" i="12"/>
  <c r="T10" i="12"/>
  <c r="B11" i="12"/>
  <c r="D11" i="12"/>
  <c r="F11" i="12"/>
  <c r="H11" i="12"/>
  <c r="J11" i="12"/>
  <c r="N11" i="12"/>
  <c r="O11" i="12"/>
  <c r="P11" i="12"/>
  <c r="Q11" i="12"/>
  <c r="R11" i="12"/>
  <c r="S11" i="12"/>
  <c r="T11" i="12"/>
  <c r="B12" i="12"/>
  <c r="D12" i="12"/>
  <c r="F12" i="12"/>
  <c r="H12" i="12"/>
  <c r="J12" i="12"/>
  <c r="N12" i="12"/>
  <c r="O12" i="12"/>
  <c r="P12" i="12"/>
  <c r="Q12" i="12"/>
  <c r="R12" i="12"/>
  <c r="S12" i="12"/>
  <c r="T12" i="12"/>
  <c r="B13" i="12"/>
  <c r="D13" i="12"/>
  <c r="F13" i="12"/>
  <c r="H13" i="12"/>
  <c r="J13" i="12"/>
  <c r="N13" i="12"/>
  <c r="O13" i="12"/>
  <c r="P13" i="12"/>
  <c r="Q13" i="12"/>
  <c r="R13" i="12"/>
  <c r="S13" i="12"/>
  <c r="T13" i="12"/>
  <c r="B14" i="12"/>
  <c r="D14" i="12"/>
  <c r="F14" i="12"/>
  <c r="H14" i="12"/>
  <c r="J14" i="12"/>
  <c r="N14" i="12"/>
  <c r="O14" i="12"/>
  <c r="P14" i="12"/>
  <c r="Q14" i="12"/>
  <c r="R14" i="12"/>
  <c r="S14" i="12"/>
  <c r="T14" i="12"/>
  <c r="B15" i="12"/>
  <c r="D15" i="12"/>
  <c r="F15" i="12"/>
  <c r="H15" i="12"/>
  <c r="J15" i="12"/>
  <c r="N15" i="12"/>
  <c r="O15" i="12"/>
  <c r="P15" i="12"/>
  <c r="Q15" i="12"/>
  <c r="R15" i="12"/>
  <c r="S15" i="12"/>
  <c r="T15" i="12"/>
  <c r="B16" i="12"/>
  <c r="D16" i="12"/>
  <c r="F16" i="12"/>
  <c r="H16" i="12"/>
  <c r="J16" i="12"/>
  <c r="N16" i="12"/>
  <c r="O16" i="12"/>
  <c r="P16" i="12"/>
  <c r="Q16" i="12"/>
  <c r="R16" i="12"/>
  <c r="S16" i="12"/>
  <c r="T16" i="12"/>
  <c r="B3" i="13"/>
  <c r="D3" i="13"/>
  <c r="F3" i="13"/>
  <c r="H3" i="13"/>
  <c r="J3" i="13"/>
  <c r="N3" i="13"/>
  <c r="O3" i="13"/>
  <c r="P3" i="13"/>
  <c r="Q3" i="13"/>
  <c r="R3" i="13"/>
  <c r="S3" i="13"/>
  <c r="T3" i="13"/>
  <c r="B4" i="13"/>
  <c r="D4" i="13"/>
  <c r="F4" i="13"/>
  <c r="H4" i="13"/>
  <c r="J4" i="13"/>
  <c r="N4" i="13"/>
  <c r="O4" i="13"/>
  <c r="P4" i="13"/>
  <c r="Q4" i="13"/>
  <c r="R4" i="13"/>
  <c r="S4" i="13"/>
  <c r="T4" i="13"/>
  <c r="B5" i="13"/>
  <c r="D5" i="13"/>
  <c r="F5" i="13"/>
  <c r="H5" i="13"/>
  <c r="J5" i="13"/>
  <c r="N5" i="13"/>
  <c r="O5" i="13"/>
  <c r="P5" i="13"/>
  <c r="Q5" i="13"/>
  <c r="R5" i="13"/>
  <c r="S5" i="13"/>
  <c r="T5" i="13"/>
  <c r="B6" i="13"/>
  <c r="D6" i="13"/>
  <c r="F6" i="13"/>
  <c r="H6" i="13"/>
  <c r="J6" i="13"/>
  <c r="N6" i="13"/>
  <c r="O6" i="13"/>
  <c r="P6" i="13"/>
  <c r="Q6" i="13"/>
  <c r="R6" i="13"/>
  <c r="S6" i="13"/>
  <c r="T6" i="13"/>
  <c r="B7" i="13"/>
  <c r="D7" i="13"/>
  <c r="F7" i="13"/>
  <c r="H7" i="13"/>
  <c r="J7" i="13"/>
  <c r="N7" i="13"/>
  <c r="O7" i="13"/>
  <c r="P7" i="13"/>
  <c r="Q7" i="13"/>
  <c r="R7" i="13"/>
  <c r="S7" i="13"/>
  <c r="T7" i="13"/>
  <c r="B8" i="13"/>
  <c r="D8" i="13"/>
  <c r="F8" i="13"/>
  <c r="H8" i="13"/>
  <c r="J8" i="13"/>
  <c r="N8" i="13"/>
  <c r="O8" i="13"/>
  <c r="P8" i="13"/>
  <c r="Q8" i="13"/>
  <c r="R8" i="13"/>
  <c r="S8" i="13"/>
  <c r="T8" i="13"/>
  <c r="B9" i="13"/>
  <c r="D9" i="13"/>
  <c r="F9" i="13"/>
  <c r="H9" i="13"/>
  <c r="J9" i="13"/>
  <c r="N9" i="13"/>
  <c r="O9" i="13"/>
  <c r="P9" i="13"/>
  <c r="Q9" i="13"/>
  <c r="R9" i="13"/>
  <c r="S9" i="13"/>
  <c r="T9" i="13"/>
  <c r="B10" i="13"/>
  <c r="D10" i="13"/>
  <c r="F10" i="13"/>
  <c r="H10" i="13"/>
  <c r="J10" i="13"/>
  <c r="N10" i="13"/>
  <c r="O10" i="13"/>
  <c r="P10" i="13"/>
  <c r="Q10" i="13"/>
  <c r="R10" i="13"/>
  <c r="S10" i="13"/>
  <c r="T10" i="13"/>
  <c r="B11" i="13"/>
  <c r="D11" i="13"/>
  <c r="F11" i="13"/>
  <c r="H11" i="13"/>
  <c r="J11" i="13"/>
  <c r="N11" i="13"/>
  <c r="O11" i="13"/>
  <c r="P11" i="13"/>
  <c r="Q11" i="13"/>
  <c r="R11" i="13"/>
  <c r="S11" i="13"/>
  <c r="T11" i="13"/>
  <c r="B12" i="13"/>
  <c r="D12" i="13"/>
  <c r="F12" i="13"/>
  <c r="H12" i="13"/>
  <c r="J12" i="13"/>
  <c r="N12" i="13"/>
  <c r="O12" i="13"/>
  <c r="P12" i="13"/>
  <c r="Q12" i="13"/>
  <c r="R12" i="13"/>
  <c r="S12" i="13"/>
  <c r="T12" i="13"/>
  <c r="B13" i="13"/>
  <c r="D13" i="13"/>
  <c r="F13" i="13"/>
  <c r="H13" i="13"/>
  <c r="J13" i="13"/>
  <c r="N13" i="13"/>
  <c r="O13" i="13"/>
  <c r="P13" i="13"/>
  <c r="Q13" i="13"/>
  <c r="R13" i="13"/>
  <c r="S13" i="13"/>
  <c r="T13" i="13"/>
  <c r="B14" i="13"/>
  <c r="D14" i="13"/>
  <c r="F14" i="13"/>
  <c r="H14" i="13"/>
  <c r="J14" i="13"/>
  <c r="N14" i="13"/>
  <c r="O14" i="13"/>
  <c r="P14" i="13"/>
  <c r="Q14" i="13"/>
  <c r="R14" i="13"/>
  <c r="S14" i="13"/>
  <c r="T14" i="13"/>
  <c r="B15" i="13"/>
  <c r="D15" i="13"/>
  <c r="F15" i="13"/>
  <c r="H15" i="13"/>
  <c r="J15" i="13"/>
  <c r="N15" i="13"/>
  <c r="O15" i="13"/>
  <c r="P15" i="13"/>
  <c r="Q15" i="13"/>
  <c r="R15" i="13"/>
  <c r="S15" i="13"/>
  <c r="T15" i="13"/>
  <c r="B16" i="13"/>
  <c r="D16" i="13"/>
  <c r="F16" i="13"/>
  <c r="H16" i="13"/>
  <c r="J16" i="13"/>
  <c r="N16" i="13"/>
  <c r="O16" i="13"/>
  <c r="P16" i="13"/>
  <c r="Q16" i="13"/>
  <c r="R16" i="13"/>
  <c r="S16" i="13"/>
  <c r="T16" i="13"/>
  <c r="B3" i="14"/>
  <c r="D3" i="14"/>
  <c r="F3" i="14"/>
  <c r="H3" i="14"/>
  <c r="J3" i="14"/>
  <c r="N3" i="14"/>
  <c r="O3" i="14"/>
  <c r="P3" i="14"/>
  <c r="Q3" i="14"/>
  <c r="R3" i="14"/>
  <c r="S3" i="14"/>
  <c r="T3" i="14"/>
  <c r="B4" i="14"/>
  <c r="D4" i="14"/>
  <c r="F4" i="14"/>
  <c r="H4" i="14"/>
  <c r="J4" i="14"/>
  <c r="N4" i="14"/>
  <c r="O4" i="14"/>
  <c r="P4" i="14"/>
  <c r="Q4" i="14"/>
  <c r="R4" i="14"/>
  <c r="S4" i="14"/>
  <c r="T4" i="14"/>
  <c r="B5" i="14"/>
  <c r="D5" i="14"/>
  <c r="F5" i="14"/>
  <c r="H5" i="14"/>
  <c r="J5" i="14"/>
  <c r="N5" i="14"/>
  <c r="O5" i="14"/>
  <c r="P5" i="14"/>
  <c r="Q5" i="14"/>
  <c r="R5" i="14"/>
  <c r="S5" i="14"/>
  <c r="T5" i="14"/>
  <c r="B6" i="14"/>
  <c r="D6" i="14"/>
  <c r="F6" i="14"/>
  <c r="H6" i="14"/>
  <c r="J6" i="14"/>
  <c r="N6" i="14"/>
  <c r="O6" i="14"/>
  <c r="P6" i="14"/>
  <c r="Q6" i="14"/>
  <c r="R6" i="14"/>
  <c r="S6" i="14"/>
  <c r="T6" i="14"/>
  <c r="B7" i="14"/>
  <c r="D7" i="14"/>
  <c r="F7" i="14"/>
  <c r="H7" i="14"/>
  <c r="J7" i="14"/>
  <c r="N7" i="14"/>
  <c r="O7" i="14"/>
  <c r="P7" i="14"/>
  <c r="Q7" i="14"/>
  <c r="R7" i="14"/>
  <c r="S7" i="14"/>
  <c r="T7" i="14"/>
  <c r="B8" i="14"/>
  <c r="D8" i="14"/>
  <c r="F8" i="14"/>
  <c r="H8" i="14"/>
  <c r="J8" i="14"/>
  <c r="N8" i="14"/>
  <c r="O8" i="14"/>
  <c r="P8" i="14"/>
  <c r="Q8" i="14"/>
  <c r="R8" i="14"/>
  <c r="S8" i="14"/>
  <c r="T8" i="14"/>
  <c r="B9" i="14"/>
  <c r="D9" i="14"/>
  <c r="F9" i="14"/>
  <c r="H9" i="14"/>
  <c r="J9" i="14"/>
  <c r="N9" i="14"/>
  <c r="O9" i="14"/>
  <c r="P9" i="14"/>
  <c r="Q9" i="14"/>
  <c r="R9" i="14"/>
  <c r="S9" i="14"/>
  <c r="T9" i="14"/>
  <c r="B10" i="14"/>
  <c r="D10" i="14"/>
  <c r="F10" i="14"/>
  <c r="H10" i="14"/>
  <c r="J10" i="14"/>
  <c r="N10" i="14"/>
  <c r="O10" i="14"/>
  <c r="P10" i="14"/>
  <c r="Q10" i="14"/>
  <c r="R10" i="14"/>
  <c r="S10" i="14"/>
  <c r="T10" i="14"/>
  <c r="B11" i="14"/>
  <c r="D11" i="14"/>
  <c r="F11" i="14"/>
  <c r="H11" i="14"/>
  <c r="J11" i="14"/>
  <c r="N11" i="14"/>
  <c r="O11" i="14"/>
  <c r="P11" i="14"/>
  <c r="Q11" i="14"/>
  <c r="R11" i="14"/>
  <c r="S11" i="14"/>
  <c r="T11" i="14"/>
  <c r="B12" i="14"/>
  <c r="D12" i="14"/>
  <c r="F12" i="14"/>
  <c r="H12" i="14"/>
  <c r="J12" i="14"/>
  <c r="N12" i="14"/>
  <c r="O12" i="14"/>
  <c r="P12" i="14"/>
  <c r="Q12" i="14"/>
  <c r="R12" i="14"/>
  <c r="S12" i="14"/>
  <c r="T12" i="14"/>
  <c r="B13" i="14"/>
  <c r="D13" i="14"/>
  <c r="F13" i="14"/>
  <c r="H13" i="14"/>
  <c r="J13" i="14"/>
  <c r="N13" i="14"/>
  <c r="O13" i="14"/>
  <c r="P13" i="14"/>
  <c r="Q13" i="14"/>
  <c r="R13" i="14"/>
  <c r="S13" i="14"/>
  <c r="T13" i="14"/>
  <c r="B14" i="14"/>
  <c r="D14" i="14"/>
  <c r="F14" i="14"/>
  <c r="H14" i="14"/>
  <c r="J14" i="14"/>
  <c r="N14" i="14"/>
  <c r="O14" i="14"/>
  <c r="P14" i="14"/>
  <c r="Q14" i="14"/>
  <c r="R14" i="14"/>
  <c r="S14" i="14"/>
  <c r="T14" i="14"/>
  <c r="B15" i="14"/>
  <c r="D15" i="14"/>
  <c r="F15" i="14"/>
  <c r="H15" i="14"/>
  <c r="J15" i="14"/>
  <c r="N15" i="14"/>
  <c r="O15" i="14"/>
  <c r="P15" i="14"/>
  <c r="Q15" i="14"/>
  <c r="R15" i="14"/>
  <c r="S15" i="14"/>
  <c r="T15" i="14"/>
  <c r="B16" i="14"/>
  <c r="D16" i="14"/>
  <c r="F16" i="14"/>
  <c r="H16" i="14"/>
  <c r="J16" i="14"/>
  <c r="N16" i="14"/>
  <c r="O16" i="14"/>
  <c r="P16" i="14"/>
  <c r="Q16" i="14"/>
  <c r="R16" i="14"/>
  <c r="S16" i="14"/>
  <c r="T16" i="14"/>
  <c r="B3" i="15"/>
  <c r="D3" i="15"/>
  <c r="F3" i="15"/>
  <c r="H3" i="15"/>
  <c r="J3" i="15"/>
  <c r="N3" i="15"/>
  <c r="O3" i="15"/>
  <c r="P3" i="15"/>
  <c r="Q3" i="15"/>
  <c r="R3" i="15"/>
  <c r="S3" i="15"/>
  <c r="T3" i="15"/>
  <c r="B4" i="15"/>
  <c r="D4" i="15"/>
  <c r="F4" i="15"/>
  <c r="H4" i="15"/>
  <c r="J4" i="15"/>
  <c r="N4" i="15"/>
  <c r="O4" i="15"/>
  <c r="P4" i="15"/>
  <c r="Q4" i="15"/>
  <c r="R4" i="15"/>
  <c r="S4" i="15"/>
  <c r="T4" i="15"/>
  <c r="B5" i="15"/>
  <c r="D5" i="15"/>
  <c r="F5" i="15"/>
  <c r="H5" i="15"/>
  <c r="J5" i="15"/>
  <c r="N5" i="15"/>
  <c r="O5" i="15"/>
  <c r="P5" i="15"/>
  <c r="Q5" i="15"/>
  <c r="R5" i="15"/>
  <c r="S5" i="15"/>
  <c r="T5" i="15"/>
  <c r="B6" i="15"/>
  <c r="D6" i="15"/>
  <c r="F6" i="15"/>
  <c r="H6" i="15"/>
  <c r="J6" i="15"/>
  <c r="N6" i="15"/>
  <c r="O6" i="15"/>
  <c r="P6" i="15"/>
  <c r="Q6" i="15"/>
  <c r="R6" i="15"/>
  <c r="S6" i="15"/>
  <c r="T6" i="15"/>
  <c r="B7" i="15"/>
  <c r="D7" i="15"/>
  <c r="F7" i="15"/>
  <c r="H7" i="15"/>
  <c r="J7" i="15"/>
  <c r="N7" i="15"/>
  <c r="O7" i="15"/>
  <c r="P7" i="15"/>
  <c r="Q7" i="15"/>
  <c r="R7" i="15"/>
  <c r="S7" i="15"/>
  <c r="T7" i="15"/>
  <c r="B8" i="15"/>
  <c r="D8" i="15"/>
  <c r="F8" i="15"/>
  <c r="H8" i="15"/>
  <c r="J8" i="15"/>
  <c r="N8" i="15"/>
  <c r="O8" i="15"/>
  <c r="P8" i="15"/>
  <c r="Q8" i="15"/>
  <c r="R8" i="15"/>
  <c r="S8" i="15"/>
  <c r="T8" i="15"/>
  <c r="B9" i="15"/>
  <c r="D9" i="15"/>
  <c r="F9" i="15"/>
  <c r="H9" i="15"/>
  <c r="J9" i="15"/>
  <c r="N9" i="15"/>
  <c r="O9" i="15"/>
  <c r="P9" i="15"/>
  <c r="Q9" i="15"/>
  <c r="R9" i="15"/>
  <c r="S9" i="15"/>
  <c r="T9" i="15"/>
  <c r="B10" i="15"/>
  <c r="D10" i="15"/>
  <c r="F10" i="15"/>
  <c r="H10" i="15"/>
  <c r="J10" i="15"/>
  <c r="N10" i="15"/>
  <c r="O10" i="15"/>
  <c r="P10" i="15"/>
  <c r="Q10" i="15"/>
  <c r="R10" i="15"/>
  <c r="S10" i="15"/>
  <c r="T10" i="15"/>
  <c r="B11" i="15"/>
  <c r="D11" i="15"/>
  <c r="F11" i="15"/>
  <c r="H11" i="15"/>
  <c r="J11" i="15"/>
  <c r="N11" i="15"/>
  <c r="O11" i="15"/>
  <c r="P11" i="15"/>
  <c r="Q11" i="15"/>
  <c r="R11" i="15"/>
  <c r="S11" i="15"/>
  <c r="T11" i="15"/>
  <c r="B12" i="15"/>
  <c r="D12" i="15"/>
  <c r="F12" i="15"/>
  <c r="H12" i="15"/>
  <c r="J12" i="15"/>
  <c r="N12" i="15"/>
  <c r="O12" i="15"/>
  <c r="P12" i="15"/>
  <c r="Q12" i="15"/>
  <c r="R12" i="15"/>
  <c r="S12" i="15"/>
  <c r="T12" i="15"/>
  <c r="B13" i="15"/>
  <c r="D13" i="15"/>
  <c r="F13" i="15"/>
  <c r="H13" i="15"/>
  <c r="J13" i="15"/>
  <c r="N13" i="15"/>
  <c r="O13" i="15"/>
  <c r="P13" i="15"/>
  <c r="Q13" i="15"/>
  <c r="R13" i="15"/>
  <c r="S13" i="15"/>
  <c r="T13" i="15"/>
  <c r="B14" i="15"/>
  <c r="D14" i="15"/>
  <c r="F14" i="15"/>
  <c r="H14" i="15"/>
  <c r="J14" i="15"/>
  <c r="N14" i="15"/>
  <c r="O14" i="15"/>
  <c r="P14" i="15"/>
  <c r="Q14" i="15"/>
  <c r="R14" i="15"/>
  <c r="S14" i="15"/>
  <c r="T14" i="15"/>
  <c r="B15" i="15"/>
  <c r="D15" i="15"/>
  <c r="F15" i="15"/>
  <c r="H15" i="15"/>
  <c r="J15" i="15"/>
  <c r="N15" i="15"/>
  <c r="O15" i="15"/>
  <c r="P15" i="15"/>
  <c r="Q15" i="15"/>
  <c r="R15" i="15"/>
  <c r="S15" i="15"/>
  <c r="T15" i="15"/>
  <c r="B16" i="15"/>
  <c r="D16" i="15"/>
  <c r="F16" i="15"/>
  <c r="H16" i="15"/>
  <c r="J16" i="15"/>
  <c r="N16" i="15"/>
  <c r="O16" i="15"/>
  <c r="P16" i="15"/>
  <c r="Q16" i="15"/>
  <c r="R16" i="15"/>
  <c r="S16" i="15"/>
  <c r="T16" i="15"/>
  <c r="B3" i="16"/>
  <c r="D3" i="16"/>
  <c r="F3" i="16"/>
  <c r="H3" i="16"/>
  <c r="J3" i="16"/>
  <c r="N3" i="16"/>
  <c r="O3" i="16"/>
  <c r="P3" i="16"/>
  <c r="Q3" i="16"/>
  <c r="R3" i="16"/>
  <c r="S3" i="16"/>
  <c r="T3" i="16"/>
  <c r="B4" i="16"/>
  <c r="D4" i="16"/>
  <c r="F4" i="16"/>
  <c r="H4" i="16"/>
  <c r="J4" i="16"/>
  <c r="N4" i="16"/>
  <c r="O4" i="16"/>
  <c r="P4" i="16"/>
  <c r="Q4" i="16"/>
  <c r="R4" i="16"/>
  <c r="S4" i="16"/>
  <c r="T4" i="16"/>
  <c r="B5" i="16"/>
  <c r="D5" i="16"/>
  <c r="F5" i="16"/>
  <c r="H5" i="16"/>
  <c r="J5" i="16"/>
  <c r="N5" i="16"/>
  <c r="O5" i="16"/>
  <c r="P5" i="16"/>
  <c r="Q5" i="16"/>
  <c r="R5" i="16"/>
  <c r="S5" i="16"/>
  <c r="T5" i="16"/>
  <c r="B6" i="16"/>
  <c r="D6" i="16"/>
  <c r="F6" i="16"/>
  <c r="H6" i="16"/>
  <c r="J6" i="16"/>
  <c r="N6" i="16"/>
  <c r="O6" i="16"/>
  <c r="P6" i="16"/>
  <c r="Q6" i="16"/>
  <c r="R6" i="16"/>
  <c r="S6" i="16"/>
  <c r="T6" i="16"/>
  <c r="B7" i="16"/>
  <c r="D7" i="16"/>
  <c r="F7" i="16"/>
  <c r="H7" i="16"/>
  <c r="J7" i="16"/>
  <c r="N7" i="16"/>
  <c r="O7" i="16"/>
  <c r="P7" i="16"/>
  <c r="Q7" i="16"/>
  <c r="R7" i="16"/>
  <c r="S7" i="16"/>
  <c r="T7" i="16"/>
  <c r="B8" i="16"/>
  <c r="D8" i="16"/>
  <c r="F8" i="16"/>
  <c r="H8" i="16"/>
  <c r="J8" i="16"/>
  <c r="N8" i="16"/>
  <c r="O8" i="16"/>
  <c r="P8" i="16"/>
  <c r="Q8" i="16"/>
  <c r="R8" i="16"/>
  <c r="S8" i="16"/>
  <c r="T8" i="16"/>
  <c r="B9" i="16"/>
  <c r="D9" i="16"/>
  <c r="F9" i="16"/>
  <c r="H9" i="16"/>
  <c r="J9" i="16"/>
  <c r="N9" i="16"/>
  <c r="O9" i="16"/>
  <c r="P9" i="16"/>
  <c r="Q9" i="16"/>
  <c r="R9" i="16"/>
  <c r="S9" i="16"/>
  <c r="T9" i="16"/>
  <c r="B10" i="16"/>
  <c r="D10" i="16"/>
  <c r="F10" i="16"/>
  <c r="H10" i="16"/>
  <c r="J10" i="16"/>
  <c r="N10" i="16"/>
  <c r="O10" i="16"/>
  <c r="P10" i="16"/>
  <c r="Q10" i="16"/>
  <c r="R10" i="16"/>
  <c r="S10" i="16"/>
  <c r="T10" i="16"/>
  <c r="B11" i="16"/>
  <c r="D11" i="16"/>
  <c r="F11" i="16"/>
  <c r="H11" i="16"/>
  <c r="J11" i="16"/>
  <c r="N11" i="16"/>
  <c r="O11" i="16"/>
  <c r="P11" i="16"/>
  <c r="Q11" i="16"/>
  <c r="R11" i="16"/>
  <c r="S11" i="16"/>
  <c r="T11" i="16"/>
  <c r="B12" i="16"/>
  <c r="D12" i="16"/>
  <c r="F12" i="16"/>
  <c r="H12" i="16"/>
  <c r="J12" i="16"/>
  <c r="N12" i="16"/>
  <c r="O12" i="16"/>
  <c r="P12" i="16"/>
  <c r="Q12" i="16"/>
  <c r="R12" i="16"/>
  <c r="S12" i="16"/>
  <c r="T12" i="16"/>
  <c r="B13" i="16"/>
  <c r="D13" i="16"/>
  <c r="F13" i="16"/>
  <c r="H13" i="16"/>
  <c r="J13" i="16"/>
  <c r="N13" i="16"/>
  <c r="O13" i="16"/>
  <c r="P13" i="16"/>
  <c r="Q13" i="16"/>
  <c r="R13" i="16"/>
  <c r="S13" i="16"/>
  <c r="T13" i="16"/>
  <c r="B14" i="16"/>
  <c r="D14" i="16"/>
  <c r="F14" i="16"/>
  <c r="H14" i="16"/>
  <c r="J14" i="16"/>
  <c r="N14" i="16"/>
  <c r="O14" i="16"/>
  <c r="P14" i="16"/>
  <c r="Q14" i="16"/>
  <c r="R14" i="16"/>
  <c r="S14" i="16"/>
  <c r="T14" i="16"/>
  <c r="B15" i="16"/>
  <c r="D15" i="16"/>
  <c r="F15" i="16"/>
  <c r="H15" i="16"/>
  <c r="J15" i="16"/>
  <c r="N15" i="16"/>
  <c r="O15" i="16"/>
  <c r="P15" i="16"/>
  <c r="Q15" i="16"/>
  <c r="R15" i="16"/>
  <c r="S15" i="16"/>
  <c r="T15" i="16"/>
  <c r="B16" i="16"/>
  <c r="D16" i="16"/>
  <c r="F16" i="16"/>
  <c r="H16" i="16"/>
  <c r="J16" i="16"/>
  <c r="N16" i="16"/>
  <c r="O16" i="16"/>
  <c r="P16" i="16"/>
  <c r="Q16" i="16"/>
  <c r="R16" i="16"/>
  <c r="S16" i="16"/>
  <c r="T16" i="16"/>
  <c r="B3" i="17"/>
  <c r="D3" i="17"/>
  <c r="F3" i="17"/>
  <c r="H3" i="17"/>
  <c r="J3" i="17"/>
  <c r="N3" i="17"/>
  <c r="O3" i="17"/>
  <c r="P3" i="17"/>
  <c r="Q3" i="17"/>
  <c r="R3" i="17"/>
  <c r="S3" i="17"/>
  <c r="T3" i="17"/>
  <c r="B4" i="17"/>
  <c r="D4" i="17"/>
  <c r="F4" i="17"/>
  <c r="H4" i="17"/>
  <c r="J4" i="17"/>
  <c r="N4" i="17"/>
  <c r="O4" i="17"/>
  <c r="P4" i="17"/>
  <c r="Q4" i="17"/>
  <c r="R4" i="17"/>
  <c r="S4" i="17"/>
  <c r="T4" i="17"/>
  <c r="B5" i="17"/>
  <c r="D5" i="17"/>
  <c r="F5" i="17"/>
  <c r="H5" i="17"/>
  <c r="J5" i="17"/>
  <c r="N5" i="17"/>
  <c r="O5" i="17"/>
  <c r="P5" i="17"/>
  <c r="Q5" i="17"/>
  <c r="R5" i="17"/>
  <c r="S5" i="17"/>
  <c r="T5" i="17"/>
  <c r="B6" i="17"/>
  <c r="D6" i="17"/>
  <c r="F6" i="17"/>
  <c r="H6" i="17"/>
  <c r="J6" i="17"/>
  <c r="N6" i="17"/>
  <c r="O6" i="17"/>
  <c r="P6" i="17"/>
  <c r="Q6" i="17"/>
  <c r="R6" i="17"/>
  <c r="S6" i="17"/>
  <c r="T6" i="17"/>
  <c r="B7" i="17"/>
  <c r="D7" i="17"/>
  <c r="F7" i="17"/>
  <c r="H7" i="17"/>
  <c r="J7" i="17"/>
  <c r="N7" i="17"/>
  <c r="O7" i="17"/>
  <c r="P7" i="17"/>
  <c r="Q7" i="17"/>
  <c r="R7" i="17"/>
  <c r="S7" i="17"/>
  <c r="T7" i="17"/>
  <c r="B8" i="17"/>
  <c r="D8" i="17"/>
  <c r="F8" i="17"/>
  <c r="H8" i="17"/>
  <c r="J8" i="17"/>
  <c r="N8" i="17"/>
  <c r="O8" i="17"/>
  <c r="P8" i="17"/>
  <c r="Q8" i="17"/>
  <c r="R8" i="17"/>
  <c r="S8" i="17"/>
  <c r="T8" i="17"/>
  <c r="B9" i="17"/>
  <c r="D9" i="17"/>
  <c r="F9" i="17"/>
  <c r="H9" i="17"/>
  <c r="J9" i="17"/>
  <c r="N9" i="17"/>
  <c r="O9" i="17"/>
  <c r="P9" i="17"/>
  <c r="Q9" i="17"/>
  <c r="R9" i="17"/>
  <c r="S9" i="17"/>
  <c r="T9" i="17"/>
  <c r="B10" i="17"/>
  <c r="D10" i="17"/>
  <c r="F10" i="17"/>
  <c r="H10" i="17"/>
  <c r="J10" i="17"/>
  <c r="N10" i="17"/>
  <c r="O10" i="17"/>
  <c r="P10" i="17"/>
  <c r="Q10" i="17"/>
  <c r="R10" i="17"/>
  <c r="S10" i="17"/>
  <c r="T10" i="17"/>
  <c r="B11" i="17"/>
  <c r="D11" i="17"/>
  <c r="F11" i="17"/>
  <c r="H11" i="17"/>
  <c r="J11" i="17"/>
  <c r="N11" i="17"/>
  <c r="O11" i="17"/>
  <c r="P11" i="17"/>
  <c r="Q11" i="17"/>
  <c r="R11" i="17"/>
  <c r="S11" i="17"/>
  <c r="T11" i="17"/>
  <c r="B12" i="17"/>
  <c r="D12" i="17"/>
  <c r="F12" i="17"/>
  <c r="H12" i="17"/>
  <c r="J12" i="17"/>
  <c r="N12" i="17"/>
  <c r="O12" i="17"/>
  <c r="P12" i="17"/>
  <c r="Q12" i="17"/>
  <c r="R12" i="17"/>
  <c r="S12" i="17"/>
  <c r="T12" i="17"/>
  <c r="B13" i="17"/>
  <c r="D13" i="17"/>
  <c r="F13" i="17"/>
  <c r="H13" i="17"/>
  <c r="J13" i="17"/>
  <c r="N13" i="17"/>
  <c r="O13" i="17"/>
  <c r="P13" i="17"/>
  <c r="Q13" i="17"/>
  <c r="R13" i="17"/>
  <c r="S13" i="17"/>
  <c r="T13" i="17"/>
  <c r="B14" i="17"/>
  <c r="D14" i="17"/>
  <c r="F14" i="17"/>
  <c r="H14" i="17"/>
  <c r="J14" i="17"/>
  <c r="N14" i="17"/>
  <c r="O14" i="17"/>
  <c r="P14" i="17"/>
  <c r="Q14" i="17"/>
  <c r="R14" i="17"/>
  <c r="S14" i="17"/>
  <c r="T14" i="17"/>
  <c r="B15" i="17"/>
  <c r="D15" i="17"/>
  <c r="F15" i="17"/>
  <c r="H15" i="17"/>
  <c r="J15" i="17"/>
  <c r="N15" i="17"/>
  <c r="O15" i="17"/>
  <c r="P15" i="17"/>
  <c r="Q15" i="17"/>
  <c r="R15" i="17"/>
  <c r="S15" i="17"/>
  <c r="T15" i="17"/>
  <c r="B16" i="17"/>
  <c r="D16" i="17"/>
  <c r="F16" i="17"/>
  <c r="H16" i="17"/>
  <c r="J16" i="17"/>
  <c r="N16" i="17"/>
  <c r="O16" i="17"/>
  <c r="P16" i="17"/>
  <c r="Q16" i="17"/>
  <c r="R16" i="17"/>
  <c r="S16" i="17"/>
  <c r="T16" i="17"/>
  <c r="B3" i="18"/>
  <c r="D3" i="18"/>
  <c r="F3" i="18"/>
  <c r="H3" i="18"/>
  <c r="J3" i="18"/>
  <c r="N3" i="18"/>
  <c r="O3" i="18"/>
  <c r="P3" i="18"/>
  <c r="Q3" i="18"/>
  <c r="R3" i="18"/>
  <c r="S3" i="18"/>
  <c r="T3" i="18"/>
  <c r="B4" i="18"/>
  <c r="D4" i="18"/>
  <c r="F4" i="18"/>
  <c r="H4" i="18"/>
  <c r="J4" i="18"/>
  <c r="N4" i="18"/>
  <c r="O4" i="18"/>
  <c r="P4" i="18"/>
  <c r="Q4" i="18"/>
  <c r="R4" i="18"/>
  <c r="S4" i="18"/>
  <c r="T4" i="18"/>
  <c r="B5" i="18"/>
  <c r="D5" i="18"/>
  <c r="F5" i="18"/>
  <c r="H5" i="18"/>
  <c r="J5" i="18"/>
  <c r="N5" i="18"/>
  <c r="O5" i="18"/>
  <c r="P5" i="18"/>
  <c r="Q5" i="18"/>
  <c r="R5" i="18"/>
  <c r="S5" i="18"/>
  <c r="T5" i="18"/>
  <c r="B6" i="18"/>
  <c r="D6" i="18"/>
  <c r="F6" i="18"/>
  <c r="H6" i="18"/>
  <c r="J6" i="18"/>
  <c r="N6" i="18"/>
  <c r="O6" i="18"/>
  <c r="P6" i="18"/>
  <c r="Q6" i="18"/>
  <c r="R6" i="18"/>
  <c r="S6" i="18"/>
  <c r="T6" i="18"/>
  <c r="B7" i="18"/>
  <c r="D7" i="18"/>
  <c r="F7" i="18"/>
  <c r="H7" i="18"/>
  <c r="J7" i="18"/>
  <c r="N7" i="18"/>
  <c r="O7" i="18"/>
  <c r="P7" i="18"/>
  <c r="Q7" i="18"/>
  <c r="R7" i="18"/>
  <c r="S7" i="18"/>
  <c r="T7" i="18"/>
  <c r="B8" i="18"/>
  <c r="D8" i="18"/>
  <c r="F8" i="18"/>
  <c r="H8" i="18"/>
  <c r="J8" i="18"/>
  <c r="N8" i="18"/>
  <c r="O8" i="18"/>
  <c r="P8" i="18"/>
  <c r="Q8" i="18"/>
  <c r="R8" i="18"/>
  <c r="S8" i="18"/>
  <c r="T8" i="18"/>
  <c r="B9" i="18"/>
  <c r="D9" i="18"/>
  <c r="F9" i="18"/>
  <c r="H9" i="18"/>
  <c r="J9" i="18"/>
  <c r="N9" i="18"/>
  <c r="O9" i="18"/>
  <c r="P9" i="18"/>
  <c r="Q9" i="18"/>
  <c r="R9" i="18"/>
  <c r="S9" i="18"/>
  <c r="T9" i="18"/>
  <c r="B10" i="18"/>
  <c r="D10" i="18"/>
  <c r="F10" i="18"/>
  <c r="H10" i="18"/>
  <c r="J10" i="18"/>
  <c r="N10" i="18"/>
  <c r="O10" i="18"/>
  <c r="P10" i="18"/>
  <c r="Q10" i="18"/>
  <c r="R10" i="18"/>
  <c r="S10" i="18"/>
  <c r="T10" i="18"/>
  <c r="B11" i="18"/>
  <c r="D11" i="18"/>
  <c r="F11" i="18"/>
  <c r="H11" i="18"/>
  <c r="J11" i="18"/>
  <c r="N11" i="18"/>
  <c r="O11" i="18"/>
  <c r="P11" i="18"/>
  <c r="Q11" i="18"/>
  <c r="R11" i="18"/>
  <c r="S11" i="18"/>
  <c r="T11" i="18"/>
  <c r="B12" i="18"/>
  <c r="D12" i="18"/>
  <c r="F12" i="18"/>
  <c r="H12" i="18"/>
  <c r="J12" i="18"/>
  <c r="N12" i="18"/>
  <c r="O12" i="18"/>
  <c r="P12" i="18"/>
  <c r="Q12" i="18"/>
  <c r="R12" i="18"/>
  <c r="S12" i="18"/>
  <c r="T12" i="18"/>
  <c r="B13" i="18"/>
  <c r="D13" i="18"/>
  <c r="F13" i="18"/>
  <c r="H13" i="18"/>
  <c r="J13" i="18"/>
  <c r="N13" i="18"/>
  <c r="O13" i="18"/>
  <c r="P13" i="18"/>
  <c r="Q13" i="18"/>
  <c r="R13" i="18"/>
  <c r="S13" i="18"/>
  <c r="T13" i="18"/>
  <c r="B14" i="18"/>
  <c r="D14" i="18"/>
  <c r="F14" i="18"/>
  <c r="H14" i="18"/>
  <c r="J14" i="18"/>
  <c r="N14" i="18"/>
  <c r="O14" i="18"/>
  <c r="P14" i="18"/>
  <c r="Q14" i="18"/>
  <c r="R14" i="18"/>
  <c r="S14" i="18"/>
  <c r="T14" i="18"/>
  <c r="B15" i="18"/>
  <c r="D15" i="18"/>
  <c r="F15" i="18"/>
  <c r="H15" i="18"/>
  <c r="J15" i="18"/>
  <c r="N15" i="18"/>
  <c r="O15" i="18"/>
  <c r="P15" i="18"/>
  <c r="Q15" i="18"/>
  <c r="R15" i="18"/>
  <c r="S15" i="18"/>
  <c r="T15" i="18"/>
  <c r="B16" i="18"/>
  <c r="D16" i="18"/>
  <c r="F16" i="18"/>
  <c r="H16" i="18"/>
  <c r="J16" i="18"/>
  <c r="N16" i="18"/>
  <c r="O16" i="18"/>
  <c r="P16" i="18"/>
  <c r="Q16" i="18"/>
  <c r="R16" i="18"/>
  <c r="S16" i="18"/>
  <c r="T16" i="18"/>
  <c r="B3" i="19"/>
  <c r="D3" i="19"/>
  <c r="F3" i="19"/>
  <c r="H3" i="19"/>
  <c r="J3" i="19"/>
  <c r="N3" i="19"/>
  <c r="O3" i="19"/>
  <c r="P3" i="19"/>
  <c r="Q3" i="19"/>
  <c r="R3" i="19"/>
  <c r="S3" i="19"/>
  <c r="T3" i="19"/>
  <c r="B4" i="19"/>
  <c r="D4" i="19"/>
  <c r="F4" i="19"/>
  <c r="H4" i="19"/>
  <c r="J4" i="19"/>
  <c r="N4" i="19"/>
  <c r="O4" i="19"/>
  <c r="P4" i="19"/>
  <c r="Q4" i="19"/>
  <c r="R4" i="19"/>
  <c r="S4" i="19"/>
  <c r="T4" i="19"/>
  <c r="B5" i="19"/>
  <c r="D5" i="19"/>
  <c r="F5" i="19"/>
  <c r="H5" i="19"/>
  <c r="J5" i="19"/>
  <c r="N5" i="19"/>
  <c r="O5" i="19"/>
  <c r="P5" i="19"/>
  <c r="Q5" i="19"/>
  <c r="R5" i="19"/>
  <c r="S5" i="19"/>
  <c r="T5" i="19"/>
  <c r="B6" i="19"/>
  <c r="D6" i="19"/>
  <c r="F6" i="19"/>
  <c r="H6" i="19"/>
  <c r="J6" i="19"/>
  <c r="N6" i="19"/>
  <c r="O6" i="19"/>
  <c r="P6" i="19"/>
  <c r="Q6" i="19"/>
  <c r="R6" i="19"/>
  <c r="S6" i="19"/>
  <c r="T6" i="19"/>
  <c r="B7" i="19"/>
  <c r="D7" i="19"/>
  <c r="F7" i="19"/>
  <c r="H7" i="19"/>
  <c r="J7" i="19"/>
  <c r="N7" i="19"/>
  <c r="O7" i="19"/>
  <c r="P7" i="19"/>
  <c r="Q7" i="19"/>
  <c r="R7" i="19"/>
  <c r="S7" i="19"/>
  <c r="T7" i="19"/>
  <c r="B8" i="19"/>
  <c r="D8" i="19"/>
  <c r="F8" i="19"/>
  <c r="H8" i="19"/>
  <c r="J8" i="19"/>
  <c r="N8" i="19"/>
  <c r="O8" i="19"/>
  <c r="P8" i="19"/>
  <c r="Q8" i="19"/>
  <c r="R8" i="19"/>
  <c r="S8" i="19"/>
  <c r="T8" i="19"/>
  <c r="B9" i="19"/>
  <c r="D9" i="19"/>
  <c r="F9" i="19"/>
  <c r="H9" i="19"/>
  <c r="J9" i="19"/>
  <c r="N9" i="19"/>
  <c r="O9" i="19"/>
  <c r="P9" i="19"/>
  <c r="Q9" i="19"/>
  <c r="R9" i="19"/>
  <c r="S9" i="19"/>
  <c r="T9" i="19"/>
  <c r="B10" i="19"/>
  <c r="D10" i="19"/>
  <c r="F10" i="19"/>
  <c r="H10" i="19"/>
  <c r="J10" i="19"/>
  <c r="N10" i="19"/>
  <c r="O10" i="19"/>
  <c r="P10" i="19"/>
  <c r="Q10" i="19"/>
  <c r="R10" i="19"/>
  <c r="S10" i="19"/>
  <c r="T10" i="19"/>
  <c r="B11" i="19"/>
  <c r="D11" i="19"/>
  <c r="F11" i="19"/>
  <c r="H11" i="19"/>
  <c r="J11" i="19"/>
  <c r="N11" i="19"/>
  <c r="O11" i="19"/>
  <c r="P11" i="19"/>
  <c r="Q11" i="19"/>
  <c r="R11" i="19"/>
  <c r="S11" i="19"/>
  <c r="T11" i="19"/>
  <c r="B12" i="19"/>
  <c r="D12" i="19"/>
  <c r="F12" i="19"/>
  <c r="H12" i="19"/>
  <c r="J12" i="19"/>
  <c r="N12" i="19"/>
  <c r="O12" i="19"/>
  <c r="P12" i="19"/>
  <c r="Q12" i="19"/>
  <c r="R12" i="19"/>
  <c r="S12" i="19"/>
  <c r="T12" i="19"/>
  <c r="B13" i="19"/>
  <c r="D13" i="19"/>
  <c r="F13" i="19"/>
  <c r="H13" i="19"/>
  <c r="J13" i="19"/>
  <c r="N13" i="19"/>
  <c r="O13" i="19"/>
  <c r="P13" i="19"/>
  <c r="Q13" i="19"/>
  <c r="R13" i="19"/>
  <c r="S13" i="19"/>
  <c r="T13" i="19"/>
  <c r="B14" i="19"/>
  <c r="D14" i="19"/>
  <c r="F14" i="19"/>
  <c r="H14" i="19"/>
  <c r="J14" i="19"/>
  <c r="N14" i="19"/>
  <c r="O14" i="19"/>
  <c r="P14" i="19"/>
  <c r="Q14" i="19"/>
  <c r="R14" i="19"/>
  <c r="S14" i="19"/>
  <c r="T14" i="19"/>
  <c r="B15" i="19"/>
  <c r="D15" i="19"/>
  <c r="F15" i="19"/>
  <c r="H15" i="19"/>
  <c r="J15" i="19"/>
  <c r="N15" i="19"/>
  <c r="O15" i="19"/>
  <c r="P15" i="19"/>
  <c r="Q15" i="19"/>
  <c r="R15" i="19"/>
  <c r="S15" i="19"/>
  <c r="T15" i="19"/>
  <c r="B16" i="19"/>
  <c r="D16" i="19"/>
  <c r="F16" i="19"/>
  <c r="H16" i="19"/>
  <c r="J16" i="19"/>
  <c r="N16" i="19"/>
  <c r="O16" i="19"/>
  <c r="P16" i="19"/>
  <c r="Q16" i="19"/>
  <c r="R16" i="19"/>
  <c r="S16" i="19"/>
  <c r="T16" i="19"/>
  <c r="B3" i="20"/>
  <c r="D3" i="20"/>
  <c r="F3" i="20"/>
  <c r="H3" i="20"/>
  <c r="J3" i="20"/>
  <c r="N3" i="20"/>
  <c r="O3" i="20"/>
  <c r="P3" i="20"/>
  <c r="Q3" i="20"/>
  <c r="R3" i="20"/>
  <c r="S3" i="20"/>
  <c r="T3" i="20"/>
  <c r="B4" i="20"/>
  <c r="D4" i="20"/>
  <c r="F4" i="20"/>
  <c r="H4" i="20"/>
  <c r="J4" i="20"/>
  <c r="N4" i="20"/>
  <c r="O4" i="20"/>
  <c r="P4" i="20"/>
  <c r="Q4" i="20"/>
  <c r="R4" i="20"/>
  <c r="S4" i="20"/>
  <c r="T4" i="20"/>
  <c r="B5" i="20"/>
  <c r="D5" i="20"/>
  <c r="F5" i="20"/>
  <c r="H5" i="20"/>
  <c r="J5" i="20"/>
  <c r="N5" i="20"/>
  <c r="O5" i="20"/>
  <c r="P5" i="20"/>
  <c r="Q5" i="20"/>
  <c r="R5" i="20"/>
  <c r="S5" i="20"/>
  <c r="T5" i="20"/>
  <c r="B6" i="20"/>
  <c r="D6" i="20"/>
  <c r="F6" i="20"/>
  <c r="H6" i="20"/>
  <c r="J6" i="20"/>
  <c r="N6" i="20"/>
  <c r="O6" i="20"/>
  <c r="P6" i="20"/>
  <c r="Q6" i="20"/>
  <c r="R6" i="20"/>
  <c r="S6" i="20"/>
  <c r="T6" i="20"/>
  <c r="B7" i="20"/>
  <c r="D7" i="20"/>
  <c r="F7" i="20"/>
  <c r="H7" i="20"/>
  <c r="J7" i="20"/>
  <c r="N7" i="20"/>
  <c r="O7" i="20"/>
  <c r="P7" i="20"/>
  <c r="Q7" i="20"/>
  <c r="R7" i="20"/>
  <c r="S7" i="20"/>
  <c r="T7" i="20"/>
  <c r="B8" i="20"/>
  <c r="D8" i="20"/>
  <c r="F8" i="20"/>
  <c r="H8" i="20"/>
  <c r="J8" i="20"/>
  <c r="N8" i="20"/>
  <c r="O8" i="20"/>
  <c r="P8" i="20"/>
  <c r="Q8" i="20"/>
  <c r="R8" i="20"/>
  <c r="S8" i="20"/>
  <c r="T8" i="20"/>
  <c r="B9" i="20"/>
  <c r="D9" i="20"/>
  <c r="F9" i="20"/>
  <c r="H9" i="20"/>
  <c r="J9" i="20"/>
  <c r="N9" i="20"/>
  <c r="O9" i="20"/>
  <c r="P9" i="20"/>
  <c r="Q9" i="20"/>
  <c r="R9" i="20"/>
  <c r="S9" i="20"/>
  <c r="T9" i="20"/>
  <c r="B10" i="20"/>
  <c r="D10" i="20"/>
  <c r="F10" i="20"/>
  <c r="H10" i="20"/>
  <c r="J10" i="20"/>
  <c r="N10" i="20"/>
  <c r="O10" i="20"/>
  <c r="P10" i="20"/>
  <c r="Q10" i="20"/>
  <c r="R10" i="20"/>
  <c r="S10" i="20"/>
  <c r="T10" i="20"/>
  <c r="B11" i="20"/>
  <c r="D11" i="20"/>
  <c r="F11" i="20"/>
  <c r="H11" i="20"/>
  <c r="J11" i="20"/>
  <c r="N11" i="20"/>
  <c r="O11" i="20"/>
  <c r="P11" i="20"/>
  <c r="Q11" i="20"/>
  <c r="R11" i="20"/>
  <c r="S11" i="20"/>
  <c r="T11" i="20"/>
  <c r="B12" i="20"/>
  <c r="D12" i="20"/>
  <c r="F12" i="20"/>
  <c r="H12" i="20"/>
  <c r="J12" i="20"/>
  <c r="N12" i="20"/>
  <c r="O12" i="20"/>
  <c r="P12" i="20"/>
  <c r="Q12" i="20"/>
  <c r="R12" i="20"/>
  <c r="S12" i="20"/>
  <c r="T12" i="20"/>
  <c r="B13" i="20"/>
  <c r="D13" i="20"/>
  <c r="F13" i="20"/>
  <c r="H13" i="20"/>
  <c r="J13" i="20"/>
  <c r="N13" i="20"/>
  <c r="O13" i="20"/>
  <c r="P13" i="20"/>
  <c r="Q13" i="20"/>
  <c r="R13" i="20"/>
  <c r="S13" i="20"/>
  <c r="T13" i="20"/>
  <c r="B14" i="20"/>
  <c r="D14" i="20"/>
  <c r="F14" i="20"/>
  <c r="H14" i="20"/>
  <c r="J14" i="20"/>
  <c r="N14" i="20"/>
  <c r="O14" i="20"/>
  <c r="P14" i="20"/>
  <c r="Q14" i="20"/>
  <c r="R14" i="20"/>
  <c r="S14" i="20"/>
  <c r="T14" i="20"/>
  <c r="B15" i="20"/>
  <c r="D15" i="20"/>
  <c r="F15" i="20"/>
  <c r="H15" i="20"/>
  <c r="J15" i="20"/>
  <c r="N15" i="20"/>
  <c r="O15" i="20"/>
  <c r="P15" i="20"/>
  <c r="Q15" i="20"/>
  <c r="R15" i="20"/>
  <c r="S15" i="20"/>
  <c r="T15" i="20"/>
  <c r="B16" i="20"/>
  <c r="D16" i="20"/>
  <c r="F16" i="20"/>
  <c r="H16" i="20"/>
  <c r="J16" i="20"/>
  <c r="N16" i="20"/>
  <c r="O16" i="20"/>
  <c r="P16" i="20"/>
  <c r="Q16" i="20"/>
  <c r="R16" i="20"/>
  <c r="S16" i="20"/>
  <c r="T16" i="20"/>
  <c r="B3" i="21"/>
  <c r="D3" i="21"/>
  <c r="F3" i="21"/>
  <c r="H3" i="21"/>
  <c r="J3" i="21"/>
  <c r="N3" i="21"/>
  <c r="O3" i="21"/>
  <c r="P3" i="21"/>
  <c r="Q3" i="21"/>
  <c r="R3" i="21"/>
  <c r="S3" i="21"/>
  <c r="T3" i="21"/>
  <c r="B4" i="21"/>
  <c r="D4" i="21"/>
  <c r="F4" i="21"/>
  <c r="H4" i="21"/>
  <c r="J4" i="21"/>
  <c r="N4" i="21"/>
  <c r="O4" i="21"/>
  <c r="P4" i="21"/>
  <c r="Q4" i="21"/>
  <c r="R4" i="21"/>
  <c r="S4" i="21"/>
  <c r="T4" i="21"/>
  <c r="B5" i="21"/>
  <c r="D5" i="21"/>
  <c r="F5" i="21"/>
  <c r="H5" i="21"/>
  <c r="J5" i="21"/>
  <c r="N5" i="21"/>
  <c r="O5" i="21"/>
  <c r="P5" i="21"/>
  <c r="Q5" i="21"/>
  <c r="R5" i="21"/>
  <c r="S5" i="21"/>
  <c r="T5" i="21"/>
  <c r="B6" i="21"/>
  <c r="D6" i="21"/>
  <c r="F6" i="21"/>
  <c r="H6" i="21"/>
  <c r="J6" i="21"/>
  <c r="N6" i="21"/>
  <c r="O6" i="21"/>
  <c r="P6" i="21"/>
  <c r="Q6" i="21"/>
  <c r="R6" i="21"/>
  <c r="S6" i="21"/>
  <c r="T6" i="21"/>
  <c r="B7" i="21"/>
  <c r="D7" i="21"/>
  <c r="F7" i="21"/>
  <c r="H7" i="21"/>
  <c r="J7" i="21"/>
  <c r="N7" i="21"/>
  <c r="O7" i="21"/>
  <c r="P7" i="21"/>
  <c r="Q7" i="21"/>
  <c r="R7" i="21"/>
  <c r="S7" i="21"/>
  <c r="T7" i="21"/>
  <c r="B8" i="21"/>
  <c r="D8" i="21"/>
  <c r="F8" i="21"/>
  <c r="H8" i="21"/>
  <c r="J8" i="21"/>
  <c r="N8" i="21"/>
  <c r="O8" i="21"/>
  <c r="P8" i="21"/>
  <c r="Q8" i="21"/>
  <c r="R8" i="21"/>
  <c r="S8" i="21"/>
  <c r="T8" i="21"/>
  <c r="B9" i="21"/>
  <c r="D9" i="21"/>
  <c r="F9" i="21"/>
  <c r="H9" i="21"/>
  <c r="J9" i="21"/>
  <c r="N9" i="21"/>
  <c r="O9" i="21"/>
  <c r="P9" i="21"/>
  <c r="Q9" i="21"/>
  <c r="R9" i="21"/>
  <c r="S9" i="21"/>
  <c r="T9" i="21"/>
  <c r="B10" i="21"/>
  <c r="D10" i="21"/>
  <c r="F10" i="21"/>
  <c r="H10" i="21"/>
  <c r="J10" i="21"/>
  <c r="N10" i="21"/>
  <c r="O10" i="21"/>
  <c r="P10" i="21"/>
  <c r="Q10" i="21"/>
  <c r="R10" i="21"/>
  <c r="S10" i="21"/>
  <c r="T10" i="21"/>
  <c r="B11" i="21"/>
  <c r="D11" i="21"/>
  <c r="F11" i="21"/>
  <c r="H11" i="21"/>
  <c r="J11" i="21"/>
  <c r="N11" i="21"/>
  <c r="O11" i="21"/>
  <c r="P11" i="21"/>
  <c r="Q11" i="21"/>
  <c r="R11" i="21"/>
  <c r="S11" i="21"/>
  <c r="T11" i="21"/>
  <c r="B12" i="21"/>
  <c r="D12" i="21"/>
  <c r="F12" i="21"/>
  <c r="H12" i="21"/>
  <c r="J12" i="21"/>
  <c r="N12" i="21"/>
  <c r="O12" i="21"/>
  <c r="P12" i="21"/>
  <c r="Q12" i="21"/>
  <c r="R12" i="21"/>
  <c r="S12" i="21"/>
  <c r="T12" i="21"/>
  <c r="B13" i="21"/>
  <c r="D13" i="21"/>
  <c r="F13" i="21"/>
  <c r="H13" i="21"/>
  <c r="J13" i="21"/>
  <c r="N13" i="21"/>
  <c r="O13" i="21"/>
  <c r="P13" i="21"/>
  <c r="Q13" i="21"/>
  <c r="R13" i="21"/>
  <c r="S13" i="21"/>
  <c r="T13" i="21"/>
  <c r="B14" i="21"/>
  <c r="D14" i="21"/>
  <c r="F14" i="21"/>
  <c r="H14" i="21"/>
  <c r="J14" i="21"/>
  <c r="N14" i="21"/>
  <c r="O14" i="21"/>
  <c r="P14" i="21"/>
  <c r="Q14" i="21"/>
  <c r="R14" i="21"/>
  <c r="S14" i="21"/>
  <c r="T14" i="21"/>
  <c r="B15" i="21"/>
  <c r="D15" i="21"/>
  <c r="F15" i="21"/>
  <c r="H15" i="21"/>
  <c r="J15" i="21"/>
  <c r="N15" i="21"/>
  <c r="O15" i="21"/>
  <c r="P15" i="21"/>
  <c r="Q15" i="21"/>
  <c r="R15" i="21"/>
  <c r="S15" i="21"/>
  <c r="T15" i="21"/>
  <c r="B16" i="21"/>
  <c r="D16" i="21"/>
  <c r="F16" i="21"/>
  <c r="H16" i="21"/>
  <c r="J16" i="21"/>
  <c r="N16" i="21"/>
  <c r="O16" i="21"/>
  <c r="P16" i="21"/>
  <c r="Q16" i="21"/>
  <c r="R16" i="21"/>
  <c r="S16" i="21"/>
  <c r="T16" i="21"/>
  <c r="B3" i="22"/>
  <c r="D3" i="22"/>
  <c r="F3" i="22"/>
  <c r="H3" i="22"/>
  <c r="J3" i="22"/>
  <c r="N3" i="22"/>
  <c r="O3" i="22"/>
  <c r="P3" i="22"/>
  <c r="Q3" i="22"/>
  <c r="R3" i="22"/>
  <c r="S3" i="22"/>
  <c r="T3" i="22"/>
  <c r="B4" i="22"/>
  <c r="D4" i="22"/>
  <c r="F4" i="22"/>
  <c r="H4" i="22"/>
  <c r="J4" i="22"/>
  <c r="N4" i="22"/>
  <c r="O4" i="22"/>
  <c r="P4" i="22"/>
  <c r="Q4" i="22"/>
  <c r="R4" i="22"/>
  <c r="S4" i="22"/>
  <c r="T4" i="22"/>
  <c r="B5" i="22"/>
  <c r="D5" i="22"/>
  <c r="F5" i="22"/>
  <c r="H5" i="22"/>
  <c r="J5" i="22"/>
  <c r="N5" i="22"/>
  <c r="O5" i="22"/>
  <c r="P5" i="22"/>
  <c r="Q5" i="22"/>
  <c r="R5" i="22"/>
  <c r="S5" i="22"/>
  <c r="T5" i="22"/>
  <c r="B6" i="22"/>
  <c r="D6" i="22"/>
  <c r="F6" i="22"/>
  <c r="H6" i="22"/>
  <c r="J6" i="22"/>
  <c r="N6" i="22"/>
  <c r="O6" i="22"/>
  <c r="P6" i="22"/>
  <c r="Q6" i="22"/>
  <c r="R6" i="22"/>
  <c r="S6" i="22"/>
  <c r="T6" i="22"/>
  <c r="B7" i="22"/>
  <c r="D7" i="22"/>
  <c r="F7" i="22"/>
  <c r="H7" i="22"/>
  <c r="J7" i="22"/>
  <c r="N7" i="22"/>
  <c r="O7" i="22"/>
  <c r="P7" i="22"/>
  <c r="Q7" i="22"/>
  <c r="R7" i="22"/>
  <c r="S7" i="22"/>
  <c r="T7" i="22"/>
  <c r="B8" i="22"/>
  <c r="D8" i="22"/>
  <c r="F8" i="22"/>
  <c r="H8" i="22"/>
  <c r="J8" i="22"/>
  <c r="N8" i="22"/>
  <c r="O8" i="22"/>
  <c r="P8" i="22"/>
  <c r="Q8" i="22"/>
  <c r="R8" i="22"/>
  <c r="S8" i="22"/>
  <c r="T8" i="22"/>
  <c r="B9" i="22"/>
  <c r="D9" i="22"/>
  <c r="F9" i="22"/>
  <c r="H9" i="22"/>
  <c r="J9" i="22"/>
  <c r="N9" i="22"/>
  <c r="O9" i="22"/>
  <c r="P9" i="22"/>
  <c r="Q9" i="22"/>
  <c r="R9" i="22"/>
  <c r="S9" i="22"/>
  <c r="T9" i="22"/>
  <c r="B10" i="22"/>
  <c r="D10" i="22"/>
  <c r="F10" i="22"/>
  <c r="H10" i="22"/>
  <c r="J10" i="22"/>
  <c r="N10" i="22"/>
  <c r="O10" i="22"/>
  <c r="P10" i="22"/>
  <c r="Q10" i="22"/>
  <c r="R10" i="22"/>
  <c r="S10" i="22"/>
  <c r="T10" i="22"/>
  <c r="B11" i="22"/>
  <c r="D11" i="22"/>
  <c r="F11" i="22"/>
  <c r="H11" i="22"/>
  <c r="J11" i="22"/>
  <c r="N11" i="22"/>
  <c r="O11" i="22"/>
  <c r="P11" i="22"/>
  <c r="Q11" i="22"/>
  <c r="R11" i="22"/>
  <c r="S11" i="22"/>
  <c r="T11" i="22"/>
  <c r="B12" i="22"/>
  <c r="D12" i="22"/>
  <c r="F12" i="22"/>
  <c r="H12" i="22"/>
  <c r="J12" i="22"/>
  <c r="N12" i="22"/>
  <c r="O12" i="22"/>
  <c r="P12" i="22"/>
  <c r="Q12" i="22"/>
  <c r="R12" i="22"/>
  <c r="S12" i="22"/>
  <c r="T12" i="22"/>
  <c r="B13" i="22"/>
  <c r="D13" i="22"/>
  <c r="F13" i="22"/>
  <c r="H13" i="22"/>
  <c r="J13" i="22"/>
  <c r="N13" i="22"/>
  <c r="O13" i="22"/>
  <c r="P13" i="22"/>
  <c r="Q13" i="22"/>
  <c r="R13" i="22"/>
  <c r="S13" i="22"/>
  <c r="T13" i="22"/>
  <c r="B14" i="22"/>
  <c r="D14" i="22"/>
  <c r="F14" i="22"/>
  <c r="H14" i="22"/>
  <c r="J14" i="22"/>
  <c r="N14" i="22"/>
  <c r="O14" i="22"/>
  <c r="P14" i="22"/>
  <c r="Q14" i="22"/>
  <c r="R14" i="22"/>
  <c r="S14" i="22"/>
  <c r="T14" i="22"/>
  <c r="B15" i="22"/>
  <c r="D15" i="22"/>
  <c r="F15" i="22"/>
  <c r="H15" i="22"/>
  <c r="J15" i="22"/>
  <c r="N15" i="22"/>
  <c r="O15" i="22"/>
  <c r="P15" i="22"/>
  <c r="Q15" i="22"/>
  <c r="R15" i="22"/>
  <c r="S15" i="22"/>
  <c r="T15" i="22"/>
  <c r="B16" i="22"/>
  <c r="D16" i="22"/>
  <c r="F16" i="22"/>
  <c r="H16" i="22"/>
  <c r="J16" i="22"/>
  <c r="N16" i="22"/>
  <c r="O16" i="22"/>
  <c r="P16" i="22"/>
  <c r="Q16" i="22"/>
  <c r="R16" i="22"/>
  <c r="S16" i="22"/>
  <c r="T16" i="22"/>
  <c r="B3" i="23"/>
  <c r="D3" i="23"/>
  <c r="F3" i="23"/>
  <c r="H3" i="23"/>
  <c r="J3" i="23"/>
  <c r="N3" i="23"/>
  <c r="O3" i="23"/>
  <c r="P3" i="23"/>
  <c r="Q3" i="23"/>
  <c r="R3" i="23"/>
  <c r="S3" i="23"/>
  <c r="T3" i="23"/>
  <c r="B4" i="23"/>
  <c r="D4" i="23"/>
  <c r="F4" i="23"/>
  <c r="H4" i="23"/>
  <c r="J4" i="23"/>
  <c r="N4" i="23"/>
  <c r="O4" i="23"/>
  <c r="P4" i="23"/>
  <c r="Q4" i="23"/>
  <c r="R4" i="23"/>
  <c r="S4" i="23"/>
  <c r="T4" i="23"/>
  <c r="B5" i="23"/>
  <c r="D5" i="23"/>
  <c r="F5" i="23"/>
  <c r="H5" i="23"/>
  <c r="J5" i="23"/>
  <c r="N5" i="23"/>
  <c r="O5" i="23"/>
  <c r="P5" i="23"/>
  <c r="Q5" i="23"/>
  <c r="R5" i="23"/>
  <c r="S5" i="23"/>
  <c r="T5" i="23"/>
  <c r="B6" i="23"/>
  <c r="D6" i="23"/>
  <c r="F6" i="23"/>
  <c r="H6" i="23"/>
  <c r="J6" i="23"/>
  <c r="N6" i="23"/>
  <c r="O6" i="23"/>
  <c r="P6" i="23"/>
  <c r="Q6" i="23"/>
  <c r="R6" i="23"/>
  <c r="S6" i="23"/>
  <c r="T6" i="23"/>
  <c r="B7" i="23"/>
  <c r="D7" i="23"/>
  <c r="F7" i="23"/>
  <c r="H7" i="23"/>
  <c r="J7" i="23"/>
  <c r="N7" i="23"/>
  <c r="O7" i="23"/>
  <c r="P7" i="23"/>
  <c r="Q7" i="23"/>
  <c r="R7" i="23"/>
  <c r="S7" i="23"/>
  <c r="T7" i="23"/>
  <c r="B8" i="23"/>
  <c r="D8" i="23"/>
  <c r="F8" i="23"/>
  <c r="H8" i="23"/>
  <c r="J8" i="23"/>
  <c r="N8" i="23"/>
  <c r="O8" i="23"/>
  <c r="P8" i="23"/>
  <c r="Q8" i="23"/>
  <c r="R8" i="23"/>
  <c r="S8" i="23"/>
  <c r="T8" i="23"/>
  <c r="B9" i="23"/>
  <c r="D9" i="23"/>
  <c r="F9" i="23"/>
  <c r="H9" i="23"/>
  <c r="J9" i="23"/>
  <c r="N9" i="23"/>
  <c r="O9" i="23"/>
  <c r="P9" i="23"/>
  <c r="Q9" i="23"/>
  <c r="R9" i="23"/>
  <c r="S9" i="23"/>
  <c r="T9" i="23"/>
  <c r="B10" i="23"/>
  <c r="D10" i="23"/>
  <c r="F10" i="23"/>
  <c r="H10" i="23"/>
  <c r="J10" i="23"/>
  <c r="N10" i="23"/>
  <c r="O10" i="23"/>
  <c r="P10" i="23"/>
  <c r="Q10" i="23"/>
  <c r="R10" i="23"/>
  <c r="S10" i="23"/>
  <c r="T10" i="23"/>
  <c r="B11" i="23"/>
  <c r="D11" i="23"/>
  <c r="F11" i="23"/>
  <c r="H11" i="23"/>
  <c r="J11" i="23"/>
  <c r="N11" i="23"/>
  <c r="O11" i="23"/>
  <c r="P11" i="23"/>
  <c r="Q11" i="23"/>
  <c r="R11" i="23"/>
  <c r="S11" i="23"/>
  <c r="T11" i="23"/>
  <c r="B12" i="23"/>
  <c r="D12" i="23"/>
  <c r="F12" i="23"/>
  <c r="H12" i="23"/>
  <c r="J12" i="23"/>
  <c r="N12" i="23"/>
  <c r="O12" i="23"/>
  <c r="P12" i="23"/>
  <c r="Q12" i="23"/>
  <c r="R12" i="23"/>
  <c r="S12" i="23"/>
  <c r="T12" i="23"/>
  <c r="B13" i="23"/>
  <c r="D13" i="23"/>
  <c r="F13" i="23"/>
  <c r="H13" i="23"/>
  <c r="J13" i="23"/>
  <c r="N13" i="23"/>
  <c r="O13" i="23"/>
  <c r="P13" i="23"/>
  <c r="Q13" i="23"/>
  <c r="R13" i="23"/>
  <c r="S13" i="23"/>
  <c r="T13" i="23"/>
  <c r="B14" i="23"/>
  <c r="D14" i="23"/>
  <c r="F14" i="23"/>
  <c r="H14" i="23"/>
  <c r="J14" i="23"/>
  <c r="N14" i="23"/>
  <c r="O14" i="23"/>
  <c r="P14" i="23"/>
  <c r="Q14" i="23"/>
  <c r="R14" i="23"/>
  <c r="S14" i="23"/>
  <c r="T14" i="23"/>
  <c r="B15" i="23"/>
  <c r="D15" i="23"/>
  <c r="F15" i="23"/>
  <c r="H15" i="23"/>
  <c r="J15" i="23"/>
  <c r="N15" i="23"/>
  <c r="O15" i="23"/>
  <c r="P15" i="23"/>
  <c r="Q15" i="23"/>
  <c r="R15" i="23"/>
  <c r="S15" i="23"/>
  <c r="T15" i="23"/>
  <c r="B16" i="23"/>
  <c r="D16" i="23"/>
  <c r="F16" i="23"/>
  <c r="H16" i="23"/>
  <c r="J16" i="23"/>
  <c r="N16" i="23"/>
  <c r="O16" i="23"/>
  <c r="P16" i="23"/>
  <c r="Q16" i="23"/>
  <c r="R16" i="23"/>
  <c r="S16" i="23"/>
  <c r="T16" i="23"/>
  <c r="B3" i="24"/>
  <c r="D3" i="24"/>
  <c r="F3" i="24"/>
  <c r="H3" i="24"/>
  <c r="J3" i="24"/>
  <c r="N3" i="24"/>
  <c r="O3" i="24"/>
  <c r="P3" i="24"/>
  <c r="Q3" i="24"/>
  <c r="R3" i="24"/>
  <c r="S3" i="24"/>
  <c r="T3" i="24"/>
  <c r="B4" i="24"/>
  <c r="D4" i="24"/>
  <c r="F4" i="24"/>
  <c r="H4" i="24"/>
  <c r="J4" i="24"/>
  <c r="N4" i="24"/>
  <c r="O4" i="24"/>
  <c r="P4" i="24"/>
  <c r="Q4" i="24"/>
  <c r="R4" i="24"/>
  <c r="S4" i="24"/>
  <c r="T4" i="24"/>
  <c r="B5" i="24"/>
  <c r="D5" i="24"/>
  <c r="F5" i="24"/>
  <c r="H5" i="24"/>
  <c r="J5" i="24"/>
  <c r="N5" i="24"/>
  <c r="O5" i="24"/>
  <c r="P5" i="24"/>
  <c r="Q5" i="24"/>
  <c r="R5" i="24"/>
  <c r="S5" i="24"/>
  <c r="T5" i="24"/>
  <c r="B6" i="24"/>
  <c r="D6" i="24"/>
  <c r="F6" i="24"/>
  <c r="H6" i="24"/>
  <c r="J6" i="24"/>
  <c r="N6" i="24"/>
  <c r="O6" i="24"/>
  <c r="P6" i="24"/>
  <c r="Q6" i="24"/>
  <c r="R6" i="24"/>
  <c r="S6" i="24"/>
  <c r="T6" i="24"/>
  <c r="B7" i="24"/>
  <c r="D7" i="24"/>
  <c r="F7" i="24"/>
  <c r="H7" i="24"/>
  <c r="J7" i="24"/>
  <c r="N7" i="24"/>
  <c r="O7" i="24"/>
  <c r="P7" i="24"/>
  <c r="Q7" i="24"/>
  <c r="R7" i="24"/>
  <c r="S7" i="24"/>
  <c r="T7" i="24"/>
  <c r="B8" i="24"/>
  <c r="D8" i="24"/>
  <c r="F8" i="24"/>
  <c r="H8" i="24"/>
  <c r="J8" i="24"/>
  <c r="N8" i="24"/>
  <c r="O8" i="24"/>
  <c r="P8" i="24"/>
  <c r="Q8" i="24"/>
  <c r="R8" i="24"/>
  <c r="S8" i="24"/>
  <c r="T8" i="24"/>
  <c r="B9" i="24"/>
  <c r="D9" i="24"/>
  <c r="F9" i="24"/>
  <c r="H9" i="24"/>
  <c r="J9" i="24"/>
  <c r="N9" i="24"/>
  <c r="O9" i="24"/>
  <c r="P9" i="24"/>
  <c r="Q9" i="24"/>
  <c r="R9" i="24"/>
  <c r="S9" i="24"/>
  <c r="T9" i="24"/>
  <c r="B10" i="24"/>
  <c r="D10" i="24"/>
  <c r="F10" i="24"/>
  <c r="H10" i="24"/>
  <c r="J10" i="24"/>
  <c r="N10" i="24"/>
  <c r="O10" i="24"/>
  <c r="P10" i="24"/>
  <c r="Q10" i="24"/>
  <c r="R10" i="24"/>
  <c r="S10" i="24"/>
  <c r="T10" i="24"/>
  <c r="B11" i="24"/>
  <c r="D11" i="24"/>
  <c r="F11" i="24"/>
  <c r="H11" i="24"/>
  <c r="J11" i="24"/>
  <c r="N11" i="24"/>
  <c r="O11" i="24"/>
  <c r="P11" i="24"/>
  <c r="Q11" i="24"/>
  <c r="R11" i="24"/>
  <c r="S11" i="24"/>
  <c r="T11" i="24"/>
  <c r="B12" i="24"/>
  <c r="D12" i="24"/>
  <c r="F12" i="24"/>
  <c r="H12" i="24"/>
  <c r="J12" i="24"/>
  <c r="N12" i="24"/>
  <c r="O12" i="24"/>
  <c r="P12" i="24"/>
  <c r="Q12" i="24"/>
  <c r="R12" i="24"/>
  <c r="S12" i="24"/>
  <c r="T12" i="24"/>
  <c r="B13" i="24"/>
  <c r="D13" i="24"/>
  <c r="F13" i="24"/>
  <c r="H13" i="24"/>
  <c r="J13" i="24"/>
  <c r="N13" i="24"/>
  <c r="O13" i="24"/>
  <c r="P13" i="24"/>
  <c r="Q13" i="24"/>
  <c r="R13" i="24"/>
  <c r="S13" i="24"/>
  <c r="T13" i="24"/>
  <c r="B14" i="24"/>
  <c r="D14" i="24"/>
  <c r="F14" i="24"/>
  <c r="H14" i="24"/>
  <c r="J14" i="24"/>
  <c r="N14" i="24"/>
  <c r="O14" i="24"/>
  <c r="P14" i="24"/>
  <c r="Q14" i="24"/>
  <c r="R14" i="24"/>
  <c r="S14" i="24"/>
  <c r="T14" i="24"/>
  <c r="B15" i="24"/>
  <c r="D15" i="24"/>
  <c r="F15" i="24"/>
  <c r="H15" i="24"/>
  <c r="J15" i="24"/>
  <c r="N15" i="24"/>
  <c r="O15" i="24"/>
  <c r="P15" i="24"/>
  <c r="Q15" i="24"/>
  <c r="R15" i="24"/>
  <c r="S15" i="24"/>
  <c r="T15" i="24"/>
  <c r="B16" i="24"/>
  <c r="D16" i="24"/>
  <c r="F16" i="24"/>
  <c r="H16" i="24"/>
  <c r="J16" i="24"/>
  <c r="N16" i="24"/>
  <c r="O16" i="24"/>
  <c r="P16" i="24"/>
  <c r="Q16" i="24"/>
  <c r="R16" i="24"/>
  <c r="S16" i="24"/>
  <c r="T16" i="24"/>
  <c r="B3" i="25"/>
  <c r="D3" i="25"/>
  <c r="F3" i="25"/>
  <c r="H3" i="25"/>
  <c r="J3" i="25"/>
  <c r="N3" i="25"/>
  <c r="O3" i="25"/>
  <c r="P3" i="25"/>
  <c r="Q3" i="25"/>
  <c r="R3" i="25"/>
  <c r="S3" i="25"/>
  <c r="T3" i="25"/>
  <c r="B4" i="25"/>
  <c r="D4" i="25"/>
  <c r="F4" i="25"/>
  <c r="H4" i="25"/>
  <c r="J4" i="25"/>
  <c r="N4" i="25"/>
  <c r="O4" i="25"/>
  <c r="P4" i="25"/>
  <c r="Q4" i="25"/>
  <c r="R4" i="25"/>
  <c r="S4" i="25"/>
  <c r="T4" i="25"/>
  <c r="B5" i="25"/>
  <c r="D5" i="25"/>
  <c r="F5" i="25"/>
  <c r="H5" i="25"/>
  <c r="J5" i="25"/>
  <c r="N5" i="25"/>
  <c r="O5" i="25"/>
  <c r="P5" i="25"/>
  <c r="Q5" i="25"/>
  <c r="R5" i="25"/>
  <c r="S5" i="25"/>
  <c r="T5" i="25"/>
  <c r="B6" i="25"/>
  <c r="D6" i="25"/>
  <c r="F6" i="25"/>
  <c r="H6" i="25"/>
  <c r="J6" i="25"/>
  <c r="N6" i="25"/>
  <c r="O6" i="25"/>
  <c r="P6" i="25"/>
  <c r="Q6" i="25"/>
  <c r="R6" i="25"/>
  <c r="S6" i="25"/>
  <c r="T6" i="25"/>
  <c r="B7" i="25"/>
  <c r="D7" i="25"/>
  <c r="F7" i="25"/>
  <c r="H7" i="25"/>
  <c r="J7" i="25"/>
  <c r="N7" i="25"/>
  <c r="O7" i="25"/>
  <c r="P7" i="25"/>
  <c r="Q7" i="25"/>
  <c r="R7" i="25"/>
  <c r="S7" i="25"/>
  <c r="T7" i="25"/>
  <c r="B8" i="25"/>
  <c r="D8" i="25"/>
  <c r="F8" i="25"/>
  <c r="H8" i="25"/>
  <c r="J8" i="25"/>
  <c r="N8" i="25"/>
  <c r="O8" i="25"/>
  <c r="P8" i="25"/>
  <c r="Q8" i="25"/>
  <c r="R8" i="25"/>
  <c r="S8" i="25"/>
  <c r="T8" i="25"/>
  <c r="B9" i="25"/>
  <c r="D9" i="25"/>
  <c r="F9" i="25"/>
  <c r="H9" i="25"/>
  <c r="J9" i="25"/>
  <c r="N9" i="25"/>
  <c r="O9" i="25"/>
  <c r="P9" i="25"/>
  <c r="Q9" i="25"/>
  <c r="R9" i="25"/>
  <c r="S9" i="25"/>
  <c r="T9" i="25"/>
  <c r="B10" i="25"/>
  <c r="D10" i="25"/>
  <c r="F10" i="25"/>
  <c r="H10" i="25"/>
  <c r="J10" i="25"/>
  <c r="N10" i="25"/>
  <c r="O10" i="25"/>
  <c r="P10" i="25"/>
  <c r="Q10" i="25"/>
  <c r="R10" i="25"/>
  <c r="S10" i="25"/>
  <c r="T10" i="25"/>
  <c r="B11" i="25"/>
  <c r="D11" i="25"/>
  <c r="F11" i="25"/>
  <c r="H11" i="25"/>
  <c r="J11" i="25"/>
  <c r="N11" i="25"/>
  <c r="O11" i="25"/>
  <c r="P11" i="25"/>
  <c r="Q11" i="25"/>
  <c r="R11" i="25"/>
  <c r="S11" i="25"/>
  <c r="T11" i="25"/>
  <c r="B12" i="25"/>
  <c r="D12" i="25"/>
  <c r="F12" i="25"/>
  <c r="H12" i="25"/>
  <c r="J12" i="25"/>
  <c r="N12" i="25"/>
  <c r="O12" i="25"/>
  <c r="P12" i="25"/>
  <c r="Q12" i="25"/>
  <c r="R12" i="25"/>
  <c r="S12" i="25"/>
  <c r="T12" i="25"/>
  <c r="B13" i="25"/>
  <c r="D13" i="25"/>
  <c r="F13" i="25"/>
  <c r="H13" i="25"/>
  <c r="J13" i="25"/>
  <c r="N13" i="25"/>
  <c r="O13" i="25"/>
  <c r="P13" i="25"/>
  <c r="Q13" i="25"/>
  <c r="R13" i="25"/>
  <c r="S13" i="25"/>
  <c r="T13" i="25"/>
  <c r="B14" i="25"/>
  <c r="D14" i="25"/>
  <c r="F14" i="25"/>
  <c r="H14" i="25"/>
  <c r="J14" i="25"/>
  <c r="N14" i="25"/>
  <c r="O14" i="25"/>
  <c r="P14" i="25"/>
  <c r="Q14" i="25"/>
  <c r="R14" i="25"/>
  <c r="S14" i="25"/>
  <c r="T14" i="25"/>
  <c r="B15" i="25"/>
  <c r="D15" i="25"/>
  <c r="F15" i="25"/>
  <c r="H15" i="25"/>
  <c r="J15" i="25"/>
  <c r="N15" i="25"/>
  <c r="O15" i="25"/>
  <c r="P15" i="25"/>
  <c r="Q15" i="25"/>
  <c r="R15" i="25"/>
  <c r="S15" i="25"/>
  <c r="T15" i="25"/>
  <c r="B16" i="25"/>
  <c r="D16" i="25"/>
  <c r="F16" i="25"/>
  <c r="H16" i="25"/>
  <c r="J16" i="25"/>
  <c r="N16" i="25"/>
  <c r="O16" i="25"/>
  <c r="P16" i="25"/>
  <c r="Q16" i="25"/>
  <c r="R16" i="25"/>
  <c r="S16" i="25"/>
  <c r="T16" i="25"/>
  <c r="B3" i="26"/>
  <c r="D3" i="26"/>
  <c r="F3" i="26"/>
  <c r="H3" i="26"/>
  <c r="J3" i="26"/>
  <c r="N3" i="26"/>
  <c r="O3" i="26"/>
  <c r="P3" i="26"/>
  <c r="Q3" i="26"/>
  <c r="R3" i="26"/>
  <c r="S3" i="26"/>
  <c r="T3" i="26"/>
  <c r="B4" i="26"/>
  <c r="D4" i="26"/>
  <c r="F4" i="26"/>
  <c r="H4" i="26"/>
  <c r="J4" i="26"/>
  <c r="N4" i="26"/>
  <c r="O4" i="26"/>
  <c r="P4" i="26"/>
  <c r="Q4" i="26"/>
  <c r="R4" i="26"/>
  <c r="S4" i="26"/>
  <c r="T4" i="26"/>
  <c r="B5" i="26"/>
  <c r="D5" i="26"/>
  <c r="F5" i="26"/>
  <c r="H5" i="26"/>
  <c r="J5" i="26"/>
  <c r="N5" i="26"/>
  <c r="O5" i="26"/>
  <c r="P5" i="26"/>
  <c r="Q5" i="26"/>
  <c r="R5" i="26"/>
  <c r="S5" i="26"/>
  <c r="T5" i="26"/>
  <c r="B6" i="26"/>
  <c r="D6" i="26"/>
  <c r="F6" i="26"/>
  <c r="H6" i="26"/>
  <c r="J6" i="26"/>
  <c r="N6" i="26"/>
  <c r="O6" i="26"/>
  <c r="P6" i="26"/>
  <c r="Q6" i="26"/>
  <c r="R6" i="26"/>
  <c r="S6" i="26"/>
  <c r="T6" i="26"/>
  <c r="B7" i="26"/>
  <c r="D7" i="26"/>
  <c r="F7" i="26"/>
  <c r="H7" i="26"/>
  <c r="J7" i="26"/>
  <c r="N7" i="26"/>
  <c r="O7" i="26"/>
  <c r="P7" i="26"/>
  <c r="Q7" i="26"/>
  <c r="R7" i="26"/>
  <c r="S7" i="26"/>
  <c r="T7" i="26"/>
  <c r="B8" i="26"/>
  <c r="D8" i="26"/>
  <c r="F8" i="26"/>
  <c r="H8" i="26"/>
  <c r="J8" i="26"/>
  <c r="N8" i="26"/>
  <c r="O8" i="26"/>
  <c r="P8" i="26"/>
  <c r="Q8" i="26"/>
  <c r="R8" i="26"/>
  <c r="S8" i="26"/>
  <c r="T8" i="26"/>
  <c r="B9" i="26"/>
  <c r="D9" i="26"/>
  <c r="F9" i="26"/>
  <c r="H9" i="26"/>
  <c r="J9" i="26"/>
  <c r="N9" i="26"/>
  <c r="O9" i="26"/>
  <c r="P9" i="26"/>
  <c r="Q9" i="26"/>
  <c r="R9" i="26"/>
  <c r="S9" i="26"/>
  <c r="T9" i="26"/>
  <c r="B10" i="26"/>
  <c r="D10" i="26"/>
  <c r="F10" i="26"/>
  <c r="H10" i="26"/>
  <c r="J10" i="26"/>
  <c r="N10" i="26"/>
  <c r="O10" i="26"/>
  <c r="P10" i="26"/>
  <c r="Q10" i="26"/>
  <c r="R10" i="26"/>
  <c r="S10" i="26"/>
  <c r="T10" i="26"/>
  <c r="B11" i="26"/>
  <c r="D11" i="26"/>
  <c r="F11" i="26"/>
  <c r="H11" i="26"/>
  <c r="J11" i="26"/>
  <c r="N11" i="26"/>
  <c r="O11" i="26"/>
  <c r="P11" i="26"/>
  <c r="Q11" i="26"/>
  <c r="R11" i="26"/>
  <c r="S11" i="26"/>
  <c r="T11" i="26"/>
  <c r="B12" i="26"/>
  <c r="D12" i="26"/>
  <c r="F12" i="26"/>
  <c r="H12" i="26"/>
  <c r="J12" i="26"/>
  <c r="N12" i="26"/>
  <c r="O12" i="26"/>
  <c r="P12" i="26"/>
  <c r="Q12" i="26"/>
  <c r="R12" i="26"/>
  <c r="S12" i="26"/>
  <c r="T12" i="26"/>
  <c r="B13" i="26"/>
  <c r="D13" i="26"/>
  <c r="F13" i="26"/>
  <c r="H13" i="26"/>
  <c r="J13" i="26"/>
  <c r="N13" i="26"/>
  <c r="O13" i="26"/>
  <c r="P13" i="26"/>
  <c r="Q13" i="26"/>
  <c r="R13" i="26"/>
  <c r="S13" i="26"/>
  <c r="T13" i="26"/>
  <c r="B14" i="26"/>
  <c r="D14" i="26"/>
  <c r="F14" i="26"/>
  <c r="H14" i="26"/>
  <c r="J14" i="26"/>
  <c r="N14" i="26"/>
  <c r="O14" i="26"/>
  <c r="P14" i="26"/>
  <c r="Q14" i="26"/>
  <c r="R14" i="26"/>
  <c r="S14" i="26"/>
  <c r="T14" i="26"/>
  <c r="B15" i="26"/>
  <c r="D15" i="26"/>
  <c r="F15" i="26"/>
  <c r="H15" i="26"/>
  <c r="J15" i="26"/>
  <c r="N15" i="26"/>
  <c r="O15" i="26"/>
  <c r="P15" i="26"/>
  <c r="Q15" i="26"/>
  <c r="R15" i="26"/>
  <c r="S15" i="26"/>
  <c r="T15" i="26"/>
  <c r="B16" i="26"/>
  <c r="D16" i="26"/>
  <c r="F16" i="26"/>
  <c r="H16" i="26"/>
  <c r="J16" i="26"/>
  <c r="N16" i="26"/>
  <c r="O16" i="26"/>
  <c r="P16" i="26"/>
  <c r="Q16" i="26"/>
  <c r="R16" i="26"/>
  <c r="S16" i="26"/>
  <c r="T16" i="26"/>
  <c r="B3" i="27"/>
  <c r="D3" i="27"/>
  <c r="F3" i="27"/>
  <c r="H3" i="27"/>
  <c r="J3" i="27"/>
  <c r="N3" i="27"/>
  <c r="O3" i="27"/>
  <c r="P3" i="27"/>
  <c r="Q3" i="27"/>
  <c r="R3" i="27"/>
  <c r="S3" i="27"/>
  <c r="T3" i="27"/>
  <c r="B4" i="27"/>
  <c r="D4" i="27"/>
  <c r="F4" i="27"/>
  <c r="H4" i="27"/>
  <c r="J4" i="27"/>
  <c r="N4" i="27"/>
  <c r="O4" i="27"/>
  <c r="P4" i="27"/>
  <c r="Q4" i="27"/>
  <c r="R4" i="27"/>
  <c r="S4" i="27"/>
  <c r="T4" i="27"/>
  <c r="B5" i="27"/>
  <c r="D5" i="27"/>
  <c r="F5" i="27"/>
  <c r="H5" i="27"/>
  <c r="J5" i="27"/>
  <c r="N5" i="27"/>
  <c r="O5" i="27"/>
  <c r="P5" i="27"/>
  <c r="Q5" i="27"/>
  <c r="R5" i="27"/>
  <c r="S5" i="27"/>
  <c r="T5" i="27"/>
  <c r="B6" i="27"/>
  <c r="D6" i="27"/>
  <c r="F6" i="27"/>
  <c r="H6" i="27"/>
  <c r="J6" i="27"/>
  <c r="N6" i="27"/>
  <c r="O6" i="27"/>
  <c r="P6" i="27"/>
  <c r="Q6" i="27"/>
  <c r="R6" i="27"/>
  <c r="S6" i="27"/>
  <c r="T6" i="27"/>
  <c r="B7" i="27"/>
  <c r="D7" i="27"/>
  <c r="F7" i="27"/>
  <c r="H7" i="27"/>
  <c r="J7" i="27"/>
  <c r="N7" i="27"/>
  <c r="O7" i="27"/>
  <c r="P7" i="27"/>
  <c r="Q7" i="27"/>
  <c r="R7" i="27"/>
  <c r="S7" i="27"/>
  <c r="T7" i="27"/>
  <c r="B8" i="27"/>
  <c r="D8" i="27"/>
  <c r="F8" i="27"/>
  <c r="H8" i="27"/>
  <c r="J8" i="27"/>
  <c r="N8" i="27"/>
  <c r="O8" i="27"/>
  <c r="P8" i="27"/>
  <c r="Q8" i="27"/>
  <c r="R8" i="27"/>
  <c r="S8" i="27"/>
  <c r="T8" i="27"/>
  <c r="B9" i="27"/>
  <c r="D9" i="27"/>
  <c r="F9" i="27"/>
  <c r="H9" i="27"/>
  <c r="J9" i="27"/>
  <c r="N9" i="27"/>
  <c r="O9" i="27"/>
  <c r="P9" i="27"/>
  <c r="Q9" i="27"/>
  <c r="R9" i="27"/>
  <c r="S9" i="27"/>
  <c r="T9" i="27"/>
  <c r="B10" i="27"/>
  <c r="D10" i="27"/>
  <c r="F10" i="27"/>
  <c r="H10" i="27"/>
  <c r="J10" i="27"/>
  <c r="N10" i="27"/>
  <c r="O10" i="27"/>
  <c r="P10" i="27"/>
  <c r="Q10" i="27"/>
  <c r="R10" i="27"/>
  <c r="S10" i="27"/>
  <c r="T10" i="27"/>
  <c r="B11" i="27"/>
  <c r="D11" i="27"/>
  <c r="F11" i="27"/>
  <c r="H11" i="27"/>
  <c r="J11" i="27"/>
  <c r="N11" i="27"/>
  <c r="O11" i="27"/>
  <c r="P11" i="27"/>
  <c r="Q11" i="27"/>
  <c r="R11" i="27"/>
  <c r="S11" i="27"/>
  <c r="T11" i="27"/>
  <c r="B12" i="27"/>
  <c r="D12" i="27"/>
  <c r="F12" i="27"/>
  <c r="H12" i="27"/>
  <c r="J12" i="27"/>
  <c r="N12" i="27"/>
  <c r="O12" i="27"/>
  <c r="P12" i="27"/>
  <c r="Q12" i="27"/>
  <c r="R12" i="27"/>
  <c r="S12" i="27"/>
  <c r="T12" i="27"/>
  <c r="B13" i="27"/>
  <c r="D13" i="27"/>
  <c r="F13" i="27"/>
  <c r="H13" i="27"/>
  <c r="J13" i="27"/>
  <c r="N13" i="27"/>
  <c r="O13" i="27"/>
  <c r="P13" i="27"/>
  <c r="Q13" i="27"/>
  <c r="R13" i="27"/>
  <c r="S13" i="27"/>
  <c r="T13" i="27"/>
  <c r="B14" i="27"/>
  <c r="D14" i="27"/>
  <c r="F14" i="27"/>
  <c r="H14" i="27"/>
  <c r="J14" i="27"/>
  <c r="N14" i="27"/>
  <c r="O14" i="27"/>
  <c r="P14" i="27"/>
  <c r="Q14" i="27"/>
  <c r="R14" i="27"/>
  <c r="S14" i="27"/>
  <c r="T14" i="27"/>
  <c r="B15" i="27"/>
  <c r="D15" i="27"/>
  <c r="F15" i="27"/>
  <c r="H15" i="27"/>
  <c r="J15" i="27"/>
  <c r="N15" i="27"/>
  <c r="O15" i="27"/>
  <c r="P15" i="27"/>
  <c r="Q15" i="27"/>
  <c r="R15" i="27"/>
  <c r="S15" i="27"/>
  <c r="T15" i="27"/>
  <c r="B16" i="27"/>
  <c r="D16" i="27"/>
  <c r="F16" i="27"/>
  <c r="H16" i="27"/>
  <c r="J16" i="27"/>
  <c r="N16" i="27"/>
  <c r="O16" i="27"/>
  <c r="P16" i="27"/>
  <c r="Q16" i="27"/>
  <c r="R16" i="27"/>
  <c r="S16" i="27"/>
  <c r="T16" i="27"/>
  <c r="B3" i="28"/>
  <c r="D3" i="28"/>
  <c r="F3" i="28"/>
  <c r="H3" i="28"/>
  <c r="J3" i="28"/>
  <c r="N3" i="28"/>
  <c r="O3" i="28"/>
  <c r="P3" i="28"/>
  <c r="Q3" i="28"/>
  <c r="R3" i="28"/>
  <c r="S3" i="28"/>
  <c r="T3" i="28"/>
  <c r="B4" i="28"/>
  <c r="D4" i="28"/>
  <c r="F4" i="28"/>
  <c r="H4" i="28"/>
  <c r="J4" i="28"/>
  <c r="N4" i="28"/>
  <c r="O4" i="28"/>
  <c r="P4" i="28"/>
  <c r="Q4" i="28"/>
  <c r="R4" i="28"/>
  <c r="S4" i="28"/>
  <c r="T4" i="28"/>
  <c r="B5" i="28"/>
  <c r="D5" i="28"/>
  <c r="F5" i="28"/>
  <c r="H5" i="28"/>
  <c r="J5" i="28"/>
  <c r="N5" i="28"/>
  <c r="O5" i="28"/>
  <c r="P5" i="28"/>
  <c r="Q5" i="28"/>
  <c r="R5" i="28"/>
  <c r="S5" i="28"/>
  <c r="T5" i="28"/>
  <c r="B6" i="28"/>
  <c r="D6" i="28"/>
  <c r="F6" i="28"/>
  <c r="H6" i="28"/>
  <c r="J6" i="28"/>
  <c r="N6" i="28"/>
  <c r="O6" i="28"/>
  <c r="P6" i="28"/>
  <c r="Q6" i="28"/>
  <c r="R6" i="28"/>
  <c r="S6" i="28"/>
  <c r="T6" i="28"/>
  <c r="B7" i="28"/>
  <c r="D7" i="28"/>
  <c r="F7" i="28"/>
  <c r="H7" i="28"/>
  <c r="J7" i="28"/>
  <c r="N7" i="28"/>
  <c r="O7" i="28"/>
  <c r="P7" i="28"/>
  <c r="Q7" i="28"/>
  <c r="R7" i="28"/>
  <c r="S7" i="28"/>
  <c r="T7" i="28"/>
  <c r="B8" i="28"/>
  <c r="D8" i="28"/>
  <c r="F8" i="28"/>
  <c r="H8" i="28"/>
  <c r="J8" i="28"/>
  <c r="N8" i="28"/>
  <c r="O8" i="28"/>
  <c r="P8" i="28"/>
  <c r="Q8" i="28"/>
  <c r="R8" i="28"/>
  <c r="S8" i="28"/>
  <c r="T8" i="28"/>
  <c r="B9" i="28"/>
  <c r="D9" i="28"/>
  <c r="F9" i="28"/>
  <c r="H9" i="28"/>
  <c r="J9" i="28"/>
  <c r="N9" i="28"/>
  <c r="O9" i="28"/>
  <c r="P9" i="28"/>
  <c r="Q9" i="28"/>
  <c r="R9" i="28"/>
  <c r="S9" i="28"/>
  <c r="T9" i="28"/>
  <c r="B10" i="28"/>
  <c r="D10" i="28"/>
  <c r="F10" i="28"/>
  <c r="H10" i="28"/>
  <c r="J10" i="28"/>
  <c r="N10" i="28"/>
  <c r="O10" i="28"/>
  <c r="P10" i="28"/>
  <c r="Q10" i="28"/>
  <c r="R10" i="28"/>
  <c r="S10" i="28"/>
  <c r="T10" i="28"/>
  <c r="B11" i="28"/>
  <c r="D11" i="28"/>
  <c r="F11" i="28"/>
  <c r="H11" i="28"/>
  <c r="J11" i="28"/>
  <c r="N11" i="28"/>
  <c r="O11" i="28"/>
  <c r="P11" i="28"/>
  <c r="Q11" i="28"/>
  <c r="R11" i="28"/>
  <c r="S11" i="28"/>
  <c r="T11" i="28"/>
  <c r="B12" i="28"/>
  <c r="D12" i="28"/>
  <c r="F12" i="28"/>
  <c r="H12" i="28"/>
  <c r="J12" i="28"/>
  <c r="N12" i="28"/>
  <c r="O12" i="28"/>
  <c r="P12" i="28"/>
  <c r="Q12" i="28"/>
  <c r="R12" i="28"/>
  <c r="S12" i="28"/>
  <c r="T12" i="28"/>
  <c r="B13" i="28"/>
  <c r="D13" i="28"/>
  <c r="F13" i="28"/>
  <c r="H13" i="28"/>
  <c r="J13" i="28"/>
  <c r="N13" i="28"/>
  <c r="O13" i="28"/>
  <c r="P13" i="28"/>
  <c r="Q13" i="28"/>
  <c r="R13" i="28"/>
  <c r="S13" i="28"/>
  <c r="T13" i="28"/>
  <c r="B14" i="28"/>
  <c r="D14" i="28"/>
  <c r="F14" i="28"/>
  <c r="H14" i="28"/>
  <c r="J14" i="28"/>
  <c r="N14" i="28"/>
  <c r="O14" i="28"/>
  <c r="P14" i="28"/>
  <c r="Q14" i="28"/>
  <c r="R14" i="28"/>
  <c r="S14" i="28"/>
  <c r="T14" i="28"/>
  <c r="B15" i="28"/>
  <c r="D15" i="28"/>
  <c r="F15" i="28"/>
  <c r="H15" i="28"/>
  <c r="J15" i="28"/>
  <c r="N15" i="28"/>
  <c r="O15" i="28"/>
  <c r="P15" i="28"/>
  <c r="Q15" i="28"/>
  <c r="R15" i="28"/>
  <c r="S15" i="28"/>
  <c r="T15" i="28"/>
  <c r="B16" i="28"/>
  <c r="D16" i="28"/>
  <c r="F16" i="28"/>
  <c r="H16" i="28"/>
  <c r="J16" i="28"/>
  <c r="N16" i="28"/>
  <c r="O16" i="28"/>
  <c r="P16" i="28"/>
  <c r="Q16" i="28"/>
  <c r="R16" i="28"/>
  <c r="S16" i="28"/>
  <c r="T16" i="28"/>
  <c r="B3" i="29"/>
  <c r="D3" i="29"/>
  <c r="F3" i="29"/>
  <c r="H3" i="29"/>
  <c r="J3" i="29"/>
  <c r="N3" i="29"/>
  <c r="O3" i="29"/>
  <c r="P3" i="29"/>
  <c r="Q3" i="29"/>
  <c r="R3" i="29"/>
  <c r="S3" i="29"/>
  <c r="T3" i="29"/>
  <c r="B4" i="29"/>
  <c r="D4" i="29"/>
  <c r="F4" i="29"/>
  <c r="H4" i="29"/>
  <c r="J4" i="29"/>
  <c r="N4" i="29"/>
  <c r="O4" i="29"/>
  <c r="P4" i="29"/>
  <c r="Q4" i="29"/>
  <c r="R4" i="29"/>
  <c r="S4" i="29"/>
  <c r="T4" i="29"/>
  <c r="B5" i="29"/>
  <c r="D5" i="29"/>
  <c r="F5" i="29"/>
  <c r="H5" i="29"/>
  <c r="J5" i="29"/>
  <c r="N5" i="29"/>
  <c r="O5" i="29"/>
  <c r="P5" i="29"/>
  <c r="Q5" i="29"/>
  <c r="R5" i="29"/>
  <c r="S5" i="29"/>
  <c r="T5" i="29"/>
  <c r="B6" i="29"/>
  <c r="D6" i="29"/>
  <c r="F6" i="29"/>
  <c r="H6" i="29"/>
  <c r="J6" i="29"/>
  <c r="N6" i="29"/>
  <c r="O6" i="29"/>
  <c r="P6" i="29"/>
  <c r="Q6" i="29"/>
  <c r="R6" i="29"/>
  <c r="S6" i="29"/>
  <c r="T6" i="29"/>
  <c r="B7" i="29"/>
  <c r="D7" i="29"/>
  <c r="F7" i="29"/>
  <c r="H7" i="29"/>
  <c r="J7" i="29"/>
  <c r="N7" i="29"/>
  <c r="O7" i="29"/>
  <c r="P7" i="29"/>
  <c r="Q7" i="29"/>
  <c r="R7" i="29"/>
  <c r="S7" i="29"/>
  <c r="T7" i="29"/>
  <c r="B8" i="29"/>
  <c r="D8" i="29"/>
  <c r="F8" i="29"/>
  <c r="H8" i="29"/>
  <c r="J8" i="29"/>
  <c r="N8" i="29"/>
  <c r="O8" i="29"/>
  <c r="P8" i="29"/>
  <c r="Q8" i="29"/>
  <c r="R8" i="29"/>
  <c r="S8" i="29"/>
  <c r="T8" i="29"/>
  <c r="B9" i="29"/>
  <c r="D9" i="29"/>
  <c r="F9" i="29"/>
  <c r="H9" i="29"/>
  <c r="J9" i="29"/>
  <c r="N9" i="29"/>
  <c r="O9" i="29"/>
  <c r="P9" i="29"/>
  <c r="Q9" i="29"/>
  <c r="R9" i="29"/>
  <c r="S9" i="29"/>
  <c r="T9" i="29"/>
  <c r="B10" i="29"/>
  <c r="D10" i="29"/>
  <c r="F10" i="29"/>
  <c r="H10" i="29"/>
  <c r="J10" i="29"/>
  <c r="N10" i="29"/>
  <c r="O10" i="29"/>
  <c r="P10" i="29"/>
  <c r="Q10" i="29"/>
  <c r="R10" i="29"/>
  <c r="S10" i="29"/>
  <c r="T10" i="29"/>
  <c r="B11" i="29"/>
  <c r="D11" i="29"/>
  <c r="F11" i="29"/>
  <c r="H11" i="29"/>
  <c r="J11" i="29"/>
  <c r="N11" i="29"/>
  <c r="O11" i="29"/>
  <c r="P11" i="29"/>
  <c r="Q11" i="29"/>
  <c r="R11" i="29"/>
  <c r="S11" i="29"/>
  <c r="T11" i="29"/>
  <c r="B12" i="29"/>
  <c r="D12" i="29"/>
  <c r="F12" i="29"/>
  <c r="H12" i="29"/>
  <c r="J12" i="29"/>
  <c r="N12" i="29"/>
  <c r="O12" i="29"/>
  <c r="P12" i="29"/>
  <c r="Q12" i="29"/>
  <c r="R12" i="29"/>
  <c r="S12" i="29"/>
  <c r="T12" i="29"/>
  <c r="B13" i="29"/>
  <c r="D13" i="29"/>
  <c r="F13" i="29"/>
  <c r="H13" i="29"/>
  <c r="J13" i="29"/>
  <c r="N13" i="29"/>
  <c r="O13" i="29"/>
  <c r="P13" i="29"/>
  <c r="Q13" i="29"/>
  <c r="R13" i="29"/>
  <c r="S13" i="29"/>
  <c r="T13" i="29"/>
  <c r="B14" i="29"/>
  <c r="D14" i="29"/>
  <c r="F14" i="29"/>
  <c r="H14" i="29"/>
  <c r="J14" i="29"/>
  <c r="N14" i="29"/>
  <c r="O14" i="29"/>
  <c r="P14" i="29"/>
  <c r="Q14" i="29"/>
  <c r="R14" i="29"/>
  <c r="S14" i="29"/>
  <c r="T14" i="29"/>
  <c r="B15" i="29"/>
  <c r="D15" i="29"/>
  <c r="F15" i="29"/>
  <c r="H15" i="29"/>
  <c r="J15" i="29"/>
  <c r="N15" i="29"/>
  <c r="O15" i="29"/>
  <c r="P15" i="29"/>
  <c r="Q15" i="29"/>
  <c r="R15" i="29"/>
  <c r="S15" i="29"/>
  <c r="T15" i="29"/>
  <c r="B16" i="29"/>
  <c r="D16" i="29"/>
  <c r="F16" i="29"/>
  <c r="H16" i="29"/>
  <c r="J16" i="29"/>
  <c r="N16" i="29"/>
  <c r="O16" i="29"/>
  <c r="P16" i="29"/>
  <c r="Q16" i="29"/>
  <c r="R16" i="29"/>
  <c r="S16" i="29"/>
  <c r="T16" i="29"/>
  <c r="B3" i="30"/>
  <c r="D3" i="30"/>
  <c r="F3" i="30"/>
  <c r="H3" i="30"/>
  <c r="J3" i="30"/>
  <c r="N3" i="30"/>
  <c r="O3" i="30"/>
  <c r="P3" i="30"/>
  <c r="Q3" i="30"/>
  <c r="R3" i="30"/>
  <c r="S3" i="30"/>
  <c r="T3" i="30"/>
  <c r="B4" i="30"/>
  <c r="D4" i="30"/>
  <c r="F4" i="30"/>
  <c r="H4" i="30"/>
  <c r="J4" i="30"/>
  <c r="N4" i="30"/>
  <c r="O4" i="30"/>
  <c r="P4" i="30"/>
  <c r="Q4" i="30"/>
  <c r="R4" i="30"/>
  <c r="S4" i="30"/>
  <c r="T4" i="30"/>
  <c r="B5" i="30"/>
  <c r="D5" i="30"/>
  <c r="F5" i="30"/>
  <c r="H5" i="30"/>
  <c r="J5" i="30"/>
  <c r="N5" i="30"/>
  <c r="O5" i="30"/>
  <c r="P5" i="30"/>
  <c r="Q5" i="30"/>
  <c r="R5" i="30"/>
  <c r="S5" i="30"/>
  <c r="T5" i="30"/>
  <c r="B6" i="30"/>
  <c r="D6" i="30"/>
  <c r="F6" i="30"/>
  <c r="H6" i="30"/>
  <c r="J6" i="30"/>
  <c r="N6" i="30"/>
  <c r="O6" i="30"/>
  <c r="P6" i="30"/>
  <c r="Q6" i="30"/>
  <c r="R6" i="30"/>
  <c r="S6" i="30"/>
  <c r="T6" i="30"/>
  <c r="B7" i="30"/>
  <c r="D7" i="30"/>
  <c r="F7" i="30"/>
  <c r="H7" i="30"/>
  <c r="J7" i="30"/>
  <c r="N7" i="30"/>
  <c r="O7" i="30"/>
  <c r="P7" i="30"/>
  <c r="Q7" i="30"/>
  <c r="R7" i="30"/>
  <c r="S7" i="30"/>
  <c r="T7" i="30"/>
  <c r="B8" i="30"/>
  <c r="D8" i="30"/>
  <c r="F8" i="30"/>
  <c r="H8" i="30"/>
  <c r="J8" i="30"/>
  <c r="N8" i="30"/>
  <c r="O8" i="30"/>
  <c r="P8" i="30"/>
  <c r="Q8" i="30"/>
  <c r="R8" i="30"/>
  <c r="S8" i="30"/>
  <c r="T8" i="30"/>
  <c r="B9" i="30"/>
  <c r="D9" i="30"/>
  <c r="F9" i="30"/>
  <c r="H9" i="30"/>
  <c r="J9" i="30"/>
  <c r="N9" i="30"/>
  <c r="O9" i="30"/>
  <c r="P9" i="30"/>
  <c r="Q9" i="30"/>
  <c r="R9" i="30"/>
  <c r="S9" i="30"/>
  <c r="T9" i="30"/>
  <c r="B10" i="30"/>
  <c r="D10" i="30"/>
  <c r="F10" i="30"/>
  <c r="H10" i="30"/>
  <c r="J10" i="30"/>
  <c r="N10" i="30"/>
  <c r="O10" i="30"/>
  <c r="P10" i="30"/>
  <c r="Q10" i="30"/>
  <c r="R10" i="30"/>
  <c r="S10" i="30"/>
  <c r="T10" i="30"/>
  <c r="B11" i="30"/>
  <c r="D11" i="30"/>
  <c r="F11" i="30"/>
  <c r="H11" i="30"/>
  <c r="J11" i="30"/>
  <c r="N11" i="30"/>
  <c r="O11" i="30"/>
  <c r="P11" i="30"/>
  <c r="Q11" i="30"/>
  <c r="R11" i="30"/>
  <c r="S11" i="30"/>
  <c r="T11" i="30"/>
  <c r="B12" i="30"/>
  <c r="D12" i="30"/>
  <c r="F12" i="30"/>
  <c r="H12" i="30"/>
  <c r="J12" i="30"/>
  <c r="N12" i="30"/>
  <c r="O12" i="30"/>
  <c r="P12" i="30"/>
  <c r="Q12" i="30"/>
  <c r="R12" i="30"/>
  <c r="S12" i="30"/>
  <c r="T12" i="30"/>
  <c r="B13" i="30"/>
  <c r="D13" i="30"/>
  <c r="F13" i="30"/>
  <c r="H13" i="30"/>
  <c r="J13" i="30"/>
  <c r="N13" i="30"/>
  <c r="O13" i="30"/>
  <c r="P13" i="30"/>
  <c r="Q13" i="30"/>
  <c r="R13" i="30"/>
  <c r="S13" i="30"/>
  <c r="T13" i="30"/>
  <c r="B14" i="30"/>
  <c r="D14" i="30"/>
  <c r="F14" i="30"/>
  <c r="H14" i="30"/>
  <c r="J14" i="30"/>
  <c r="N14" i="30"/>
  <c r="O14" i="30"/>
  <c r="P14" i="30"/>
  <c r="Q14" i="30"/>
  <c r="R14" i="30"/>
  <c r="S14" i="30"/>
  <c r="T14" i="30"/>
  <c r="B15" i="30"/>
  <c r="D15" i="30"/>
  <c r="F15" i="30"/>
  <c r="H15" i="30"/>
  <c r="J15" i="30"/>
  <c r="N15" i="30"/>
  <c r="O15" i="30"/>
  <c r="P15" i="30"/>
  <c r="Q15" i="30"/>
  <c r="R15" i="30"/>
  <c r="S15" i="30"/>
  <c r="T15" i="30"/>
  <c r="B16" i="30"/>
  <c r="D16" i="30"/>
  <c r="F16" i="30"/>
  <c r="H16" i="30"/>
  <c r="J16" i="30"/>
  <c r="N16" i="30"/>
  <c r="O16" i="30"/>
  <c r="P16" i="30"/>
  <c r="Q16" i="30"/>
  <c r="R16" i="30"/>
  <c r="S16" i="30"/>
  <c r="T16" i="30"/>
  <c r="B3" i="31"/>
  <c r="D3" i="31"/>
  <c r="F3" i="31"/>
  <c r="H3" i="31"/>
  <c r="J3" i="31"/>
  <c r="N3" i="31"/>
  <c r="O3" i="31"/>
  <c r="P3" i="31"/>
  <c r="Q3" i="31"/>
  <c r="R3" i="31"/>
  <c r="S3" i="31"/>
  <c r="T3" i="31"/>
  <c r="B4" i="31"/>
  <c r="D4" i="31"/>
  <c r="F4" i="31"/>
  <c r="H4" i="31"/>
  <c r="J4" i="31"/>
  <c r="N4" i="31"/>
  <c r="O4" i="31"/>
  <c r="P4" i="31"/>
  <c r="Q4" i="31"/>
  <c r="R4" i="31"/>
  <c r="S4" i="31"/>
  <c r="T4" i="31"/>
  <c r="B5" i="31"/>
  <c r="D5" i="31"/>
  <c r="F5" i="31"/>
  <c r="H5" i="31"/>
  <c r="J5" i="31"/>
  <c r="N5" i="31"/>
  <c r="O5" i="31"/>
  <c r="P5" i="31"/>
  <c r="Q5" i="31"/>
  <c r="R5" i="31"/>
  <c r="S5" i="31"/>
  <c r="T5" i="31"/>
  <c r="B6" i="31"/>
  <c r="D6" i="31"/>
  <c r="F6" i="31"/>
  <c r="H6" i="31"/>
  <c r="J6" i="31"/>
  <c r="N6" i="31"/>
  <c r="O6" i="31"/>
  <c r="P6" i="31"/>
  <c r="Q6" i="31"/>
  <c r="R6" i="31"/>
  <c r="S6" i="31"/>
  <c r="T6" i="31"/>
  <c r="B7" i="31"/>
  <c r="D7" i="31"/>
  <c r="F7" i="31"/>
  <c r="H7" i="31"/>
  <c r="J7" i="31"/>
  <c r="N7" i="31"/>
  <c r="O7" i="31"/>
  <c r="P7" i="31"/>
  <c r="Q7" i="31"/>
  <c r="R7" i="31"/>
  <c r="S7" i="31"/>
  <c r="T7" i="31"/>
  <c r="B8" i="31"/>
  <c r="D8" i="31"/>
  <c r="F8" i="31"/>
  <c r="H8" i="31"/>
  <c r="J8" i="31"/>
  <c r="N8" i="31"/>
  <c r="O8" i="31"/>
  <c r="P8" i="31"/>
  <c r="Q8" i="31"/>
  <c r="R8" i="31"/>
  <c r="S8" i="31"/>
  <c r="T8" i="31"/>
  <c r="B9" i="31"/>
  <c r="D9" i="31"/>
  <c r="F9" i="31"/>
  <c r="H9" i="31"/>
  <c r="J9" i="31"/>
  <c r="N9" i="31"/>
  <c r="O9" i="31"/>
  <c r="P9" i="31"/>
  <c r="Q9" i="31"/>
  <c r="R9" i="31"/>
  <c r="S9" i="31"/>
  <c r="T9" i="31"/>
  <c r="B10" i="31"/>
  <c r="D10" i="31"/>
  <c r="F10" i="31"/>
  <c r="H10" i="31"/>
  <c r="J10" i="31"/>
  <c r="N10" i="31"/>
  <c r="O10" i="31"/>
  <c r="P10" i="31"/>
  <c r="Q10" i="31"/>
  <c r="R10" i="31"/>
  <c r="S10" i="31"/>
  <c r="T10" i="31"/>
  <c r="B11" i="31"/>
  <c r="D11" i="31"/>
  <c r="F11" i="31"/>
  <c r="H11" i="31"/>
  <c r="J11" i="31"/>
  <c r="N11" i="31"/>
  <c r="O11" i="31"/>
  <c r="P11" i="31"/>
  <c r="Q11" i="31"/>
  <c r="R11" i="31"/>
  <c r="S11" i="31"/>
  <c r="T11" i="31"/>
  <c r="B12" i="31"/>
  <c r="D12" i="31"/>
  <c r="F12" i="31"/>
  <c r="H12" i="31"/>
  <c r="J12" i="31"/>
  <c r="N12" i="31"/>
  <c r="O12" i="31"/>
  <c r="P12" i="31"/>
  <c r="Q12" i="31"/>
  <c r="R12" i="31"/>
  <c r="S12" i="31"/>
  <c r="T12" i="31"/>
  <c r="B13" i="31"/>
  <c r="D13" i="31"/>
  <c r="F13" i="31"/>
  <c r="H13" i="31"/>
  <c r="J13" i="31"/>
  <c r="N13" i="31"/>
  <c r="O13" i="31"/>
  <c r="P13" i="31"/>
  <c r="Q13" i="31"/>
  <c r="R13" i="31"/>
  <c r="S13" i="31"/>
  <c r="T13" i="31"/>
  <c r="B14" i="31"/>
  <c r="D14" i="31"/>
  <c r="F14" i="31"/>
  <c r="H14" i="31"/>
  <c r="J14" i="31"/>
  <c r="N14" i="31"/>
  <c r="O14" i="31"/>
  <c r="P14" i="31"/>
  <c r="Q14" i="31"/>
  <c r="R14" i="31"/>
  <c r="S14" i="31"/>
  <c r="T14" i="31"/>
  <c r="B15" i="31"/>
  <c r="D15" i="31"/>
  <c r="F15" i="31"/>
  <c r="H15" i="31"/>
  <c r="J15" i="31"/>
  <c r="N15" i="31"/>
  <c r="O15" i="31"/>
  <c r="P15" i="31"/>
  <c r="Q15" i="31"/>
  <c r="R15" i="31"/>
  <c r="S15" i="31"/>
  <c r="T15" i="31"/>
  <c r="B16" i="31"/>
  <c r="D16" i="31"/>
  <c r="F16" i="31"/>
  <c r="H16" i="31"/>
  <c r="J16" i="31"/>
  <c r="N16" i="31"/>
  <c r="O16" i="31"/>
  <c r="P16" i="31"/>
  <c r="Q16" i="31"/>
  <c r="R16" i="31"/>
  <c r="S16" i="31"/>
  <c r="T16" i="31"/>
  <c r="B3" i="32"/>
  <c r="D3" i="32"/>
  <c r="F3" i="32"/>
  <c r="H3" i="32"/>
  <c r="J3" i="32"/>
  <c r="N3" i="32"/>
  <c r="O3" i="32"/>
  <c r="P3" i="32"/>
  <c r="Q3" i="32"/>
  <c r="R3" i="32"/>
  <c r="S3" i="32"/>
  <c r="T3" i="32"/>
  <c r="B4" i="32"/>
  <c r="D4" i="32"/>
  <c r="F4" i="32"/>
  <c r="H4" i="32"/>
  <c r="J4" i="32"/>
  <c r="N4" i="32"/>
  <c r="O4" i="32"/>
  <c r="P4" i="32"/>
  <c r="Q4" i="32"/>
  <c r="R4" i="32"/>
  <c r="S4" i="32"/>
  <c r="T4" i="32"/>
  <c r="B5" i="32"/>
  <c r="D5" i="32"/>
  <c r="F5" i="32"/>
  <c r="H5" i="32"/>
  <c r="J5" i="32"/>
  <c r="N5" i="32"/>
  <c r="O5" i="32"/>
  <c r="P5" i="32"/>
  <c r="Q5" i="32"/>
  <c r="R5" i="32"/>
  <c r="S5" i="32"/>
  <c r="T5" i="32"/>
  <c r="B6" i="32"/>
  <c r="D6" i="32"/>
  <c r="F6" i="32"/>
  <c r="H6" i="32"/>
  <c r="J6" i="32"/>
  <c r="N6" i="32"/>
  <c r="O6" i="32"/>
  <c r="P6" i="32"/>
  <c r="Q6" i="32"/>
  <c r="R6" i="32"/>
  <c r="S6" i="32"/>
  <c r="T6" i="32"/>
  <c r="B7" i="32"/>
  <c r="D7" i="32"/>
  <c r="F7" i="32"/>
  <c r="H7" i="32"/>
  <c r="J7" i="32"/>
  <c r="N7" i="32"/>
  <c r="O7" i="32"/>
  <c r="P7" i="32"/>
  <c r="Q7" i="32"/>
  <c r="R7" i="32"/>
  <c r="S7" i="32"/>
  <c r="T7" i="32"/>
  <c r="B8" i="32"/>
  <c r="D8" i="32"/>
  <c r="F8" i="32"/>
  <c r="H8" i="32"/>
  <c r="J8" i="32"/>
  <c r="N8" i="32"/>
  <c r="O8" i="32"/>
  <c r="P8" i="32"/>
  <c r="Q8" i="32"/>
  <c r="R8" i="32"/>
  <c r="S8" i="32"/>
  <c r="T8" i="32"/>
  <c r="B9" i="32"/>
  <c r="D9" i="32"/>
  <c r="F9" i="32"/>
  <c r="H9" i="32"/>
  <c r="J9" i="32"/>
  <c r="N9" i="32"/>
  <c r="O9" i="32"/>
  <c r="P9" i="32"/>
  <c r="Q9" i="32"/>
  <c r="R9" i="32"/>
  <c r="S9" i="32"/>
  <c r="T9" i="32"/>
  <c r="B10" i="32"/>
  <c r="D10" i="32"/>
  <c r="F10" i="32"/>
  <c r="H10" i="32"/>
  <c r="J10" i="32"/>
  <c r="N10" i="32"/>
  <c r="O10" i="32"/>
  <c r="P10" i="32"/>
  <c r="Q10" i="32"/>
  <c r="R10" i="32"/>
  <c r="S10" i="32"/>
  <c r="T10" i="32"/>
  <c r="B11" i="32"/>
  <c r="D11" i="32"/>
  <c r="F11" i="32"/>
  <c r="H11" i="32"/>
  <c r="J11" i="32"/>
  <c r="N11" i="32"/>
  <c r="O11" i="32"/>
  <c r="P11" i="32"/>
  <c r="Q11" i="32"/>
  <c r="R11" i="32"/>
  <c r="S11" i="32"/>
  <c r="T11" i="32"/>
  <c r="B12" i="32"/>
  <c r="D12" i="32"/>
  <c r="F12" i="32"/>
  <c r="H12" i="32"/>
  <c r="J12" i="32"/>
  <c r="N12" i="32"/>
  <c r="O12" i="32"/>
  <c r="P12" i="32"/>
  <c r="Q12" i="32"/>
  <c r="R12" i="32"/>
  <c r="S12" i="32"/>
  <c r="T12" i="32"/>
  <c r="B13" i="32"/>
  <c r="D13" i="32"/>
  <c r="F13" i="32"/>
  <c r="H13" i="32"/>
  <c r="J13" i="32"/>
  <c r="N13" i="32"/>
  <c r="O13" i="32"/>
  <c r="P13" i="32"/>
  <c r="Q13" i="32"/>
  <c r="R13" i="32"/>
  <c r="S13" i="32"/>
  <c r="T13" i="32"/>
  <c r="B14" i="32"/>
  <c r="D14" i="32"/>
  <c r="F14" i="32"/>
  <c r="H14" i="32"/>
  <c r="J14" i="32"/>
  <c r="N14" i="32"/>
  <c r="O14" i="32"/>
  <c r="P14" i="32"/>
  <c r="Q14" i="32"/>
  <c r="R14" i="32"/>
  <c r="S14" i="32"/>
  <c r="T14" i="32"/>
  <c r="B15" i="32"/>
  <c r="D15" i="32"/>
  <c r="F15" i="32"/>
  <c r="H15" i="32"/>
  <c r="J15" i="32"/>
  <c r="N15" i="32"/>
  <c r="O15" i="32"/>
  <c r="P15" i="32"/>
  <c r="Q15" i="32"/>
  <c r="R15" i="32"/>
  <c r="S15" i="32"/>
  <c r="T15" i="32"/>
  <c r="B16" i="32"/>
  <c r="D16" i="32"/>
  <c r="F16" i="32"/>
  <c r="H16" i="32"/>
  <c r="J16" i="32"/>
  <c r="N16" i="32"/>
  <c r="O16" i="32"/>
  <c r="P16" i="32"/>
  <c r="Q16" i="32"/>
  <c r="R16" i="32"/>
  <c r="S16" i="32"/>
  <c r="T16" i="32"/>
  <c r="B3" i="33"/>
  <c r="D3" i="33"/>
  <c r="F3" i="33"/>
  <c r="H3" i="33"/>
  <c r="J3" i="33"/>
  <c r="N3" i="33"/>
  <c r="O3" i="33"/>
  <c r="P3" i="33"/>
  <c r="Q3" i="33"/>
  <c r="R3" i="33"/>
  <c r="S3" i="33"/>
  <c r="T3" i="33"/>
  <c r="B4" i="33"/>
  <c r="D4" i="33"/>
  <c r="F4" i="33"/>
  <c r="H4" i="33"/>
  <c r="J4" i="33"/>
  <c r="N4" i="33"/>
  <c r="O4" i="33"/>
  <c r="P4" i="33"/>
  <c r="Q4" i="33"/>
  <c r="R4" i="33"/>
  <c r="S4" i="33"/>
  <c r="T4" i="33"/>
  <c r="B5" i="33"/>
  <c r="D5" i="33"/>
  <c r="F5" i="33"/>
  <c r="H5" i="33"/>
  <c r="J5" i="33"/>
  <c r="N5" i="33"/>
  <c r="O5" i="33"/>
  <c r="P5" i="33"/>
  <c r="Q5" i="33"/>
  <c r="R5" i="33"/>
  <c r="S5" i="33"/>
  <c r="T5" i="33"/>
  <c r="B6" i="33"/>
  <c r="D6" i="33"/>
  <c r="F6" i="33"/>
  <c r="H6" i="33"/>
  <c r="J6" i="33"/>
  <c r="N6" i="33"/>
  <c r="O6" i="33"/>
  <c r="P6" i="33"/>
  <c r="Q6" i="33"/>
  <c r="R6" i="33"/>
  <c r="S6" i="33"/>
  <c r="T6" i="33"/>
  <c r="B7" i="33"/>
  <c r="D7" i="33"/>
  <c r="F7" i="33"/>
  <c r="H7" i="33"/>
  <c r="J7" i="33"/>
  <c r="N7" i="33"/>
  <c r="O7" i="33"/>
  <c r="P7" i="33"/>
  <c r="Q7" i="33"/>
  <c r="R7" i="33"/>
  <c r="S7" i="33"/>
  <c r="T7" i="33"/>
  <c r="B8" i="33"/>
  <c r="D8" i="33"/>
  <c r="F8" i="33"/>
  <c r="H8" i="33"/>
  <c r="J8" i="33"/>
  <c r="N8" i="33"/>
  <c r="O8" i="33"/>
  <c r="P8" i="33"/>
  <c r="Q8" i="33"/>
  <c r="R8" i="33"/>
  <c r="S8" i="33"/>
  <c r="T8" i="33"/>
  <c r="B9" i="33"/>
  <c r="D9" i="33"/>
  <c r="F9" i="33"/>
  <c r="H9" i="33"/>
  <c r="J9" i="33"/>
  <c r="N9" i="33"/>
  <c r="O9" i="33"/>
  <c r="P9" i="33"/>
  <c r="Q9" i="33"/>
  <c r="R9" i="33"/>
  <c r="S9" i="33"/>
  <c r="T9" i="33"/>
  <c r="B10" i="33"/>
  <c r="D10" i="33"/>
  <c r="F10" i="33"/>
  <c r="H10" i="33"/>
  <c r="J10" i="33"/>
  <c r="N10" i="33"/>
  <c r="O10" i="33"/>
  <c r="P10" i="33"/>
  <c r="Q10" i="33"/>
  <c r="R10" i="33"/>
  <c r="S10" i="33"/>
  <c r="T10" i="33"/>
  <c r="B11" i="33"/>
  <c r="D11" i="33"/>
  <c r="F11" i="33"/>
  <c r="H11" i="33"/>
  <c r="J11" i="33"/>
  <c r="N11" i="33"/>
  <c r="O11" i="33"/>
  <c r="P11" i="33"/>
  <c r="Q11" i="33"/>
  <c r="R11" i="33"/>
  <c r="S11" i="33"/>
  <c r="T11" i="33"/>
  <c r="B12" i="33"/>
  <c r="D12" i="33"/>
  <c r="F12" i="33"/>
  <c r="H12" i="33"/>
  <c r="J12" i="33"/>
  <c r="N12" i="33"/>
  <c r="O12" i="33"/>
  <c r="P12" i="33"/>
  <c r="Q12" i="33"/>
  <c r="R12" i="33"/>
  <c r="S12" i="33"/>
  <c r="T12" i="33"/>
  <c r="B13" i="33"/>
  <c r="D13" i="33"/>
  <c r="F13" i="33"/>
  <c r="H13" i="33"/>
  <c r="J13" i="33"/>
  <c r="N13" i="33"/>
  <c r="O13" i="33"/>
  <c r="P13" i="33"/>
  <c r="Q13" i="33"/>
  <c r="R13" i="33"/>
  <c r="S13" i="33"/>
  <c r="T13" i="33"/>
  <c r="B14" i="33"/>
  <c r="D14" i="33"/>
  <c r="F14" i="33"/>
  <c r="H14" i="33"/>
  <c r="J14" i="33"/>
  <c r="N14" i="33"/>
  <c r="O14" i="33"/>
  <c r="P14" i="33"/>
  <c r="Q14" i="33"/>
  <c r="R14" i="33"/>
  <c r="S14" i="33"/>
  <c r="T14" i="33"/>
  <c r="B15" i="33"/>
  <c r="D15" i="33"/>
  <c r="F15" i="33"/>
  <c r="H15" i="33"/>
  <c r="J15" i="33"/>
  <c r="N15" i="33"/>
  <c r="O15" i="33"/>
  <c r="P15" i="33"/>
  <c r="Q15" i="33"/>
  <c r="R15" i="33"/>
  <c r="S15" i="33"/>
  <c r="T15" i="33"/>
  <c r="B16" i="33"/>
  <c r="D16" i="33"/>
  <c r="F16" i="33"/>
  <c r="H16" i="33"/>
  <c r="J16" i="33"/>
  <c r="N16" i="33"/>
  <c r="O16" i="33"/>
  <c r="P16" i="33"/>
  <c r="Q16" i="33"/>
  <c r="R16" i="33"/>
  <c r="S16" i="33"/>
  <c r="T16" i="33"/>
  <c r="B3" i="34"/>
  <c r="D3" i="34"/>
  <c r="F3" i="34"/>
  <c r="H3" i="34"/>
  <c r="J3" i="34"/>
  <c r="N3" i="34"/>
  <c r="O3" i="34"/>
  <c r="P3" i="34"/>
  <c r="Q3" i="34"/>
  <c r="R3" i="34"/>
  <c r="S3" i="34"/>
  <c r="T3" i="34"/>
  <c r="B4" i="34"/>
  <c r="D4" i="34"/>
  <c r="F4" i="34"/>
  <c r="H4" i="34"/>
  <c r="J4" i="34"/>
  <c r="N4" i="34"/>
  <c r="O4" i="34"/>
  <c r="P4" i="34"/>
  <c r="Q4" i="34"/>
  <c r="R4" i="34"/>
  <c r="S4" i="34"/>
  <c r="T4" i="34"/>
  <c r="B5" i="34"/>
  <c r="D5" i="34"/>
  <c r="F5" i="34"/>
  <c r="H5" i="34"/>
  <c r="J5" i="34"/>
  <c r="N5" i="34"/>
  <c r="O5" i="34"/>
  <c r="P5" i="34"/>
  <c r="Q5" i="34"/>
  <c r="R5" i="34"/>
  <c r="S5" i="34"/>
  <c r="T5" i="34"/>
  <c r="B6" i="34"/>
  <c r="D6" i="34"/>
  <c r="F6" i="34"/>
  <c r="H6" i="34"/>
  <c r="J6" i="34"/>
  <c r="N6" i="34"/>
  <c r="O6" i="34"/>
  <c r="P6" i="34"/>
  <c r="Q6" i="34"/>
  <c r="R6" i="34"/>
  <c r="S6" i="34"/>
  <c r="T6" i="34"/>
  <c r="B7" i="34"/>
  <c r="D7" i="34"/>
  <c r="F7" i="34"/>
  <c r="H7" i="34"/>
  <c r="J7" i="34"/>
  <c r="N7" i="34"/>
  <c r="O7" i="34"/>
  <c r="P7" i="34"/>
  <c r="Q7" i="34"/>
  <c r="R7" i="34"/>
  <c r="S7" i="34"/>
  <c r="T7" i="34"/>
  <c r="B8" i="34"/>
  <c r="D8" i="34"/>
  <c r="F8" i="34"/>
  <c r="H8" i="34"/>
  <c r="J8" i="34"/>
  <c r="N8" i="34"/>
  <c r="O8" i="34"/>
  <c r="P8" i="34"/>
  <c r="Q8" i="34"/>
  <c r="R8" i="34"/>
  <c r="S8" i="34"/>
  <c r="T8" i="34"/>
  <c r="B9" i="34"/>
  <c r="D9" i="34"/>
  <c r="F9" i="34"/>
  <c r="H9" i="34"/>
  <c r="J9" i="34"/>
  <c r="N9" i="34"/>
  <c r="O9" i="34"/>
  <c r="P9" i="34"/>
  <c r="Q9" i="34"/>
  <c r="R9" i="34"/>
  <c r="S9" i="34"/>
  <c r="T9" i="34"/>
  <c r="B10" i="34"/>
  <c r="D10" i="34"/>
  <c r="F10" i="34"/>
  <c r="H10" i="34"/>
  <c r="J10" i="34"/>
  <c r="N10" i="34"/>
  <c r="O10" i="34"/>
  <c r="P10" i="34"/>
  <c r="Q10" i="34"/>
  <c r="R10" i="34"/>
  <c r="S10" i="34"/>
  <c r="T10" i="34"/>
  <c r="B11" i="34"/>
  <c r="D11" i="34"/>
  <c r="F11" i="34"/>
  <c r="H11" i="34"/>
  <c r="J11" i="34"/>
  <c r="N11" i="34"/>
  <c r="O11" i="34"/>
  <c r="P11" i="34"/>
  <c r="Q11" i="34"/>
  <c r="R11" i="34"/>
  <c r="S11" i="34"/>
  <c r="T11" i="34"/>
  <c r="B12" i="34"/>
  <c r="D12" i="34"/>
  <c r="F12" i="34"/>
  <c r="H12" i="34"/>
  <c r="J12" i="34"/>
  <c r="N12" i="34"/>
  <c r="O12" i="34"/>
  <c r="P12" i="34"/>
  <c r="Q12" i="34"/>
  <c r="R12" i="34"/>
  <c r="S12" i="34"/>
  <c r="T12" i="34"/>
  <c r="B13" i="34"/>
  <c r="D13" i="34"/>
  <c r="F13" i="34"/>
  <c r="H13" i="34"/>
  <c r="J13" i="34"/>
  <c r="N13" i="34"/>
  <c r="O13" i="34"/>
  <c r="P13" i="34"/>
  <c r="Q13" i="34"/>
  <c r="R13" i="34"/>
  <c r="S13" i="34"/>
  <c r="T13" i="34"/>
  <c r="B14" i="34"/>
  <c r="D14" i="34"/>
  <c r="F14" i="34"/>
  <c r="H14" i="34"/>
  <c r="J14" i="34"/>
  <c r="N14" i="34"/>
  <c r="O14" i="34"/>
  <c r="P14" i="34"/>
  <c r="Q14" i="34"/>
  <c r="R14" i="34"/>
  <c r="S14" i="34"/>
  <c r="T14" i="34"/>
  <c r="B15" i="34"/>
  <c r="D15" i="34"/>
  <c r="F15" i="34"/>
  <c r="H15" i="34"/>
  <c r="J15" i="34"/>
  <c r="N15" i="34"/>
  <c r="O15" i="34"/>
  <c r="P15" i="34"/>
  <c r="Q15" i="34"/>
  <c r="R15" i="34"/>
  <c r="S15" i="34"/>
  <c r="T15" i="34"/>
  <c r="B16" i="34"/>
  <c r="D16" i="34"/>
  <c r="F16" i="34"/>
  <c r="H16" i="34"/>
  <c r="J16" i="34"/>
  <c r="N16" i="34"/>
  <c r="O16" i="34"/>
  <c r="P16" i="34"/>
  <c r="Q16" i="34"/>
  <c r="R16" i="34"/>
  <c r="S16" i="34"/>
  <c r="T16" i="34"/>
  <c r="B3" i="2"/>
  <c r="D3" i="2"/>
  <c r="F3" i="2"/>
  <c r="H3" i="2"/>
  <c r="J3" i="2"/>
  <c r="N3" i="2"/>
  <c r="O3" i="2"/>
  <c r="P3" i="2"/>
  <c r="Q3" i="2"/>
  <c r="R3" i="2"/>
  <c r="S3" i="2"/>
  <c r="T3" i="2"/>
  <c r="B4" i="2"/>
  <c r="D4" i="2"/>
  <c r="F4" i="2"/>
  <c r="H4" i="2"/>
  <c r="J4" i="2"/>
  <c r="N4" i="2"/>
  <c r="O4" i="2"/>
  <c r="P4" i="2"/>
  <c r="Q4" i="2"/>
  <c r="R4" i="2"/>
  <c r="S4" i="2"/>
  <c r="T4" i="2"/>
  <c r="B5" i="2"/>
  <c r="D5" i="2"/>
  <c r="F5" i="2"/>
  <c r="H5" i="2"/>
  <c r="J5" i="2"/>
  <c r="N5" i="2"/>
  <c r="O5" i="2"/>
  <c r="P5" i="2"/>
  <c r="Q5" i="2"/>
  <c r="R5" i="2"/>
  <c r="S5" i="2"/>
  <c r="T5" i="2"/>
  <c r="B6" i="2"/>
  <c r="D6" i="2"/>
  <c r="F6" i="2"/>
  <c r="H6" i="2"/>
  <c r="J6" i="2"/>
  <c r="N6" i="2"/>
  <c r="O6" i="2"/>
  <c r="P6" i="2"/>
  <c r="Q6" i="2"/>
  <c r="R6" i="2"/>
  <c r="S6" i="2"/>
  <c r="T6" i="2"/>
  <c r="B7" i="2"/>
  <c r="D7" i="2"/>
  <c r="F7" i="2"/>
  <c r="H7" i="2"/>
  <c r="J7" i="2"/>
  <c r="N7" i="2"/>
  <c r="O7" i="2"/>
  <c r="P7" i="2"/>
  <c r="Q7" i="2"/>
  <c r="R7" i="2"/>
  <c r="S7" i="2"/>
  <c r="T7" i="2"/>
  <c r="B8" i="2"/>
  <c r="D8" i="2"/>
  <c r="F8" i="2"/>
  <c r="H8" i="2"/>
  <c r="J8" i="2"/>
  <c r="N8" i="2"/>
  <c r="O8" i="2"/>
  <c r="P8" i="2"/>
  <c r="Q8" i="2"/>
  <c r="R8" i="2"/>
  <c r="S8" i="2"/>
  <c r="T8" i="2"/>
  <c r="B9" i="2"/>
  <c r="D9" i="2"/>
  <c r="F9" i="2"/>
  <c r="H9" i="2"/>
  <c r="J9" i="2"/>
  <c r="N9" i="2"/>
  <c r="O9" i="2"/>
  <c r="P9" i="2"/>
  <c r="Q9" i="2"/>
  <c r="R9" i="2"/>
  <c r="S9" i="2"/>
  <c r="T9" i="2"/>
  <c r="B10" i="2"/>
  <c r="D10" i="2"/>
  <c r="F10" i="2"/>
  <c r="H10" i="2"/>
  <c r="J10" i="2"/>
  <c r="N10" i="2"/>
  <c r="O10" i="2"/>
  <c r="P10" i="2"/>
  <c r="Q10" i="2"/>
  <c r="R10" i="2"/>
  <c r="S10" i="2"/>
  <c r="T10" i="2"/>
  <c r="B11" i="2"/>
  <c r="D11" i="2"/>
  <c r="F11" i="2"/>
  <c r="H11" i="2"/>
  <c r="J11" i="2"/>
  <c r="N11" i="2"/>
  <c r="O11" i="2"/>
  <c r="P11" i="2"/>
  <c r="Q11" i="2"/>
  <c r="R11" i="2"/>
  <c r="S11" i="2"/>
  <c r="T11" i="2"/>
  <c r="B12" i="2"/>
  <c r="D12" i="2"/>
  <c r="F12" i="2"/>
  <c r="H12" i="2"/>
  <c r="J12" i="2"/>
  <c r="N12" i="2"/>
  <c r="O12" i="2"/>
  <c r="P12" i="2"/>
  <c r="Q12" i="2"/>
  <c r="R12" i="2"/>
  <c r="S12" i="2"/>
  <c r="T12" i="2"/>
  <c r="B13" i="2"/>
  <c r="D13" i="2"/>
  <c r="F13" i="2"/>
  <c r="H13" i="2"/>
  <c r="J13" i="2"/>
  <c r="N13" i="2"/>
  <c r="O13" i="2"/>
  <c r="P13" i="2"/>
  <c r="Q13" i="2"/>
  <c r="R13" i="2"/>
  <c r="S13" i="2"/>
  <c r="T13" i="2"/>
  <c r="B14" i="2"/>
  <c r="D14" i="2"/>
  <c r="F14" i="2"/>
  <c r="H14" i="2"/>
  <c r="J14" i="2"/>
  <c r="N14" i="2"/>
  <c r="O14" i="2"/>
  <c r="P14" i="2"/>
  <c r="Q14" i="2"/>
  <c r="R14" i="2"/>
  <c r="S14" i="2"/>
  <c r="T14" i="2"/>
  <c r="B15" i="2"/>
  <c r="D15" i="2"/>
  <c r="F15" i="2"/>
  <c r="H15" i="2"/>
  <c r="J15" i="2"/>
  <c r="N15" i="2"/>
  <c r="O15" i="2"/>
  <c r="P15" i="2"/>
  <c r="Q15" i="2"/>
  <c r="R15" i="2"/>
  <c r="S15" i="2"/>
  <c r="T15" i="2"/>
  <c r="B16" i="2"/>
  <c r="D16" i="2"/>
  <c r="F16" i="2"/>
  <c r="H16" i="2"/>
  <c r="J16" i="2"/>
  <c r="N16" i="2"/>
  <c r="O16" i="2"/>
  <c r="P16" i="2"/>
  <c r="Q16" i="2"/>
  <c r="R16" i="2"/>
  <c r="S16" i="2"/>
  <c r="T16" i="2"/>
  <c r="D2" i="3"/>
  <c r="F2" i="3"/>
  <c r="H2" i="3"/>
  <c r="J2" i="3"/>
  <c r="N2" i="3"/>
  <c r="O2" i="3"/>
  <c r="P2" i="3"/>
  <c r="Q2" i="3"/>
  <c r="R2" i="3"/>
  <c r="S2" i="3"/>
  <c r="T2" i="3"/>
  <c r="D2" i="4"/>
  <c r="F2" i="4"/>
  <c r="H2" i="4"/>
  <c r="J2" i="4"/>
  <c r="N2" i="4"/>
  <c r="O2" i="4"/>
  <c r="P2" i="4"/>
  <c r="Q2" i="4"/>
  <c r="R2" i="4"/>
  <c r="S2" i="4"/>
  <c r="T2" i="4"/>
  <c r="D2" i="5"/>
  <c r="F2" i="5"/>
  <c r="H2" i="5"/>
  <c r="J2" i="5"/>
  <c r="N2" i="5"/>
  <c r="O2" i="5"/>
  <c r="P2" i="5"/>
  <c r="Q2" i="5"/>
  <c r="R2" i="5"/>
  <c r="S2" i="5"/>
  <c r="T2" i="5"/>
  <c r="D2" i="6"/>
  <c r="F2" i="6"/>
  <c r="H2" i="6"/>
  <c r="J2" i="6"/>
  <c r="N2" i="6"/>
  <c r="O2" i="6"/>
  <c r="P2" i="6"/>
  <c r="Q2" i="6"/>
  <c r="R2" i="6"/>
  <c r="S2" i="6"/>
  <c r="T2" i="6"/>
  <c r="D2" i="7"/>
  <c r="F2" i="7"/>
  <c r="H2" i="7"/>
  <c r="J2" i="7"/>
  <c r="N2" i="7"/>
  <c r="O2" i="7"/>
  <c r="P2" i="7"/>
  <c r="Q2" i="7"/>
  <c r="R2" i="7"/>
  <c r="S2" i="7"/>
  <c r="T2" i="7"/>
  <c r="D2" i="8"/>
  <c r="F2" i="8"/>
  <c r="H2" i="8"/>
  <c r="J2" i="8"/>
  <c r="N2" i="8"/>
  <c r="O2" i="8"/>
  <c r="P2" i="8"/>
  <c r="Q2" i="8"/>
  <c r="R2" i="8"/>
  <c r="S2" i="8"/>
  <c r="T2" i="8"/>
  <c r="D2" i="9"/>
  <c r="F2" i="9"/>
  <c r="H2" i="9"/>
  <c r="J2" i="9"/>
  <c r="N2" i="9"/>
  <c r="O2" i="9"/>
  <c r="P2" i="9"/>
  <c r="Q2" i="9"/>
  <c r="R2" i="9"/>
  <c r="S2" i="9"/>
  <c r="T2" i="9"/>
  <c r="D2" i="10"/>
  <c r="F2" i="10"/>
  <c r="H2" i="10"/>
  <c r="J2" i="10"/>
  <c r="N2" i="10"/>
  <c r="O2" i="10"/>
  <c r="P2" i="10"/>
  <c r="Q2" i="10"/>
  <c r="R2" i="10"/>
  <c r="S2" i="10"/>
  <c r="T2" i="10"/>
  <c r="D2" i="11"/>
  <c r="F2" i="11"/>
  <c r="H2" i="11"/>
  <c r="J2" i="11"/>
  <c r="N2" i="11"/>
  <c r="O2" i="11"/>
  <c r="P2" i="11"/>
  <c r="Q2" i="11"/>
  <c r="R2" i="11"/>
  <c r="S2" i="11"/>
  <c r="T2" i="11"/>
  <c r="D2" i="12"/>
  <c r="F2" i="12"/>
  <c r="H2" i="12"/>
  <c r="J2" i="12"/>
  <c r="N2" i="12"/>
  <c r="O2" i="12"/>
  <c r="P2" i="12"/>
  <c r="Q2" i="12"/>
  <c r="R2" i="12"/>
  <c r="S2" i="12"/>
  <c r="T2" i="12"/>
  <c r="D2" i="13"/>
  <c r="F2" i="13"/>
  <c r="H2" i="13"/>
  <c r="J2" i="13"/>
  <c r="N2" i="13"/>
  <c r="O2" i="13"/>
  <c r="P2" i="13"/>
  <c r="Q2" i="13"/>
  <c r="R2" i="13"/>
  <c r="S2" i="13"/>
  <c r="T2" i="13"/>
  <c r="D2" i="14"/>
  <c r="F2" i="14"/>
  <c r="H2" i="14"/>
  <c r="J2" i="14"/>
  <c r="N2" i="14"/>
  <c r="O2" i="14"/>
  <c r="P2" i="14"/>
  <c r="Q2" i="14"/>
  <c r="R2" i="14"/>
  <c r="S2" i="14"/>
  <c r="T2" i="14"/>
  <c r="D2" i="15"/>
  <c r="F2" i="15"/>
  <c r="H2" i="15"/>
  <c r="J2" i="15"/>
  <c r="N2" i="15"/>
  <c r="O2" i="15"/>
  <c r="P2" i="15"/>
  <c r="Q2" i="15"/>
  <c r="R2" i="15"/>
  <c r="S2" i="15"/>
  <c r="T2" i="15"/>
  <c r="D2" i="16"/>
  <c r="F2" i="16"/>
  <c r="H2" i="16"/>
  <c r="J2" i="16"/>
  <c r="N2" i="16"/>
  <c r="O2" i="16"/>
  <c r="P2" i="16"/>
  <c r="Q2" i="16"/>
  <c r="R2" i="16"/>
  <c r="S2" i="16"/>
  <c r="T2" i="16"/>
  <c r="D2" i="17"/>
  <c r="F2" i="17"/>
  <c r="H2" i="17"/>
  <c r="J2" i="17"/>
  <c r="N2" i="17"/>
  <c r="O2" i="17"/>
  <c r="P2" i="17"/>
  <c r="Q2" i="17"/>
  <c r="R2" i="17"/>
  <c r="S2" i="17"/>
  <c r="T2" i="17"/>
  <c r="D2" i="18"/>
  <c r="F2" i="18"/>
  <c r="H2" i="18"/>
  <c r="J2" i="18"/>
  <c r="N2" i="18"/>
  <c r="O2" i="18"/>
  <c r="P2" i="18"/>
  <c r="Q2" i="18"/>
  <c r="R2" i="18"/>
  <c r="S2" i="18"/>
  <c r="T2" i="18"/>
  <c r="D2" i="19"/>
  <c r="F2" i="19"/>
  <c r="H2" i="19"/>
  <c r="J2" i="19"/>
  <c r="N2" i="19"/>
  <c r="O2" i="19"/>
  <c r="P2" i="19"/>
  <c r="Q2" i="19"/>
  <c r="R2" i="19"/>
  <c r="S2" i="19"/>
  <c r="T2" i="19"/>
  <c r="D2" i="20"/>
  <c r="F2" i="20"/>
  <c r="H2" i="20"/>
  <c r="J2" i="20"/>
  <c r="N2" i="20"/>
  <c r="O2" i="20"/>
  <c r="P2" i="20"/>
  <c r="Q2" i="20"/>
  <c r="R2" i="20"/>
  <c r="S2" i="20"/>
  <c r="T2" i="20"/>
  <c r="D2" i="21"/>
  <c r="F2" i="21"/>
  <c r="H2" i="21"/>
  <c r="J2" i="21"/>
  <c r="N2" i="21"/>
  <c r="O2" i="21"/>
  <c r="P2" i="21"/>
  <c r="Q2" i="21"/>
  <c r="R2" i="21"/>
  <c r="S2" i="21"/>
  <c r="T2" i="21"/>
  <c r="D2" i="22"/>
  <c r="F2" i="22"/>
  <c r="H2" i="22"/>
  <c r="J2" i="22"/>
  <c r="N2" i="22"/>
  <c r="O2" i="22"/>
  <c r="P2" i="22"/>
  <c r="Q2" i="22"/>
  <c r="R2" i="22"/>
  <c r="S2" i="22"/>
  <c r="T2" i="22"/>
  <c r="D2" i="23"/>
  <c r="F2" i="23"/>
  <c r="H2" i="23"/>
  <c r="J2" i="23"/>
  <c r="N2" i="23"/>
  <c r="O2" i="23"/>
  <c r="P2" i="23"/>
  <c r="Q2" i="23"/>
  <c r="R2" i="23"/>
  <c r="S2" i="23"/>
  <c r="T2" i="23"/>
  <c r="D2" i="24"/>
  <c r="F2" i="24"/>
  <c r="H2" i="24"/>
  <c r="J2" i="24"/>
  <c r="N2" i="24"/>
  <c r="O2" i="24"/>
  <c r="P2" i="24"/>
  <c r="Q2" i="24"/>
  <c r="R2" i="24"/>
  <c r="S2" i="24"/>
  <c r="T2" i="24"/>
  <c r="D2" i="25"/>
  <c r="F2" i="25"/>
  <c r="H2" i="25"/>
  <c r="J2" i="25"/>
  <c r="N2" i="25"/>
  <c r="O2" i="25"/>
  <c r="P2" i="25"/>
  <c r="Q2" i="25"/>
  <c r="R2" i="25"/>
  <c r="S2" i="25"/>
  <c r="T2" i="25"/>
  <c r="D2" i="26"/>
  <c r="F2" i="26"/>
  <c r="H2" i="26"/>
  <c r="J2" i="26"/>
  <c r="N2" i="26"/>
  <c r="O2" i="26"/>
  <c r="P2" i="26"/>
  <c r="Q2" i="26"/>
  <c r="R2" i="26"/>
  <c r="S2" i="26"/>
  <c r="T2" i="26"/>
  <c r="D2" i="27"/>
  <c r="F2" i="27"/>
  <c r="H2" i="27"/>
  <c r="J2" i="27"/>
  <c r="N2" i="27"/>
  <c r="O2" i="27"/>
  <c r="P2" i="27"/>
  <c r="Q2" i="27"/>
  <c r="R2" i="27"/>
  <c r="S2" i="27"/>
  <c r="T2" i="27"/>
  <c r="D2" i="28"/>
  <c r="F2" i="28"/>
  <c r="H2" i="28"/>
  <c r="J2" i="28"/>
  <c r="N2" i="28"/>
  <c r="O2" i="28"/>
  <c r="P2" i="28"/>
  <c r="Q2" i="28"/>
  <c r="R2" i="28"/>
  <c r="S2" i="28"/>
  <c r="T2" i="28"/>
  <c r="D2" i="29"/>
  <c r="F2" i="29"/>
  <c r="H2" i="29"/>
  <c r="J2" i="29"/>
  <c r="N2" i="29"/>
  <c r="O2" i="29"/>
  <c r="P2" i="29"/>
  <c r="Q2" i="29"/>
  <c r="R2" i="29"/>
  <c r="S2" i="29"/>
  <c r="T2" i="29"/>
  <c r="D2" i="30"/>
  <c r="F2" i="30"/>
  <c r="H2" i="30"/>
  <c r="J2" i="30"/>
  <c r="N2" i="30"/>
  <c r="O2" i="30"/>
  <c r="P2" i="30"/>
  <c r="Q2" i="30"/>
  <c r="R2" i="30"/>
  <c r="S2" i="30"/>
  <c r="T2" i="30"/>
  <c r="D2" i="31"/>
  <c r="F2" i="31"/>
  <c r="H2" i="31"/>
  <c r="J2" i="31"/>
  <c r="N2" i="31"/>
  <c r="O2" i="31"/>
  <c r="P2" i="31"/>
  <c r="Q2" i="31"/>
  <c r="R2" i="31"/>
  <c r="S2" i="31"/>
  <c r="T2" i="31"/>
  <c r="D2" i="32"/>
  <c r="F2" i="32"/>
  <c r="H2" i="32"/>
  <c r="J2" i="32"/>
  <c r="N2" i="32"/>
  <c r="O2" i="32"/>
  <c r="P2" i="32"/>
  <c r="Q2" i="32"/>
  <c r="R2" i="32"/>
  <c r="S2" i="32"/>
  <c r="T2" i="32"/>
  <c r="D2" i="33"/>
  <c r="F2" i="33"/>
  <c r="H2" i="33"/>
  <c r="J2" i="33"/>
  <c r="N2" i="33"/>
  <c r="O2" i="33"/>
  <c r="P2" i="33"/>
  <c r="Q2" i="33"/>
  <c r="R2" i="33"/>
  <c r="S2" i="33"/>
  <c r="T2" i="33"/>
  <c r="D2" i="34"/>
  <c r="F2" i="34"/>
  <c r="H2" i="34"/>
  <c r="J2" i="34"/>
  <c r="N2" i="34"/>
  <c r="O2" i="34"/>
  <c r="P2" i="34"/>
  <c r="Q2" i="34"/>
  <c r="R2" i="34"/>
  <c r="S2" i="34"/>
  <c r="T2" i="34"/>
  <c r="D2" i="2"/>
  <c r="F2" i="2"/>
  <c r="H2" i="2"/>
  <c r="J2" i="2"/>
  <c r="N2" i="2"/>
  <c r="O2" i="2"/>
  <c r="P2" i="2"/>
  <c r="Q2" i="2"/>
  <c r="R2" i="2"/>
  <c r="S2" i="2"/>
  <c r="T2" i="2"/>
  <c r="D530" i="1" l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16" i="2"/>
  <c r="L16" i="3"/>
  <c r="L16" i="4"/>
  <c r="L16" i="5"/>
  <c r="L16" i="6"/>
  <c r="L16" i="10"/>
  <c r="L16" i="11"/>
  <c r="L16" i="7"/>
  <c r="L16" i="8"/>
  <c r="L16" i="9"/>
  <c r="L16" i="12"/>
  <c r="L16" i="13"/>
  <c r="L16" i="14"/>
  <c r="L16" i="15"/>
  <c r="L16" i="16"/>
  <c r="L16" i="17"/>
  <c r="L16" i="18"/>
  <c r="L16" i="19"/>
  <c r="L16" i="20"/>
  <c r="L16" i="21"/>
  <c r="L16" i="22"/>
  <c r="L16" i="23"/>
  <c r="L16" i="24"/>
  <c r="L16" i="25"/>
  <c r="L16" i="26"/>
  <c r="L16" i="27"/>
  <c r="L16" i="28"/>
  <c r="L16" i="29"/>
  <c r="L16" i="30"/>
  <c r="L16" i="31"/>
  <c r="L16" i="32"/>
  <c r="L16" i="33"/>
  <c r="L16" i="34"/>
  <c r="M4" i="1"/>
  <c r="L2" i="4" s="1"/>
  <c r="M5" i="1"/>
  <c r="L2" i="5" s="1"/>
  <c r="M6" i="1"/>
  <c r="L2" i="6" s="1"/>
  <c r="M7" i="1"/>
  <c r="L2" i="10" s="1"/>
  <c r="M8" i="1"/>
  <c r="L2" i="11" s="1"/>
  <c r="M9" i="1"/>
  <c r="L2" i="7" s="1"/>
  <c r="M10" i="1"/>
  <c r="L2" i="8" s="1"/>
  <c r="M11" i="1"/>
  <c r="M12" i="1"/>
  <c r="L2" i="12" s="1"/>
  <c r="M13" i="1"/>
  <c r="L2" i="13" s="1"/>
  <c r="M14" i="1"/>
  <c r="L2" i="14" s="1"/>
  <c r="M15" i="1"/>
  <c r="L2" i="15" s="1"/>
  <c r="M16" i="1"/>
  <c r="L2" i="16" s="1"/>
  <c r="M17" i="1"/>
  <c r="L2" i="17" s="1"/>
  <c r="M18" i="1"/>
  <c r="L2" i="18" s="1"/>
  <c r="M19" i="1"/>
  <c r="M20" i="1"/>
  <c r="L2" i="20" s="1"/>
  <c r="M21" i="1"/>
  <c r="L2" i="21" s="1"/>
  <c r="M22" i="1"/>
  <c r="L2" i="22" s="1"/>
  <c r="M23" i="1"/>
  <c r="L2" i="23" s="1"/>
  <c r="M24" i="1"/>
  <c r="L2" i="24" s="1"/>
  <c r="M25" i="1"/>
  <c r="L2" i="25" s="1"/>
  <c r="M26" i="1"/>
  <c r="L2" i="26" s="1"/>
  <c r="M27" i="1"/>
  <c r="M28" i="1"/>
  <c r="L2" i="28" s="1"/>
  <c r="N463" i="1"/>
  <c r="M15" i="34" s="1"/>
  <c r="L15" i="34"/>
  <c r="L463" i="1"/>
  <c r="K15" i="34" s="1"/>
  <c r="J463" i="1"/>
  <c r="I15" i="34" s="1"/>
  <c r="H463" i="1"/>
  <c r="G15" i="34" s="1"/>
  <c r="F463" i="1"/>
  <c r="E15" i="34" s="1"/>
  <c r="D463" i="1"/>
  <c r="C15" i="34" s="1"/>
  <c r="M462" i="1"/>
  <c r="L15" i="33" s="1"/>
  <c r="L462" i="1"/>
  <c r="K15" i="33" s="1"/>
  <c r="J462" i="1"/>
  <c r="I15" i="33" s="1"/>
  <c r="H462" i="1"/>
  <c r="G15" i="33" s="1"/>
  <c r="F462" i="1"/>
  <c r="E15" i="33" s="1"/>
  <c r="D462" i="1"/>
  <c r="C15" i="33" s="1"/>
  <c r="M461" i="1"/>
  <c r="L461" i="1"/>
  <c r="K15" i="32" s="1"/>
  <c r="J461" i="1"/>
  <c r="I15" i="32" s="1"/>
  <c r="H461" i="1"/>
  <c r="G15" i="32" s="1"/>
  <c r="F461" i="1"/>
  <c r="E15" i="32" s="1"/>
  <c r="D461" i="1"/>
  <c r="C15" i="32" s="1"/>
  <c r="M460" i="1"/>
  <c r="L460" i="1"/>
  <c r="K15" i="31" s="1"/>
  <c r="J460" i="1"/>
  <c r="I15" i="31" s="1"/>
  <c r="H460" i="1"/>
  <c r="G15" i="31" s="1"/>
  <c r="F460" i="1"/>
  <c r="E15" i="31" s="1"/>
  <c r="D460" i="1"/>
  <c r="C15" i="31" s="1"/>
  <c r="M459" i="1"/>
  <c r="L459" i="1"/>
  <c r="K15" i="30" s="1"/>
  <c r="J459" i="1"/>
  <c r="I15" i="30" s="1"/>
  <c r="H459" i="1"/>
  <c r="G15" i="30" s="1"/>
  <c r="F459" i="1"/>
  <c r="E15" i="30" s="1"/>
  <c r="D459" i="1"/>
  <c r="C15" i="30" s="1"/>
  <c r="M458" i="1"/>
  <c r="L458" i="1"/>
  <c r="K15" i="29" s="1"/>
  <c r="J458" i="1"/>
  <c r="I15" i="29" s="1"/>
  <c r="H458" i="1"/>
  <c r="G15" i="29" s="1"/>
  <c r="F458" i="1"/>
  <c r="E15" i="29" s="1"/>
  <c r="D458" i="1"/>
  <c r="C15" i="29" s="1"/>
  <c r="M457" i="1"/>
  <c r="L457" i="1"/>
  <c r="K15" i="28" s="1"/>
  <c r="J457" i="1"/>
  <c r="I15" i="28" s="1"/>
  <c r="H457" i="1"/>
  <c r="G15" i="28" s="1"/>
  <c r="F457" i="1"/>
  <c r="E15" i="28" s="1"/>
  <c r="D457" i="1"/>
  <c r="C15" i="28" s="1"/>
  <c r="M456" i="1"/>
  <c r="L456" i="1"/>
  <c r="K15" i="27" s="1"/>
  <c r="J456" i="1"/>
  <c r="I15" i="27" s="1"/>
  <c r="H456" i="1"/>
  <c r="G15" i="27" s="1"/>
  <c r="F456" i="1"/>
  <c r="E15" i="27" s="1"/>
  <c r="D456" i="1"/>
  <c r="C15" i="27" s="1"/>
  <c r="M455" i="1"/>
  <c r="L15" i="26" s="1"/>
  <c r="L455" i="1"/>
  <c r="K15" i="26" s="1"/>
  <c r="J455" i="1"/>
  <c r="I15" i="26" s="1"/>
  <c r="H455" i="1"/>
  <c r="G15" i="26" s="1"/>
  <c r="F455" i="1"/>
  <c r="E15" i="26" s="1"/>
  <c r="D455" i="1"/>
  <c r="C15" i="26" s="1"/>
  <c r="M454" i="1"/>
  <c r="L15" i="25" s="1"/>
  <c r="L454" i="1"/>
  <c r="K15" i="25" s="1"/>
  <c r="J454" i="1"/>
  <c r="I15" i="25" s="1"/>
  <c r="H454" i="1"/>
  <c r="G15" i="25" s="1"/>
  <c r="F454" i="1"/>
  <c r="E15" i="25" s="1"/>
  <c r="D454" i="1"/>
  <c r="C15" i="25" s="1"/>
  <c r="M453" i="1"/>
  <c r="L453" i="1"/>
  <c r="K15" i="24" s="1"/>
  <c r="J453" i="1"/>
  <c r="I15" i="24" s="1"/>
  <c r="H453" i="1"/>
  <c r="G15" i="24" s="1"/>
  <c r="F453" i="1"/>
  <c r="E15" i="24" s="1"/>
  <c r="D453" i="1"/>
  <c r="C15" i="24" s="1"/>
  <c r="M452" i="1"/>
  <c r="L452" i="1"/>
  <c r="K15" i="23" s="1"/>
  <c r="J452" i="1"/>
  <c r="I15" i="23" s="1"/>
  <c r="H452" i="1"/>
  <c r="G15" i="23" s="1"/>
  <c r="F452" i="1"/>
  <c r="E15" i="23" s="1"/>
  <c r="D452" i="1"/>
  <c r="C15" i="23" s="1"/>
  <c r="M451" i="1"/>
  <c r="L451" i="1"/>
  <c r="K15" i="22" s="1"/>
  <c r="J451" i="1"/>
  <c r="I15" i="22" s="1"/>
  <c r="H451" i="1"/>
  <c r="G15" i="22" s="1"/>
  <c r="F451" i="1"/>
  <c r="E15" i="22" s="1"/>
  <c r="D451" i="1"/>
  <c r="C15" i="22" s="1"/>
  <c r="M450" i="1"/>
  <c r="L450" i="1"/>
  <c r="K15" i="21" s="1"/>
  <c r="J450" i="1"/>
  <c r="I15" i="21" s="1"/>
  <c r="H450" i="1"/>
  <c r="G15" i="21" s="1"/>
  <c r="F450" i="1"/>
  <c r="E15" i="21" s="1"/>
  <c r="D450" i="1"/>
  <c r="C15" i="21" s="1"/>
  <c r="M449" i="1"/>
  <c r="L449" i="1"/>
  <c r="K15" i="20" s="1"/>
  <c r="J449" i="1"/>
  <c r="I15" i="20" s="1"/>
  <c r="H449" i="1"/>
  <c r="G15" i="20" s="1"/>
  <c r="F449" i="1"/>
  <c r="E15" i="20" s="1"/>
  <c r="D449" i="1"/>
  <c r="C15" i="20" s="1"/>
  <c r="M448" i="1"/>
  <c r="L448" i="1"/>
  <c r="K15" i="19" s="1"/>
  <c r="J448" i="1"/>
  <c r="I15" i="19" s="1"/>
  <c r="H448" i="1"/>
  <c r="G15" i="19" s="1"/>
  <c r="F448" i="1"/>
  <c r="E15" i="19" s="1"/>
  <c r="D448" i="1"/>
  <c r="C15" i="19" s="1"/>
  <c r="M447" i="1"/>
  <c r="L447" i="1"/>
  <c r="K15" i="18" s="1"/>
  <c r="J447" i="1"/>
  <c r="I15" i="18" s="1"/>
  <c r="H447" i="1"/>
  <c r="G15" i="18" s="1"/>
  <c r="F447" i="1"/>
  <c r="E15" i="18" s="1"/>
  <c r="D447" i="1"/>
  <c r="C15" i="18" s="1"/>
  <c r="M446" i="1"/>
  <c r="L15" i="17" s="1"/>
  <c r="L446" i="1"/>
  <c r="K15" i="17" s="1"/>
  <c r="J446" i="1"/>
  <c r="I15" i="17" s="1"/>
  <c r="H446" i="1"/>
  <c r="G15" i="17" s="1"/>
  <c r="F446" i="1"/>
  <c r="E15" i="17" s="1"/>
  <c r="D446" i="1"/>
  <c r="C15" i="17" s="1"/>
  <c r="M445" i="1"/>
  <c r="L445" i="1"/>
  <c r="K15" i="16" s="1"/>
  <c r="J445" i="1"/>
  <c r="I15" i="16" s="1"/>
  <c r="H445" i="1"/>
  <c r="G15" i="16" s="1"/>
  <c r="F445" i="1"/>
  <c r="E15" i="16" s="1"/>
  <c r="D445" i="1"/>
  <c r="C15" i="16" s="1"/>
  <c r="M444" i="1"/>
  <c r="L444" i="1"/>
  <c r="K15" i="15" s="1"/>
  <c r="J444" i="1"/>
  <c r="I15" i="15" s="1"/>
  <c r="H444" i="1"/>
  <c r="G15" i="15" s="1"/>
  <c r="F444" i="1"/>
  <c r="E15" i="15" s="1"/>
  <c r="D444" i="1"/>
  <c r="C15" i="15" s="1"/>
  <c r="M443" i="1"/>
  <c r="L443" i="1"/>
  <c r="K15" i="14" s="1"/>
  <c r="J443" i="1"/>
  <c r="I15" i="14" s="1"/>
  <c r="H443" i="1"/>
  <c r="G15" i="14" s="1"/>
  <c r="F443" i="1"/>
  <c r="E15" i="14" s="1"/>
  <c r="D443" i="1"/>
  <c r="C15" i="14" s="1"/>
  <c r="M442" i="1"/>
  <c r="L442" i="1"/>
  <c r="K15" i="13" s="1"/>
  <c r="J442" i="1"/>
  <c r="I15" i="13" s="1"/>
  <c r="H442" i="1"/>
  <c r="G15" i="13" s="1"/>
  <c r="F442" i="1"/>
  <c r="E15" i="13" s="1"/>
  <c r="D442" i="1"/>
  <c r="C15" i="13" s="1"/>
  <c r="M441" i="1"/>
  <c r="L441" i="1"/>
  <c r="K15" i="12" s="1"/>
  <c r="J441" i="1"/>
  <c r="I15" i="12" s="1"/>
  <c r="H441" i="1"/>
  <c r="G15" i="12" s="1"/>
  <c r="F441" i="1"/>
  <c r="E15" i="12" s="1"/>
  <c r="D441" i="1"/>
  <c r="C15" i="12" s="1"/>
  <c r="M440" i="1"/>
  <c r="L440" i="1"/>
  <c r="K15" i="9" s="1"/>
  <c r="J440" i="1"/>
  <c r="I15" i="9" s="1"/>
  <c r="H440" i="1"/>
  <c r="G15" i="9" s="1"/>
  <c r="F440" i="1"/>
  <c r="E15" i="9" s="1"/>
  <c r="D440" i="1"/>
  <c r="C15" i="9" s="1"/>
  <c r="M439" i="1"/>
  <c r="L439" i="1"/>
  <c r="K15" i="8" s="1"/>
  <c r="J439" i="1"/>
  <c r="I15" i="8" s="1"/>
  <c r="H439" i="1"/>
  <c r="G15" i="8" s="1"/>
  <c r="F439" i="1"/>
  <c r="E15" i="8" s="1"/>
  <c r="D439" i="1"/>
  <c r="C15" i="8" s="1"/>
  <c r="M438" i="1"/>
  <c r="L15" i="7" s="1"/>
  <c r="L438" i="1"/>
  <c r="K15" i="7" s="1"/>
  <c r="J438" i="1"/>
  <c r="I15" i="7" s="1"/>
  <c r="H438" i="1"/>
  <c r="G15" i="7" s="1"/>
  <c r="F438" i="1"/>
  <c r="E15" i="7" s="1"/>
  <c r="D438" i="1"/>
  <c r="C15" i="7" s="1"/>
  <c r="M437" i="1"/>
  <c r="L437" i="1"/>
  <c r="K15" i="11" s="1"/>
  <c r="J437" i="1"/>
  <c r="I15" i="11" s="1"/>
  <c r="H437" i="1"/>
  <c r="G15" i="11" s="1"/>
  <c r="F437" i="1"/>
  <c r="E15" i="11" s="1"/>
  <c r="D437" i="1"/>
  <c r="C15" i="11" s="1"/>
  <c r="M436" i="1"/>
  <c r="L436" i="1"/>
  <c r="K15" i="10" s="1"/>
  <c r="J436" i="1"/>
  <c r="I15" i="10" s="1"/>
  <c r="H436" i="1"/>
  <c r="G15" i="10" s="1"/>
  <c r="F436" i="1"/>
  <c r="E15" i="10" s="1"/>
  <c r="D436" i="1"/>
  <c r="C15" i="10" s="1"/>
  <c r="M435" i="1"/>
  <c r="L435" i="1"/>
  <c r="K15" i="6" s="1"/>
  <c r="J435" i="1"/>
  <c r="I15" i="6" s="1"/>
  <c r="H435" i="1"/>
  <c r="G15" i="6" s="1"/>
  <c r="F435" i="1"/>
  <c r="E15" i="6" s="1"/>
  <c r="D435" i="1"/>
  <c r="C15" i="6" s="1"/>
  <c r="M434" i="1"/>
  <c r="L434" i="1"/>
  <c r="K15" i="5" s="1"/>
  <c r="J434" i="1"/>
  <c r="I15" i="5" s="1"/>
  <c r="H434" i="1"/>
  <c r="G15" i="5" s="1"/>
  <c r="F434" i="1"/>
  <c r="E15" i="5" s="1"/>
  <c r="D434" i="1"/>
  <c r="C15" i="5" s="1"/>
  <c r="M433" i="1"/>
  <c r="L433" i="1"/>
  <c r="K15" i="4" s="1"/>
  <c r="J433" i="1"/>
  <c r="I15" i="4" s="1"/>
  <c r="H433" i="1"/>
  <c r="G15" i="4" s="1"/>
  <c r="F433" i="1"/>
  <c r="E15" i="4" s="1"/>
  <c r="D433" i="1"/>
  <c r="C15" i="4" s="1"/>
  <c r="M432" i="1"/>
  <c r="L432" i="1"/>
  <c r="K15" i="3" s="1"/>
  <c r="J432" i="1"/>
  <c r="I15" i="3" s="1"/>
  <c r="H432" i="1"/>
  <c r="G15" i="3" s="1"/>
  <c r="F432" i="1"/>
  <c r="E15" i="3" s="1"/>
  <c r="D432" i="1"/>
  <c r="C15" i="3" s="1"/>
  <c r="M431" i="1"/>
  <c r="L431" i="1"/>
  <c r="K15" i="2" s="1"/>
  <c r="J431" i="1"/>
  <c r="I15" i="2" s="1"/>
  <c r="H431" i="1"/>
  <c r="G15" i="2" s="1"/>
  <c r="F431" i="1"/>
  <c r="E15" i="2" s="1"/>
  <c r="D431" i="1"/>
  <c r="C15" i="2" s="1"/>
  <c r="M430" i="1"/>
  <c r="L14" i="34" s="1"/>
  <c r="L430" i="1"/>
  <c r="K14" i="34" s="1"/>
  <c r="J430" i="1"/>
  <c r="I14" i="34" s="1"/>
  <c r="H430" i="1"/>
  <c r="G14" i="34" s="1"/>
  <c r="F430" i="1"/>
  <c r="E14" i="34" s="1"/>
  <c r="D430" i="1"/>
  <c r="C14" i="34" s="1"/>
  <c r="M429" i="1"/>
  <c r="L429" i="1"/>
  <c r="K14" i="33" s="1"/>
  <c r="J429" i="1"/>
  <c r="I14" i="33" s="1"/>
  <c r="H429" i="1"/>
  <c r="G14" i="33" s="1"/>
  <c r="F429" i="1"/>
  <c r="E14" i="33" s="1"/>
  <c r="D429" i="1"/>
  <c r="C14" i="33" s="1"/>
  <c r="M428" i="1"/>
  <c r="L428" i="1"/>
  <c r="K14" i="32" s="1"/>
  <c r="J428" i="1"/>
  <c r="I14" i="32" s="1"/>
  <c r="H428" i="1"/>
  <c r="G14" i="32" s="1"/>
  <c r="F428" i="1"/>
  <c r="E14" i="32" s="1"/>
  <c r="D428" i="1"/>
  <c r="C14" i="32" s="1"/>
  <c r="M427" i="1"/>
  <c r="L427" i="1"/>
  <c r="K14" i="31" s="1"/>
  <c r="J427" i="1"/>
  <c r="I14" i="31" s="1"/>
  <c r="H427" i="1"/>
  <c r="G14" i="31" s="1"/>
  <c r="F427" i="1"/>
  <c r="E14" i="31" s="1"/>
  <c r="D427" i="1"/>
  <c r="C14" i="31" s="1"/>
  <c r="M426" i="1"/>
  <c r="L426" i="1"/>
  <c r="K14" i="30" s="1"/>
  <c r="J426" i="1"/>
  <c r="I14" i="30" s="1"/>
  <c r="H426" i="1"/>
  <c r="G14" i="30" s="1"/>
  <c r="F426" i="1"/>
  <c r="E14" i="30" s="1"/>
  <c r="D426" i="1"/>
  <c r="C14" i="30" s="1"/>
  <c r="M425" i="1"/>
  <c r="L425" i="1"/>
  <c r="K14" i="29" s="1"/>
  <c r="J425" i="1"/>
  <c r="I14" i="29" s="1"/>
  <c r="H425" i="1"/>
  <c r="G14" i="29" s="1"/>
  <c r="F425" i="1"/>
  <c r="E14" i="29" s="1"/>
  <c r="D425" i="1"/>
  <c r="C14" i="29" s="1"/>
  <c r="M424" i="1"/>
  <c r="L424" i="1"/>
  <c r="K14" i="28" s="1"/>
  <c r="J424" i="1"/>
  <c r="I14" i="28" s="1"/>
  <c r="H424" i="1"/>
  <c r="G14" i="28" s="1"/>
  <c r="F424" i="1"/>
  <c r="E14" i="28" s="1"/>
  <c r="D424" i="1"/>
  <c r="C14" i="28" s="1"/>
  <c r="M423" i="1"/>
  <c r="L423" i="1"/>
  <c r="K14" i="27" s="1"/>
  <c r="J423" i="1"/>
  <c r="I14" i="27" s="1"/>
  <c r="H423" i="1"/>
  <c r="G14" i="27" s="1"/>
  <c r="F423" i="1"/>
  <c r="E14" i="27" s="1"/>
  <c r="D423" i="1"/>
  <c r="C14" i="27" s="1"/>
  <c r="M422" i="1"/>
  <c r="L14" i="26" s="1"/>
  <c r="L422" i="1"/>
  <c r="K14" i="26" s="1"/>
  <c r="J422" i="1"/>
  <c r="I14" i="26" s="1"/>
  <c r="H422" i="1"/>
  <c r="G14" i="26" s="1"/>
  <c r="F422" i="1"/>
  <c r="E14" i="26" s="1"/>
  <c r="D422" i="1"/>
  <c r="C14" i="26" s="1"/>
  <c r="M421" i="1"/>
  <c r="L421" i="1"/>
  <c r="K14" i="25" s="1"/>
  <c r="J421" i="1"/>
  <c r="I14" i="25" s="1"/>
  <c r="H421" i="1"/>
  <c r="G14" i="25" s="1"/>
  <c r="F421" i="1"/>
  <c r="E14" i="25" s="1"/>
  <c r="D421" i="1"/>
  <c r="C14" i="25" s="1"/>
  <c r="M420" i="1"/>
  <c r="L420" i="1"/>
  <c r="K14" i="24" s="1"/>
  <c r="J420" i="1"/>
  <c r="I14" i="24" s="1"/>
  <c r="H420" i="1"/>
  <c r="G14" i="24" s="1"/>
  <c r="F420" i="1"/>
  <c r="E14" i="24" s="1"/>
  <c r="D420" i="1"/>
  <c r="C14" i="24" s="1"/>
  <c r="M419" i="1"/>
  <c r="L419" i="1"/>
  <c r="K14" i="23" s="1"/>
  <c r="J419" i="1"/>
  <c r="I14" i="23" s="1"/>
  <c r="H419" i="1"/>
  <c r="G14" i="23" s="1"/>
  <c r="F419" i="1"/>
  <c r="E14" i="23" s="1"/>
  <c r="D419" i="1"/>
  <c r="C14" i="23" s="1"/>
  <c r="M418" i="1"/>
  <c r="L418" i="1"/>
  <c r="K14" i="22" s="1"/>
  <c r="J418" i="1"/>
  <c r="I14" i="22" s="1"/>
  <c r="H418" i="1"/>
  <c r="G14" i="22" s="1"/>
  <c r="F418" i="1"/>
  <c r="E14" i="22" s="1"/>
  <c r="D418" i="1"/>
  <c r="C14" i="22" s="1"/>
  <c r="M417" i="1"/>
  <c r="L14" i="21" s="1"/>
  <c r="L417" i="1"/>
  <c r="K14" i="21" s="1"/>
  <c r="J417" i="1"/>
  <c r="I14" i="21" s="1"/>
  <c r="H417" i="1"/>
  <c r="G14" i="21" s="1"/>
  <c r="F417" i="1"/>
  <c r="E14" i="21" s="1"/>
  <c r="D417" i="1"/>
  <c r="C14" i="21" s="1"/>
  <c r="M416" i="1"/>
  <c r="L416" i="1"/>
  <c r="K14" i="20" s="1"/>
  <c r="J416" i="1"/>
  <c r="I14" i="20" s="1"/>
  <c r="H416" i="1"/>
  <c r="G14" i="20" s="1"/>
  <c r="F416" i="1"/>
  <c r="E14" i="20" s="1"/>
  <c r="D416" i="1"/>
  <c r="C14" i="20" s="1"/>
  <c r="M415" i="1"/>
  <c r="L415" i="1"/>
  <c r="K14" i="19" s="1"/>
  <c r="J415" i="1"/>
  <c r="I14" i="19" s="1"/>
  <c r="H415" i="1"/>
  <c r="G14" i="19" s="1"/>
  <c r="F415" i="1"/>
  <c r="E14" i="19" s="1"/>
  <c r="D415" i="1"/>
  <c r="C14" i="19" s="1"/>
  <c r="M414" i="1"/>
  <c r="L14" i="18" s="1"/>
  <c r="L414" i="1"/>
  <c r="K14" i="18" s="1"/>
  <c r="J414" i="1"/>
  <c r="I14" i="18" s="1"/>
  <c r="H414" i="1"/>
  <c r="G14" i="18" s="1"/>
  <c r="F414" i="1"/>
  <c r="E14" i="18" s="1"/>
  <c r="D414" i="1"/>
  <c r="C14" i="18" s="1"/>
  <c r="M413" i="1"/>
  <c r="L413" i="1"/>
  <c r="K14" i="17" s="1"/>
  <c r="J413" i="1"/>
  <c r="I14" i="17" s="1"/>
  <c r="H413" i="1"/>
  <c r="G14" i="17" s="1"/>
  <c r="F413" i="1"/>
  <c r="E14" i="17" s="1"/>
  <c r="D413" i="1"/>
  <c r="C14" i="17" s="1"/>
  <c r="M412" i="1"/>
  <c r="L412" i="1"/>
  <c r="K14" i="16" s="1"/>
  <c r="J412" i="1"/>
  <c r="I14" i="16" s="1"/>
  <c r="H412" i="1"/>
  <c r="G14" i="16" s="1"/>
  <c r="F412" i="1"/>
  <c r="E14" i="16" s="1"/>
  <c r="D412" i="1"/>
  <c r="C14" i="16" s="1"/>
  <c r="M411" i="1"/>
  <c r="L411" i="1"/>
  <c r="K14" i="15" s="1"/>
  <c r="J411" i="1"/>
  <c r="I14" i="15" s="1"/>
  <c r="H411" i="1"/>
  <c r="G14" i="15" s="1"/>
  <c r="F411" i="1"/>
  <c r="E14" i="15" s="1"/>
  <c r="D411" i="1"/>
  <c r="C14" i="15" s="1"/>
  <c r="M410" i="1"/>
  <c r="L410" i="1"/>
  <c r="K14" i="14" s="1"/>
  <c r="J410" i="1"/>
  <c r="I14" i="14" s="1"/>
  <c r="H410" i="1"/>
  <c r="G14" i="14" s="1"/>
  <c r="F410" i="1"/>
  <c r="E14" i="14" s="1"/>
  <c r="D410" i="1"/>
  <c r="C14" i="14" s="1"/>
  <c r="M409" i="1"/>
  <c r="L14" i="13" s="1"/>
  <c r="L409" i="1"/>
  <c r="K14" i="13" s="1"/>
  <c r="J409" i="1"/>
  <c r="I14" i="13" s="1"/>
  <c r="H409" i="1"/>
  <c r="G14" i="13" s="1"/>
  <c r="F409" i="1"/>
  <c r="E14" i="13" s="1"/>
  <c r="D409" i="1"/>
  <c r="C14" i="13" s="1"/>
  <c r="M408" i="1"/>
  <c r="L408" i="1"/>
  <c r="K14" i="12" s="1"/>
  <c r="J408" i="1"/>
  <c r="I14" i="12" s="1"/>
  <c r="H408" i="1"/>
  <c r="G14" i="12" s="1"/>
  <c r="F408" i="1"/>
  <c r="E14" i="12" s="1"/>
  <c r="D408" i="1"/>
  <c r="C14" i="12" s="1"/>
  <c r="M407" i="1"/>
  <c r="L407" i="1"/>
  <c r="K14" i="9" s="1"/>
  <c r="J407" i="1"/>
  <c r="I14" i="9" s="1"/>
  <c r="H407" i="1"/>
  <c r="G14" i="9" s="1"/>
  <c r="F407" i="1"/>
  <c r="E14" i="9" s="1"/>
  <c r="D407" i="1"/>
  <c r="C14" i="9" s="1"/>
  <c r="M406" i="1"/>
  <c r="L14" i="8" s="1"/>
  <c r="L406" i="1"/>
  <c r="K14" i="8" s="1"/>
  <c r="J406" i="1"/>
  <c r="I14" i="8" s="1"/>
  <c r="H406" i="1"/>
  <c r="G14" i="8" s="1"/>
  <c r="F406" i="1"/>
  <c r="E14" i="8" s="1"/>
  <c r="D406" i="1"/>
  <c r="C14" i="8" s="1"/>
  <c r="M405" i="1"/>
  <c r="L405" i="1"/>
  <c r="K14" i="7" s="1"/>
  <c r="J405" i="1"/>
  <c r="I14" i="7" s="1"/>
  <c r="H405" i="1"/>
  <c r="G14" i="7" s="1"/>
  <c r="F405" i="1"/>
  <c r="E14" i="7" s="1"/>
  <c r="D405" i="1"/>
  <c r="C14" i="7" s="1"/>
  <c r="M404" i="1"/>
  <c r="L404" i="1"/>
  <c r="K14" i="11" s="1"/>
  <c r="J404" i="1"/>
  <c r="I14" i="11" s="1"/>
  <c r="H404" i="1"/>
  <c r="G14" i="11" s="1"/>
  <c r="F404" i="1"/>
  <c r="E14" i="11" s="1"/>
  <c r="D404" i="1"/>
  <c r="C14" i="11" s="1"/>
  <c r="M403" i="1"/>
  <c r="L403" i="1"/>
  <c r="K14" i="10" s="1"/>
  <c r="J403" i="1"/>
  <c r="I14" i="10" s="1"/>
  <c r="H403" i="1"/>
  <c r="G14" i="10" s="1"/>
  <c r="F403" i="1"/>
  <c r="E14" i="10" s="1"/>
  <c r="D403" i="1"/>
  <c r="C14" i="10" s="1"/>
  <c r="M402" i="1"/>
  <c r="L402" i="1"/>
  <c r="K14" i="6" s="1"/>
  <c r="J402" i="1"/>
  <c r="I14" i="6" s="1"/>
  <c r="H402" i="1"/>
  <c r="G14" i="6" s="1"/>
  <c r="F402" i="1"/>
  <c r="E14" i="6" s="1"/>
  <c r="D402" i="1"/>
  <c r="C14" i="6" s="1"/>
  <c r="M401" i="1"/>
  <c r="L14" i="5" s="1"/>
  <c r="L401" i="1"/>
  <c r="K14" i="5" s="1"/>
  <c r="J401" i="1"/>
  <c r="I14" i="5" s="1"/>
  <c r="H401" i="1"/>
  <c r="G14" i="5" s="1"/>
  <c r="F401" i="1"/>
  <c r="E14" i="5" s="1"/>
  <c r="D401" i="1"/>
  <c r="C14" i="5" s="1"/>
  <c r="M400" i="1"/>
  <c r="L400" i="1"/>
  <c r="K14" i="4" s="1"/>
  <c r="J400" i="1"/>
  <c r="I14" i="4" s="1"/>
  <c r="H400" i="1"/>
  <c r="G14" i="4" s="1"/>
  <c r="F400" i="1"/>
  <c r="E14" i="4" s="1"/>
  <c r="D400" i="1"/>
  <c r="C14" i="4" s="1"/>
  <c r="M399" i="1"/>
  <c r="L399" i="1"/>
  <c r="K14" i="3" s="1"/>
  <c r="J399" i="1"/>
  <c r="I14" i="3" s="1"/>
  <c r="H399" i="1"/>
  <c r="G14" i="3" s="1"/>
  <c r="F399" i="1"/>
  <c r="E14" i="3" s="1"/>
  <c r="D399" i="1"/>
  <c r="C14" i="3" s="1"/>
  <c r="M398" i="1"/>
  <c r="L14" i="2" s="1"/>
  <c r="L398" i="1"/>
  <c r="K14" i="2" s="1"/>
  <c r="J398" i="1"/>
  <c r="I14" i="2" s="1"/>
  <c r="H398" i="1"/>
  <c r="G14" i="2" s="1"/>
  <c r="F398" i="1"/>
  <c r="E14" i="2" s="1"/>
  <c r="D398" i="1"/>
  <c r="C14" i="2" s="1"/>
  <c r="M397" i="1"/>
  <c r="L397" i="1"/>
  <c r="K13" i="34" s="1"/>
  <c r="J397" i="1"/>
  <c r="I13" i="34" s="1"/>
  <c r="H397" i="1"/>
  <c r="G13" i="34" s="1"/>
  <c r="F397" i="1"/>
  <c r="E13" i="34" s="1"/>
  <c r="D397" i="1"/>
  <c r="C13" i="34" s="1"/>
  <c r="M396" i="1"/>
  <c r="L396" i="1"/>
  <c r="K13" i="33" s="1"/>
  <c r="J396" i="1"/>
  <c r="I13" i="33" s="1"/>
  <c r="H396" i="1"/>
  <c r="G13" i="33" s="1"/>
  <c r="F396" i="1"/>
  <c r="E13" i="33" s="1"/>
  <c r="D396" i="1"/>
  <c r="C13" i="33" s="1"/>
  <c r="M395" i="1"/>
  <c r="L395" i="1"/>
  <c r="K13" i="32" s="1"/>
  <c r="J395" i="1"/>
  <c r="I13" i="32" s="1"/>
  <c r="H395" i="1"/>
  <c r="G13" i="32" s="1"/>
  <c r="F395" i="1"/>
  <c r="E13" i="32" s="1"/>
  <c r="D395" i="1"/>
  <c r="C13" i="32" s="1"/>
  <c r="M394" i="1"/>
  <c r="L394" i="1"/>
  <c r="K13" i="31" s="1"/>
  <c r="J394" i="1"/>
  <c r="I13" i="31" s="1"/>
  <c r="H394" i="1"/>
  <c r="G13" i="31" s="1"/>
  <c r="F394" i="1"/>
  <c r="E13" i="31" s="1"/>
  <c r="D394" i="1"/>
  <c r="C13" i="31" s="1"/>
  <c r="M393" i="1"/>
  <c r="L13" i="30" s="1"/>
  <c r="L393" i="1"/>
  <c r="K13" i="30" s="1"/>
  <c r="J393" i="1"/>
  <c r="I13" i="30" s="1"/>
  <c r="H393" i="1"/>
  <c r="G13" i="30" s="1"/>
  <c r="F393" i="1"/>
  <c r="E13" i="30" s="1"/>
  <c r="D393" i="1"/>
  <c r="C13" i="30" s="1"/>
  <c r="M392" i="1"/>
  <c r="L392" i="1"/>
  <c r="K13" i="29" s="1"/>
  <c r="J392" i="1"/>
  <c r="I13" i="29" s="1"/>
  <c r="H392" i="1"/>
  <c r="G13" i="29" s="1"/>
  <c r="F392" i="1"/>
  <c r="E13" i="29" s="1"/>
  <c r="D392" i="1"/>
  <c r="C13" i="29" s="1"/>
  <c r="M391" i="1"/>
  <c r="L391" i="1"/>
  <c r="K13" i="28" s="1"/>
  <c r="J391" i="1"/>
  <c r="I13" i="28" s="1"/>
  <c r="H391" i="1"/>
  <c r="G13" i="28" s="1"/>
  <c r="F391" i="1"/>
  <c r="E13" i="28" s="1"/>
  <c r="D391" i="1"/>
  <c r="C13" i="28" s="1"/>
  <c r="M390" i="1"/>
  <c r="L13" i="27" s="1"/>
  <c r="L390" i="1"/>
  <c r="K13" i="27" s="1"/>
  <c r="J390" i="1"/>
  <c r="I13" i="27" s="1"/>
  <c r="H390" i="1"/>
  <c r="G13" i="27" s="1"/>
  <c r="F390" i="1"/>
  <c r="E13" i="27" s="1"/>
  <c r="D390" i="1"/>
  <c r="C13" i="27" s="1"/>
  <c r="M389" i="1"/>
  <c r="L389" i="1"/>
  <c r="K13" i="26" s="1"/>
  <c r="J389" i="1"/>
  <c r="I13" i="26" s="1"/>
  <c r="H389" i="1"/>
  <c r="G13" i="26" s="1"/>
  <c r="F389" i="1"/>
  <c r="E13" i="26" s="1"/>
  <c r="D389" i="1"/>
  <c r="C13" i="26" s="1"/>
  <c r="M388" i="1"/>
  <c r="L388" i="1"/>
  <c r="K13" i="25" s="1"/>
  <c r="J388" i="1"/>
  <c r="I13" i="25" s="1"/>
  <c r="H388" i="1"/>
  <c r="G13" i="25" s="1"/>
  <c r="F388" i="1"/>
  <c r="E13" i="25" s="1"/>
  <c r="D388" i="1"/>
  <c r="C13" i="25" s="1"/>
  <c r="M387" i="1"/>
  <c r="L387" i="1"/>
  <c r="K13" i="24" s="1"/>
  <c r="J387" i="1"/>
  <c r="I13" i="24" s="1"/>
  <c r="H387" i="1"/>
  <c r="G13" i="24" s="1"/>
  <c r="F387" i="1"/>
  <c r="E13" i="24" s="1"/>
  <c r="D387" i="1"/>
  <c r="C13" i="24" s="1"/>
  <c r="M386" i="1"/>
  <c r="L386" i="1"/>
  <c r="K13" i="23" s="1"/>
  <c r="J386" i="1"/>
  <c r="I13" i="23" s="1"/>
  <c r="H386" i="1"/>
  <c r="G13" i="23" s="1"/>
  <c r="F386" i="1"/>
  <c r="E13" i="23" s="1"/>
  <c r="D386" i="1"/>
  <c r="C13" i="23" s="1"/>
  <c r="M385" i="1"/>
  <c r="L13" i="22" s="1"/>
  <c r="L385" i="1"/>
  <c r="K13" i="22" s="1"/>
  <c r="J385" i="1"/>
  <c r="I13" i="22" s="1"/>
  <c r="H385" i="1"/>
  <c r="G13" i="22" s="1"/>
  <c r="F385" i="1"/>
  <c r="E13" i="22" s="1"/>
  <c r="D385" i="1"/>
  <c r="C13" i="22" s="1"/>
  <c r="M384" i="1"/>
  <c r="L384" i="1"/>
  <c r="K13" i="21" s="1"/>
  <c r="J384" i="1"/>
  <c r="I13" i="21" s="1"/>
  <c r="H384" i="1"/>
  <c r="G13" i="21" s="1"/>
  <c r="F384" i="1"/>
  <c r="E13" i="21" s="1"/>
  <c r="D384" i="1"/>
  <c r="C13" i="21" s="1"/>
  <c r="M383" i="1"/>
  <c r="L383" i="1"/>
  <c r="K13" i="20" s="1"/>
  <c r="J383" i="1"/>
  <c r="I13" i="20" s="1"/>
  <c r="H383" i="1"/>
  <c r="G13" i="20" s="1"/>
  <c r="F383" i="1"/>
  <c r="E13" i="20" s="1"/>
  <c r="D383" i="1"/>
  <c r="C13" i="20" s="1"/>
  <c r="M382" i="1"/>
  <c r="L13" i="19" s="1"/>
  <c r="L382" i="1"/>
  <c r="K13" i="19" s="1"/>
  <c r="J382" i="1"/>
  <c r="I13" i="19" s="1"/>
  <c r="H382" i="1"/>
  <c r="G13" i="19" s="1"/>
  <c r="F382" i="1"/>
  <c r="E13" i="19" s="1"/>
  <c r="D382" i="1"/>
  <c r="C13" i="19" s="1"/>
  <c r="M381" i="1"/>
  <c r="L381" i="1"/>
  <c r="K13" i="18" s="1"/>
  <c r="J381" i="1"/>
  <c r="I13" i="18" s="1"/>
  <c r="H381" i="1"/>
  <c r="G13" i="18" s="1"/>
  <c r="F381" i="1"/>
  <c r="E13" i="18" s="1"/>
  <c r="D381" i="1"/>
  <c r="C13" i="18" s="1"/>
  <c r="M380" i="1"/>
  <c r="L380" i="1"/>
  <c r="K13" i="17" s="1"/>
  <c r="J380" i="1"/>
  <c r="I13" i="17" s="1"/>
  <c r="H380" i="1"/>
  <c r="G13" i="17" s="1"/>
  <c r="F380" i="1"/>
  <c r="E13" i="17" s="1"/>
  <c r="D380" i="1"/>
  <c r="C13" i="17" s="1"/>
  <c r="M379" i="1"/>
  <c r="L379" i="1"/>
  <c r="K13" i="16" s="1"/>
  <c r="J379" i="1"/>
  <c r="I13" i="16" s="1"/>
  <c r="H379" i="1"/>
  <c r="G13" i="16" s="1"/>
  <c r="F379" i="1"/>
  <c r="E13" i="16" s="1"/>
  <c r="D379" i="1"/>
  <c r="C13" i="16" s="1"/>
  <c r="M378" i="1"/>
  <c r="L378" i="1"/>
  <c r="K13" i="15" s="1"/>
  <c r="J378" i="1"/>
  <c r="I13" i="15" s="1"/>
  <c r="H378" i="1"/>
  <c r="G13" i="15" s="1"/>
  <c r="F378" i="1"/>
  <c r="E13" i="15" s="1"/>
  <c r="D378" i="1"/>
  <c r="C13" i="15" s="1"/>
  <c r="M377" i="1"/>
  <c r="L13" i="14" s="1"/>
  <c r="L377" i="1"/>
  <c r="K13" i="14" s="1"/>
  <c r="J377" i="1"/>
  <c r="I13" i="14" s="1"/>
  <c r="H377" i="1"/>
  <c r="G13" i="14" s="1"/>
  <c r="F377" i="1"/>
  <c r="E13" i="14" s="1"/>
  <c r="D377" i="1"/>
  <c r="C13" i="14" s="1"/>
  <c r="M376" i="1"/>
  <c r="L376" i="1"/>
  <c r="K13" i="13" s="1"/>
  <c r="J376" i="1"/>
  <c r="I13" i="13" s="1"/>
  <c r="H376" i="1"/>
  <c r="G13" i="13" s="1"/>
  <c r="F376" i="1"/>
  <c r="E13" i="13" s="1"/>
  <c r="D376" i="1"/>
  <c r="C13" i="13" s="1"/>
  <c r="M375" i="1"/>
  <c r="L375" i="1"/>
  <c r="K13" i="12" s="1"/>
  <c r="J375" i="1"/>
  <c r="I13" i="12" s="1"/>
  <c r="H375" i="1"/>
  <c r="G13" i="12" s="1"/>
  <c r="F375" i="1"/>
  <c r="E13" i="12" s="1"/>
  <c r="D375" i="1"/>
  <c r="C13" i="12" s="1"/>
  <c r="M374" i="1"/>
  <c r="L13" i="9" s="1"/>
  <c r="L374" i="1"/>
  <c r="K13" i="9" s="1"/>
  <c r="J374" i="1"/>
  <c r="I13" i="9" s="1"/>
  <c r="H374" i="1"/>
  <c r="G13" i="9" s="1"/>
  <c r="F374" i="1"/>
  <c r="E13" i="9" s="1"/>
  <c r="D374" i="1"/>
  <c r="C13" i="9" s="1"/>
  <c r="M373" i="1"/>
  <c r="L373" i="1"/>
  <c r="K13" i="8" s="1"/>
  <c r="J373" i="1"/>
  <c r="I13" i="8" s="1"/>
  <c r="H373" i="1"/>
  <c r="G13" i="8" s="1"/>
  <c r="F373" i="1"/>
  <c r="E13" i="8" s="1"/>
  <c r="D373" i="1"/>
  <c r="C13" i="8" s="1"/>
  <c r="M372" i="1"/>
  <c r="L372" i="1"/>
  <c r="K13" i="7" s="1"/>
  <c r="J372" i="1"/>
  <c r="I13" i="7" s="1"/>
  <c r="H372" i="1"/>
  <c r="G13" i="7" s="1"/>
  <c r="F372" i="1"/>
  <c r="E13" i="7" s="1"/>
  <c r="D372" i="1"/>
  <c r="C13" i="7" s="1"/>
  <c r="M371" i="1"/>
  <c r="L371" i="1"/>
  <c r="K13" i="11" s="1"/>
  <c r="J371" i="1"/>
  <c r="I13" i="11" s="1"/>
  <c r="H371" i="1"/>
  <c r="G13" i="11" s="1"/>
  <c r="F371" i="1"/>
  <c r="E13" i="11" s="1"/>
  <c r="D371" i="1"/>
  <c r="C13" i="11" s="1"/>
  <c r="M370" i="1"/>
  <c r="L370" i="1"/>
  <c r="K13" i="10" s="1"/>
  <c r="J370" i="1"/>
  <c r="I13" i="10" s="1"/>
  <c r="H370" i="1"/>
  <c r="G13" i="10" s="1"/>
  <c r="F370" i="1"/>
  <c r="E13" i="10" s="1"/>
  <c r="D370" i="1"/>
  <c r="C13" i="10" s="1"/>
  <c r="M369" i="1"/>
  <c r="L369" i="1"/>
  <c r="K13" i="6" s="1"/>
  <c r="J369" i="1"/>
  <c r="I13" i="6" s="1"/>
  <c r="H369" i="1"/>
  <c r="G13" i="6" s="1"/>
  <c r="F369" i="1"/>
  <c r="E13" i="6" s="1"/>
  <c r="D369" i="1"/>
  <c r="C13" i="6" s="1"/>
  <c r="M368" i="1"/>
  <c r="L368" i="1"/>
  <c r="K13" i="5" s="1"/>
  <c r="J368" i="1"/>
  <c r="I13" i="5" s="1"/>
  <c r="H368" i="1"/>
  <c r="G13" i="5" s="1"/>
  <c r="F368" i="1"/>
  <c r="E13" i="5" s="1"/>
  <c r="D368" i="1"/>
  <c r="C13" i="5" s="1"/>
  <c r="M367" i="1"/>
  <c r="L367" i="1"/>
  <c r="K13" i="4" s="1"/>
  <c r="J367" i="1"/>
  <c r="I13" i="4" s="1"/>
  <c r="H367" i="1"/>
  <c r="G13" i="4" s="1"/>
  <c r="F367" i="1"/>
  <c r="E13" i="4" s="1"/>
  <c r="D367" i="1"/>
  <c r="C13" i="4" s="1"/>
  <c r="M366" i="1"/>
  <c r="L13" i="3" s="1"/>
  <c r="L366" i="1"/>
  <c r="K13" i="3" s="1"/>
  <c r="J366" i="1"/>
  <c r="I13" i="3" s="1"/>
  <c r="H366" i="1"/>
  <c r="G13" i="3" s="1"/>
  <c r="F366" i="1"/>
  <c r="E13" i="3" s="1"/>
  <c r="D366" i="1"/>
  <c r="C13" i="3" s="1"/>
  <c r="M365" i="1"/>
  <c r="L365" i="1"/>
  <c r="K13" i="2" s="1"/>
  <c r="J365" i="1"/>
  <c r="I13" i="2" s="1"/>
  <c r="H365" i="1"/>
  <c r="G13" i="2" s="1"/>
  <c r="F365" i="1"/>
  <c r="E13" i="2" s="1"/>
  <c r="D365" i="1"/>
  <c r="C13" i="2" s="1"/>
  <c r="M364" i="1"/>
  <c r="L364" i="1"/>
  <c r="K12" i="34" s="1"/>
  <c r="J364" i="1"/>
  <c r="I12" i="34" s="1"/>
  <c r="H364" i="1"/>
  <c r="G12" i="34" s="1"/>
  <c r="F364" i="1"/>
  <c r="E12" i="34" s="1"/>
  <c r="D364" i="1"/>
  <c r="C12" i="34" s="1"/>
  <c r="M363" i="1"/>
  <c r="L363" i="1"/>
  <c r="K12" i="33" s="1"/>
  <c r="J363" i="1"/>
  <c r="I12" i="33" s="1"/>
  <c r="H363" i="1"/>
  <c r="G12" i="33" s="1"/>
  <c r="F363" i="1"/>
  <c r="E12" i="33" s="1"/>
  <c r="D363" i="1"/>
  <c r="C12" i="33" s="1"/>
  <c r="M362" i="1"/>
  <c r="L362" i="1"/>
  <c r="K12" i="32" s="1"/>
  <c r="J362" i="1"/>
  <c r="I12" i="32" s="1"/>
  <c r="H362" i="1"/>
  <c r="G12" i="32" s="1"/>
  <c r="F362" i="1"/>
  <c r="E12" i="32" s="1"/>
  <c r="D362" i="1"/>
  <c r="C12" i="32" s="1"/>
  <c r="M361" i="1"/>
  <c r="L12" i="31" s="1"/>
  <c r="L361" i="1"/>
  <c r="K12" i="31" s="1"/>
  <c r="J361" i="1"/>
  <c r="I12" i="31" s="1"/>
  <c r="H361" i="1"/>
  <c r="G12" i="31" s="1"/>
  <c r="F361" i="1"/>
  <c r="E12" i="31" s="1"/>
  <c r="D361" i="1"/>
  <c r="C12" i="31" s="1"/>
  <c r="M360" i="1"/>
  <c r="L360" i="1"/>
  <c r="K12" i="30" s="1"/>
  <c r="J360" i="1"/>
  <c r="I12" i="30" s="1"/>
  <c r="H360" i="1"/>
  <c r="G12" i="30" s="1"/>
  <c r="F360" i="1"/>
  <c r="E12" i="30" s="1"/>
  <c r="D360" i="1"/>
  <c r="C12" i="30" s="1"/>
  <c r="M359" i="1"/>
  <c r="L359" i="1"/>
  <c r="K12" i="29" s="1"/>
  <c r="J359" i="1"/>
  <c r="I12" i="29" s="1"/>
  <c r="H359" i="1"/>
  <c r="G12" i="29" s="1"/>
  <c r="F359" i="1"/>
  <c r="E12" i="29" s="1"/>
  <c r="D359" i="1"/>
  <c r="C12" i="29" s="1"/>
  <c r="M358" i="1"/>
  <c r="L12" i="28" s="1"/>
  <c r="L358" i="1"/>
  <c r="K12" i="28" s="1"/>
  <c r="J358" i="1"/>
  <c r="I12" i="28" s="1"/>
  <c r="H358" i="1"/>
  <c r="G12" i="28" s="1"/>
  <c r="F358" i="1"/>
  <c r="E12" i="28" s="1"/>
  <c r="D358" i="1"/>
  <c r="C12" i="28" s="1"/>
  <c r="M357" i="1"/>
  <c r="L357" i="1"/>
  <c r="K12" i="27" s="1"/>
  <c r="J357" i="1"/>
  <c r="I12" i="27" s="1"/>
  <c r="H357" i="1"/>
  <c r="G12" i="27" s="1"/>
  <c r="F357" i="1"/>
  <c r="E12" i="27" s="1"/>
  <c r="D357" i="1"/>
  <c r="C12" i="27" s="1"/>
  <c r="M356" i="1"/>
  <c r="L356" i="1"/>
  <c r="K12" i="26" s="1"/>
  <c r="J356" i="1"/>
  <c r="I12" i="26" s="1"/>
  <c r="H356" i="1"/>
  <c r="G12" i="26" s="1"/>
  <c r="F356" i="1"/>
  <c r="E12" i="26" s="1"/>
  <c r="D356" i="1"/>
  <c r="C12" i="26" s="1"/>
  <c r="M355" i="1"/>
  <c r="L355" i="1"/>
  <c r="K12" i="25" s="1"/>
  <c r="J355" i="1"/>
  <c r="I12" i="25" s="1"/>
  <c r="H355" i="1"/>
  <c r="G12" i="25" s="1"/>
  <c r="F355" i="1"/>
  <c r="E12" i="25" s="1"/>
  <c r="D355" i="1"/>
  <c r="C12" i="25" s="1"/>
  <c r="M354" i="1"/>
  <c r="L354" i="1"/>
  <c r="K12" i="24" s="1"/>
  <c r="J354" i="1"/>
  <c r="I12" i="24" s="1"/>
  <c r="H354" i="1"/>
  <c r="G12" i="24" s="1"/>
  <c r="F354" i="1"/>
  <c r="E12" i="24" s="1"/>
  <c r="D354" i="1"/>
  <c r="C12" i="24" s="1"/>
  <c r="M353" i="1"/>
  <c r="L12" i="23" s="1"/>
  <c r="L353" i="1"/>
  <c r="K12" i="23" s="1"/>
  <c r="J353" i="1"/>
  <c r="I12" i="23" s="1"/>
  <c r="H353" i="1"/>
  <c r="G12" i="23" s="1"/>
  <c r="F353" i="1"/>
  <c r="E12" i="23" s="1"/>
  <c r="D353" i="1"/>
  <c r="C12" i="23" s="1"/>
  <c r="M352" i="1"/>
  <c r="L352" i="1"/>
  <c r="K12" i="22" s="1"/>
  <c r="J352" i="1"/>
  <c r="I12" i="22" s="1"/>
  <c r="H352" i="1"/>
  <c r="G12" i="22" s="1"/>
  <c r="F352" i="1"/>
  <c r="E12" i="22" s="1"/>
  <c r="D352" i="1"/>
  <c r="C12" i="22" s="1"/>
  <c r="M351" i="1"/>
  <c r="L351" i="1"/>
  <c r="K12" i="21" s="1"/>
  <c r="J351" i="1"/>
  <c r="I12" i="21" s="1"/>
  <c r="H351" i="1"/>
  <c r="G12" i="21" s="1"/>
  <c r="F351" i="1"/>
  <c r="E12" i="21" s="1"/>
  <c r="D351" i="1"/>
  <c r="C12" i="21" s="1"/>
  <c r="M350" i="1"/>
  <c r="L12" i="20" s="1"/>
  <c r="L350" i="1"/>
  <c r="K12" i="20" s="1"/>
  <c r="J350" i="1"/>
  <c r="I12" i="20" s="1"/>
  <c r="H350" i="1"/>
  <c r="G12" i="20" s="1"/>
  <c r="F350" i="1"/>
  <c r="E12" i="20" s="1"/>
  <c r="D350" i="1"/>
  <c r="C12" i="20" s="1"/>
  <c r="M349" i="1"/>
  <c r="L349" i="1"/>
  <c r="K12" i="19" s="1"/>
  <c r="J349" i="1"/>
  <c r="I12" i="19" s="1"/>
  <c r="H349" i="1"/>
  <c r="G12" i="19" s="1"/>
  <c r="F349" i="1"/>
  <c r="E12" i="19" s="1"/>
  <c r="D349" i="1"/>
  <c r="C12" i="19" s="1"/>
  <c r="M348" i="1"/>
  <c r="L348" i="1"/>
  <c r="K12" i="18" s="1"/>
  <c r="J348" i="1"/>
  <c r="I12" i="18" s="1"/>
  <c r="H348" i="1"/>
  <c r="G12" i="18" s="1"/>
  <c r="F348" i="1"/>
  <c r="E12" i="18" s="1"/>
  <c r="D348" i="1"/>
  <c r="C12" i="18" s="1"/>
  <c r="M347" i="1"/>
  <c r="L347" i="1"/>
  <c r="K12" i="17" s="1"/>
  <c r="J347" i="1"/>
  <c r="I12" i="17" s="1"/>
  <c r="H347" i="1"/>
  <c r="G12" i="17" s="1"/>
  <c r="F347" i="1"/>
  <c r="E12" i="17" s="1"/>
  <c r="D347" i="1"/>
  <c r="C12" i="17" s="1"/>
  <c r="M346" i="1"/>
  <c r="L346" i="1"/>
  <c r="K12" i="16" s="1"/>
  <c r="J346" i="1"/>
  <c r="I12" i="16" s="1"/>
  <c r="H346" i="1"/>
  <c r="G12" i="16" s="1"/>
  <c r="F346" i="1"/>
  <c r="E12" i="16" s="1"/>
  <c r="D346" i="1"/>
  <c r="C12" i="16" s="1"/>
  <c r="M345" i="1"/>
  <c r="L12" i="15" s="1"/>
  <c r="L345" i="1"/>
  <c r="K12" i="15" s="1"/>
  <c r="J345" i="1"/>
  <c r="I12" i="15" s="1"/>
  <c r="H345" i="1"/>
  <c r="G12" i="15" s="1"/>
  <c r="F345" i="1"/>
  <c r="E12" i="15" s="1"/>
  <c r="D345" i="1"/>
  <c r="C12" i="15" s="1"/>
  <c r="M344" i="1"/>
  <c r="L344" i="1"/>
  <c r="K12" i="14" s="1"/>
  <c r="J344" i="1"/>
  <c r="I12" i="14" s="1"/>
  <c r="H344" i="1"/>
  <c r="G12" i="14" s="1"/>
  <c r="F344" i="1"/>
  <c r="E12" i="14" s="1"/>
  <c r="D344" i="1"/>
  <c r="C12" i="14" s="1"/>
  <c r="M343" i="1"/>
  <c r="L343" i="1"/>
  <c r="K12" i="13" s="1"/>
  <c r="J343" i="1"/>
  <c r="I12" i="13" s="1"/>
  <c r="H343" i="1"/>
  <c r="G12" i="13" s="1"/>
  <c r="F343" i="1"/>
  <c r="E12" i="13" s="1"/>
  <c r="D343" i="1"/>
  <c r="C12" i="13" s="1"/>
  <c r="M342" i="1"/>
  <c r="L12" i="12" s="1"/>
  <c r="L342" i="1"/>
  <c r="K12" i="12" s="1"/>
  <c r="J342" i="1"/>
  <c r="I12" i="12" s="1"/>
  <c r="H342" i="1"/>
  <c r="G12" i="12" s="1"/>
  <c r="F342" i="1"/>
  <c r="E12" i="12" s="1"/>
  <c r="D342" i="1"/>
  <c r="C12" i="12" s="1"/>
  <c r="M341" i="1"/>
  <c r="L341" i="1"/>
  <c r="K12" i="9" s="1"/>
  <c r="J341" i="1"/>
  <c r="I12" i="9" s="1"/>
  <c r="H341" i="1"/>
  <c r="G12" i="9" s="1"/>
  <c r="F341" i="1"/>
  <c r="E12" i="9" s="1"/>
  <c r="D341" i="1"/>
  <c r="C12" i="9" s="1"/>
  <c r="M340" i="1"/>
  <c r="L340" i="1"/>
  <c r="K12" i="8" s="1"/>
  <c r="J340" i="1"/>
  <c r="I12" i="8" s="1"/>
  <c r="H340" i="1"/>
  <c r="G12" i="8" s="1"/>
  <c r="F340" i="1"/>
  <c r="E12" i="8" s="1"/>
  <c r="D340" i="1"/>
  <c r="C12" i="8" s="1"/>
  <c r="M339" i="1"/>
  <c r="L339" i="1"/>
  <c r="K12" i="7" s="1"/>
  <c r="J339" i="1"/>
  <c r="I12" i="7" s="1"/>
  <c r="H339" i="1"/>
  <c r="G12" i="7" s="1"/>
  <c r="F339" i="1"/>
  <c r="E12" i="7" s="1"/>
  <c r="D339" i="1"/>
  <c r="C12" i="7" s="1"/>
  <c r="M338" i="1"/>
  <c r="L338" i="1"/>
  <c r="K12" i="11" s="1"/>
  <c r="J338" i="1"/>
  <c r="I12" i="11" s="1"/>
  <c r="H338" i="1"/>
  <c r="G12" i="11" s="1"/>
  <c r="F338" i="1"/>
  <c r="E12" i="11" s="1"/>
  <c r="D338" i="1"/>
  <c r="C12" i="11" s="1"/>
  <c r="M337" i="1"/>
  <c r="L337" i="1"/>
  <c r="K12" i="10" s="1"/>
  <c r="J337" i="1"/>
  <c r="I12" i="10" s="1"/>
  <c r="H337" i="1"/>
  <c r="G12" i="10" s="1"/>
  <c r="F337" i="1"/>
  <c r="E12" i="10" s="1"/>
  <c r="D337" i="1"/>
  <c r="C12" i="10" s="1"/>
  <c r="M336" i="1"/>
  <c r="L336" i="1"/>
  <c r="K12" i="6" s="1"/>
  <c r="J336" i="1"/>
  <c r="I12" i="6" s="1"/>
  <c r="H336" i="1"/>
  <c r="G12" i="6" s="1"/>
  <c r="F336" i="1"/>
  <c r="E12" i="6" s="1"/>
  <c r="D336" i="1"/>
  <c r="C12" i="6" s="1"/>
  <c r="M335" i="1"/>
  <c r="L335" i="1"/>
  <c r="K12" i="5" s="1"/>
  <c r="J335" i="1"/>
  <c r="I12" i="5" s="1"/>
  <c r="H335" i="1"/>
  <c r="G12" i="5" s="1"/>
  <c r="F335" i="1"/>
  <c r="E12" i="5" s="1"/>
  <c r="D335" i="1"/>
  <c r="C12" i="5" s="1"/>
  <c r="M334" i="1"/>
  <c r="L12" i="4" s="1"/>
  <c r="L334" i="1"/>
  <c r="K12" i="4" s="1"/>
  <c r="J334" i="1"/>
  <c r="I12" i="4" s="1"/>
  <c r="H334" i="1"/>
  <c r="G12" i="4" s="1"/>
  <c r="F334" i="1"/>
  <c r="E12" i="4" s="1"/>
  <c r="D334" i="1"/>
  <c r="C12" i="4" s="1"/>
  <c r="M333" i="1"/>
  <c r="L333" i="1"/>
  <c r="K12" i="3" s="1"/>
  <c r="J333" i="1"/>
  <c r="I12" i="3" s="1"/>
  <c r="H333" i="1"/>
  <c r="G12" i="3" s="1"/>
  <c r="F333" i="1"/>
  <c r="E12" i="3" s="1"/>
  <c r="D333" i="1"/>
  <c r="C12" i="3" s="1"/>
  <c r="M332" i="1"/>
  <c r="L332" i="1"/>
  <c r="K12" i="2" s="1"/>
  <c r="J332" i="1"/>
  <c r="I12" i="2" s="1"/>
  <c r="H332" i="1"/>
  <c r="G12" i="2" s="1"/>
  <c r="F332" i="1"/>
  <c r="E12" i="2" s="1"/>
  <c r="D332" i="1"/>
  <c r="C12" i="2" s="1"/>
  <c r="M331" i="1"/>
  <c r="L331" i="1"/>
  <c r="K11" i="34" s="1"/>
  <c r="J331" i="1"/>
  <c r="I11" i="34" s="1"/>
  <c r="H331" i="1"/>
  <c r="G11" i="34" s="1"/>
  <c r="F331" i="1"/>
  <c r="E11" i="34" s="1"/>
  <c r="D331" i="1"/>
  <c r="C11" i="34" s="1"/>
  <c r="M330" i="1"/>
  <c r="L330" i="1"/>
  <c r="K11" i="33" s="1"/>
  <c r="J330" i="1"/>
  <c r="I11" i="33" s="1"/>
  <c r="H330" i="1"/>
  <c r="G11" i="33" s="1"/>
  <c r="F330" i="1"/>
  <c r="E11" i="33" s="1"/>
  <c r="D330" i="1"/>
  <c r="C11" i="33" s="1"/>
  <c r="M329" i="1"/>
  <c r="L11" i="32" s="1"/>
  <c r="L329" i="1"/>
  <c r="K11" i="32" s="1"/>
  <c r="J329" i="1"/>
  <c r="I11" i="32" s="1"/>
  <c r="H329" i="1"/>
  <c r="G11" i="32" s="1"/>
  <c r="F329" i="1"/>
  <c r="E11" i="32" s="1"/>
  <c r="D329" i="1"/>
  <c r="C11" i="32" s="1"/>
  <c r="M328" i="1"/>
  <c r="L328" i="1"/>
  <c r="K11" i="31" s="1"/>
  <c r="J328" i="1"/>
  <c r="I11" i="31" s="1"/>
  <c r="H328" i="1"/>
  <c r="G11" i="31" s="1"/>
  <c r="F328" i="1"/>
  <c r="E11" i="31" s="1"/>
  <c r="D328" i="1"/>
  <c r="C11" i="31" s="1"/>
  <c r="M327" i="1"/>
  <c r="L11" i="30" s="1"/>
  <c r="L327" i="1"/>
  <c r="K11" i="30" s="1"/>
  <c r="J327" i="1"/>
  <c r="I11" i="30" s="1"/>
  <c r="H327" i="1"/>
  <c r="G11" i="30" s="1"/>
  <c r="F327" i="1"/>
  <c r="E11" i="30" s="1"/>
  <c r="D327" i="1"/>
  <c r="C11" i="30" s="1"/>
  <c r="M326" i="1"/>
  <c r="L11" i="29" s="1"/>
  <c r="L326" i="1"/>
  <c r="K11" i="29" s="1"/>
  <c r="J326" i="1"/>
  <c r="I11" i="29" s="1"/>
  <c r="H326" i="1"/>
  <c r="G11" i="29" s="1"/>
  <c r="F326" i="1"/>
  <c r="E11" i="29" s="1"/>
  <c r="D326" i="1"/>
  <c r="C11" i="29" s="1"/>
  <c r="M325" i="1"/>
  <c r="L325" i="1"/>
  <c r="K11" i="28" s="1"/>
  <c r="J325" i="1"/>
  <c r="I11" i="28" s="1"/>
  <c r="H325" i="1"/>
  <c r="G11" i="28" s="1"/>
  <c r="F325" i="1"/>
  <c r="E11" i="28" s="1"/>
  <c r="D325" i="1"/>
  <c r="C11" i="28" s="1"/>
  <c r="M324" i="1"/>
  <c r="L324" i="1"/>
  <c r="K11" i="27" s="1"/>
  <c r="J324" i="1"/>
  <c r="I11" i="27" s="1"/>
  <c r="H324" i="1"/>
  <c r="G11" i="27" s="1"/>
  <c r="F324" i="1"/>
  <c r="E11" i="27" s="1"/>
  <c r="D324" i="1"/>
  <c r="C11" i="27" s="1"/>
  <c r="M323" i="1"/>
  <c r="L323" i="1"/>
  <c r="K11" i="26" s="1"/>
  <c r="J323" i="1"/>
  <c r="I11" i="26" s="1"/>
  <c r="H323" i="1"/>
  <c r="G11" i="26" s="1"/>
  <c r="F323" i="1"/>
  <c r="E11" i="26" s="1"/>
  <c r="D323" i="1"/>
  <c r="C11" i="26" s="1"/>
  <c r="M322" i="1"/>
  <c r="L322" i="1"/>
  <c r="K11" i="25" s="1"/>
  <c r="J322" i="1"/>
  <c r="I11" i="25" s="1"/>
  <c r="H322" i="1"/>
  <c r="G11" i="25" s="1"/>
  <c r="F322" i="1"/>
  <c r="E11" i="25" s="1"/>
  <c r="D322" i="1"/>
  <c r="C11" i="25" s="1"/>
  <c r="M321" i="1"/>
  <c r="L11" i="24" s="1"/>
  <c r="L321" i="1"/>
  <c r="K11" i="24" s="1"/>
  <c r="J321" i="1"/>
  <c r="I11" i="24" s="1"/>
  <c r="H321" i="1"/>
  <c r="G11" i="24" s="1"/>
  <c r="F321" i="1"/>
  <c r="E11" i="24" s="1"/>
  <c r="D321" i="1"/>
  <c r="C11" i="24" s="1"/>
  <c r="M320" i="1"/>
  <c r="L320" i="1"/>
  <c r="K11" i="23" s="1"/>
  <c r="J320" i="1"/>
  <c r="I11" i="23" s="1"/>
  <c r="H320" i="1"/>
  <c r="G11" i="23" s="1"/>
  <c r="F320" i="1"/>
  <c r="E11" i="23" s="1"/>
  <c r="D320" i="1"/>
  <c r="C11" i="23" s="1"/>
  <c r="M319" i="1"/>
  <c r="L319" i="1"/>
  <c r="K11" i="22" s="1"/>
  <c r="J319" i="1"/>
  <c r="I11" i="22" s="1"/>
  <c r="H319" i="1"/>
  <c r="G11" i="22" s="1"/>
  <c r="F319" i="1"/>
  <c r="E11" i="22" s="1"/>
  <c r="D319" i="1"/>
  <c r="C11" i="22" s="1"/>
  <c r="M318" i="1"/>
  <c r="L11" i="21" s="1"/>
  <c r="L318" i="1"/>
  <c r="K11" i="21" s="1"/>
  <c r="J318" i="1"/>
  <c r="I11" i="21" s="1"/>
  <c r="H318" i="1"/>
  <c r="G11" i="21" s="1"/>
  <c r="F318" i="1"/>
  <c r="E11" i="21" s="1"/>
  <c r="D318" i="1"/>
  <c r="C11" i="21" s="1"/>
  <c r="M317" i="1"/>
  <c r="L317" i="1"/>
  <c r="K11" i="20" s="1"/>
  <c r="J317" i="1"/>
  <c r="I11" i="20" s="1"/>
  <c r="H317" i="1"/>
  <c r="G11" i="20" s="1"/>
  <c r="F317" i="1"/>
  <c r="E11" i="20" s="1"/>
  <c r="D317" i="1"/>
  <c r="C11" i="20" s="1"/>
  <c r="M316" i="1"/>
  <c r="L316" i="1"/>
  <c r="K11" i="19" s="1"/>
  <c r="J316" i="1"/>
  <c r="I11" i="19" s="1"/>
  <c r="H316" i="1"/>
  <c r="G11" i="19" s="1"/>
  <c r="F316" i="1"/>
  <c r="E11" i="19" s="1"/>
  <c r="D316" i="1"/>
  <c r="C11" i="19" s="1"/>
  <c r="M315" i="1"/>
  <c r="L315" i="1"/>
  <c r="K11" i="18" s="1"/>
  <c r="J315" i="1"/>
  <c r="I11" i="18" s="1"/>
  <c r="H315" i="1"/>
  <c r="G11" i="18" s="1"/>
  <c r="F315" i="1"/>
  <c r="E11" i="18" s="1"/>
  <c r="D315" i="1"/>
  <c r="C11" i="18" s="1"/>
  <c r="M314" i="1"/>
  <c r="L314" i="1"/>
  <c r="K11" i="17" s="1"/>
  <c r="J314" i="1"/>
  <c r="I11" i="17" s="1"/>
  <c r="H314" i="1"/>
  <c r="G11" i="17" s="1"/>
  <c r="F314" i="1"/>
  <c r="E11" i="17" s="1"/>
  <c r="D314" i="1"/>
  <c r="C11" i="17" s="1"/>
  <c r="M313" i="1"/>
  <c r="L11" i="16" s="1"/>
  <c r="L313" i="1"/>
  <c r="K11" i="16" s="1"/>
  <c r="J313" i="1"/>
  <c r="I11" i="16" s="1"/>
  <c r="H313" i="1"/>
  <c r="G11" i="16" s="1"/>
  <c r="F313" i="1"/>
  <c r="E11" i="16" s="1"/>
  <c r="D313" i="1"/>
  <c r="C11" i="16" s="1"/>
  <c r="M312" i="1"/>
  <c r="L312" i="1"/>
  <c r="K11" i="15" s="1"/>
  <c r="J312" i="1"/>
  <c r="I11" i="15" s="1"/>
  <c r="H312" i="1"/>
  <c r="G11" i="15" s="1"/>
  <c r="F312" i="1"/>
  <c r="E11" i="15" s="1"/>
  <c r="D312" i="1"/>
  <c r="C11" i="15" s="1"/>
  <c r="M311" i="1"/>
  <c r="L311" i="1"/>
  <c r="K11" i="14" s="1"/>
  <c r="J311" i="1"/>
  <c r="I11" i="14" s="1"/>
  <c r="H311" i="1"/>
  <c r="G11" i="14" s="1"/>
  <c r="F311" i="1"/>
  <c r="E11" i="14" s="1"/>
  <c r="D311" i="1"/>
  <c r="C11" i="14" s="1"/>
  <c r="M310" i="1"/>
  <c r="L11" i="13" s="1"/>
  <c r="L310" i="1"/>
  <c r="K11" i="13" s="1"/>
  <c r="J310" i="1"/>
  <c r="I11" i="13" s="1"/>
  <c r="H310" i="1"/>
  <c r="G11" i="13" s="1"/>
  <c r="F310" i="1"/>
  <c r="E11" i="13" s="1"/>
  <c r="D310" i="1"/>
  <c r="C11" i="13" s="1"/>
  <c r="M309" i="1"/>
  <c r="L309" i="1"/>
  <c r="K11" i="12" s="1"/>
  <c r="J309" i="1"/>
  <c r="I11" i="12" s="1"/>
  <c r="H309" i="1"/>
  <c r="G11" i="12" s="1"/>
  <c r="F309" i="1"/>
  <c r="E11" i="12" s="1"/>
  <c r="D309" i="1"/>
  <c r="C11" i="12" s="1"/>
  <c r="M308" i="1"/>
  <c r="L308" i="1"/>
  <c r="K11" i="9" s="1"/>
  <c r="J308" i="1"/>
  <c r="I11" i="9" s="1"/>
  <c r="H308" i="1"/>
  <c r="G11" i="9" s="1"/>
  <c r="F308" i="1"/>
  <c r="E11" i="9" s="1"/>
  <c r="D308" i="1"/>
  <c r="C11" i="9" s="1"/>
  <c r="M307" i="1"/>
  <c r="L307" i="1"/>
  <c r="K11" i="8" s="1"/>
  <c r="J307" i="1"/>
  <c r="I11" i="8" s="1"/>
  <c r="H307" i="1"/>
  <c r="G11" i="8" s="1"/>
  <c r="F307" i="1"/>
  <c r="E11" i="8" s="1"/>
  <c r="D307" i="1"/>
  <c r="C11" i="8" s="1"/>
  <c r="M306" i="1"/>
  <c r="L11" i="7" s="1"/>
  <c r="L306" i="1"/>
  <c r="K11" i="7" s="1"/>
  <c r="J306" i="1"/>
  <c r="I11" i="7" s="1"/>
  <c r="H306" i="1"/>
  <c r="G11" i="7" s="1"/>
  <c r="F306" i="1"/>
  <c r="E11" i="7" s="1"/>
  <c r="D306" i="1"/>
  <c r="C11" i="7" s="1"/>
  <c r="M305" i="1"/>
  <c r="L11" i="11" s="1"/>
  <c r="L305" i="1"/>
  <c r="K11" i="11" s="1"/>
  <c r="J305" i="1"/>
  <c r="I11" i="11" s="1"/>
  <c r="H305" i="1"/>
  <c r="G11" i="11" s="1"/>
  <c r="F305" i="1"/>
  <c r="E11" i="11" s="1"/>
  <c r="D305" i="1"/>
  <c r="C11" i="11" s="1"/>
  <c r="M304" i="1"/>
  <c r="L304" i="1"/>
  <c r="K11" i="10" s="1"/>
  <c r="J304" i="1"/>
  <c r="I11" i="10" s="1"/>
  <c r="H304" i="1"/>
  <c r="G11" i="10" s="1"/>
  <c r="F304" i="1"/>
  <c r="E11" i="10" s="1"/>
  <c r="D304" i="1"/>
  <c r="C11" i="10" s="1"/>
  <c r="M303" i="1"/>
  <c r="L303" i="1"/>
  <c r="K11" i="6" s="1"/>
  <c r="J303" i="1"/>
  <c r="I11" i="6" s="1"/>
  <c r="H303" i="1"/>
  <c r="G11" i="6" s="1"/>
  <c r="F303" i="1"/>
  <c r="E11" i="6" s="1"/>
  <c r="D303" i="1"/>
  <c r="C11" i="6" s="1"/>
  <c r="M302" i="1"/>
  <c r="L11" i="5" s="1"/>
  <c r="L302" i="1"/>
  <c r="K11" i="5" s="1"/>
  <c r="J302" i="1"/>
  <c r="I11" i="5" s="1"/>
  <c r="H302" i="1"/>
  <c r="G11" i="5" s="1"/>
  <c r="F302" i="1"/>
  <c r="E11" i="5" s="1"/>
  <c r="D302" i="1"/>
  <c r="C11" i="5" s="1"/>
  <c r="M301" i="1"/>
  <c r="L301" i="1"/>
  <c r="K11" i="4" s="1"/>
  <c r="J301" i="1"/>
  <c r="I11" i="4" s="1"/>
  <c r="H301" i="1"/>
  <c r="G11" i="4" s="1"/>
  <c r="F301" i="1"/>
  <c r="E11" i="4" s="1"/>
  <c r="D301" i="1"/>
  <c r="C11" i="4" s="1"/>
  <c r="M300" i="1"/>
  <c r="L300" i="1"/>
  <c r="K11" i="3" s="1"/>
  <c r="J300" i="1"/>
  <c r="I11" i="3" s="1"/>
  <c r="H300" i="1"/>
  <c r="G11" i="3" s="1"/>
  <c r="F300" i="1"/>
  <c r="E11" i="3" s="1"/>
  <c r="D300" i="1"/>
  <c r="C11" i="3" s="1"/>
  <c r="M299" i="1"/>
  <c r="L299" i="1"/>
  <c r="K11" i="2" s="1"/>
  <c r="J299" i="1"/>
  <c r="I11" i="2" s="1"/>
  <c r="H299" i="1"/>
  <c r="G11" i="2" s="1"/>
  <c r="F299" i="1"/>
  <c r="E11" i="2" s="1"/>
  <c r="D299" i="1"/>
  <c r="C11" i="2" s="1"/>
  <c r="M298" i="1"/>
  <c r="L10" i="34" s="1"/>
  <c r="L298" i="1"/>
  <c r="K10" i="34" s="1"/>
  <c r="J298" i="1"/>
  <c r="I10" i="34" s="1"/>
  <c r="H298" i="1"/>
  <c r="G10" i="34" s="1"/>
  <c r="F298" i="1"/>
  <c r="E10" i="34" s="1"/>
  <c r="D298" i="1"/>
  <c r="C10" i="34" s="1"/>
  <c r="M297" i="1"/>
  <c r="L10" i="33" s="1"/>
  <c r="L297" i="1"/>
  <c r="K10" i="33" s="1"/>
  <c r="J297" i="1"/>
  <c r="I10" i="33" s="1"/>
  <c r="H297" i="1"/>
  <c r="G10" i="33" s="1"/>
  <c r="F297" i="1"/>
  <c r="E10" i="33" s="1"/>
  <c r="D297" i="1"/>
  <c r="C10" i="33" s="1"/>
  <c r="M296" i="1"/>
  <c r="L296" i="1"/>
  <c r="K10" i="32" s="1"/>
  <c r="J296" i="1"/>
  <c r="I10" i="32" s="1"/>
  <c r="H296" i="1"/>
  <c r="G10" i="32" s="1"/>
  <c r="F296" i="1"/>
  <c r="E10" i="32" s="1"/>
  <c r="D296" i="1"/>
  <c r="C10" i="32" s="1"/>
  <c r="M295" i="1"/>
  <c r="L295" i="1"/>
  <c r="K10" i="31" s="1"/>
  <c r="J295" i="1"/>
  <c r="I10" i="31" s="1"/>
  <c r="H295" i="1"/>
  <c r="G10" i="31" s="1"/>
  <c r="F295" i="1"/>
  <c r="E10" i="31" s="1"/>
  <c r="D295" i="1"/>
  <c r="C10" i="31" s="1"/>
  <c r="M294" i="1"/>
  <c r="L10" i="30" s="1"/>
  <c r="L294" i="1"/>
  <c r="K10" i="30" s="1"/>
  <c r="J294" i="1"/>
  <c r="I10" i="30" s="1"/>
  <c r="H294" i="1"/>
  <c r="G10" i="30" s="1"/>
  <c r="F294" i="1"/>
  <c r="E10" i="30" s="1"/>
  <c r="D294" i="1"/>
  <c r="C10" i="30" s="1"/>
  <c r="M293" i="1"/>
  <c r="L293" i="1"/>
  <c r="K10" i="29" s="1"/>
  <c r="J293" i="1"/>
  <c r="I10" i="29" s="1"/>
  <c r="H293" i="1"/>
  <c r="G10" i="29" s="1"/>
  <c r="F293" i="1"/>
  <c r="E10" i="29" s="1"/>
  <c r="D293" i="1"/>
  <c r="C10" i="29" s="1"/>
  <c r="M292" i="1"/>
  <c r="L292" i="1"/>
  <c r="K10" i="28" s="1"/>
  <c r="J292" i="1"/>
  <c r="I10" i="28" s="1"/>
  <c r="H292" i="1"/>
  <c r="G10" i="28" s="1"/>
  <c r="F292" i="1"/>
  <c r="E10" i="28" s="1"/>
  <c r="D292" i="1"/>
  <c r="C10" i="28" s="1"/>
  <c r="M291" i="1"/>
  <c r="L291" i="1"/>
  <c r="K10" i="27" s="1"/>
  <c r="J291" i="1"/>
  <c r="I10" i="27" s="1"/>
  <c r="H291" i="1"/>
  <c r="G10" i="27" s="1"/>
  <c r="F291" i="1"/>
  <c r="E10" i="27" s="1"/>
  <c r="D291" i="1"/>
  <c r="C10" i="27" s="1"/>
  <c r="M290" i="1"/>
  <c r="L10" i="26" s="1"/>
  <c r="L290" i="1"/>
  <c r="K10" i="26" s="1"/>
  <c r="J290" i="1"/>
  <c r="I10" i="26" s="1"/>
  <c r="H290" i="1"/>
  <c r="G10" i="26" s="1"/>
  <c r="F290" i="1"/>
  <c r="E10" i="26" s="1"/>
  <c r="D290" i="1"/>
  <c r="C10" i="26" s="1"/>
  <c r="M289" i="1"/>
  <c r="L10" i="25" s="1"/>
  <c r="L289" i="1"/>
  <c r="K10" i="25" s="1"/>
  <c r="J289" i="1"/>
  <c r="I10" i="25" s="1"/>
  <c r="H289" i="1"/>
  <c r="G10" i="25" s="1"/>
  <c r="F289" i="1"/>
  <c r="E10" i="25" s="1"/>
  <c r="D289" i="1"/>
  <c r="C10" i="25" s="1"/>
  <c r="M288" i="1"/>
  <c r="L288" i="1"/>
  <c r="K10" i="24" s="1"/>
  <c r="J288" i="1"/>
  <c r="I10" i="24" s="1"/>
  <c r="H288" i="1"/>
  <c r="G10" i="24" s="1"/>
  <c r="F288" i="1"/>
  <c r="E10" i="24" s="1"/>
  <c r="D288" i="1"/>
  <c r="C10" i="24" s="1"/>
  <c r="M287" i="1"/>
  <c r="L287" i="1"/>
  <c r="K10" i="23" s="1"/>
  <c r="J287" i="1"/>
  <c r="I10" i="23" s="1"/>
  <c r="H287" i="1"/>
  <c r="G10" i="23" s="1"/>
  <c r="F287" i="1"/>
  <c r="E10" i="23" s="1"/>
  <c r="D287" i="1"/>
  <c r="C10" i="23" s="1"/>
  <c r="M286" i="1"/>
  <c r="L10" i="22" s="1"/>
  <c r="L286" i="1"/>
  <c r="K10" i="22" s="1"/>
  <c r="J286" i="1"/>
  <c r="I10" i="22" s="1"/>
  <c r="H286" i="1"/>
  <c r="G10" i="22" s="1"/>
  <c r="F286" i="1"/>
  <c r="E10" i="22" s="1"/>
  <c r="D286" i="1"/>
  <c r="C10" i="22" s="1"/>
  <c r="M285" i="1"/>
  <c r="L285" i="1"/>
  <c r="K10" i="21" s="1"/>
  <c r="J285" i="1"/>
  <c r="I10" i="21" s="1"/>
  <c r="H285" i="1"/>
  <c r="G10" i="21" s="1"/>
  <c r="F285" i="1"/>
  <c r="E10" i="21" s="1"/>
  <c r="D285" i="1"/>
  <c r="C10" i="21" s="1"/>
  <c r="M284" i="1"/>
  <c r="L284" i="1"/>
  <c r="K10" i="20" s="1"/>
  <c r="J284" i="1"/>
  <c r="I10" i="20" s="1"/>
  <c r="H284" i="1"/>
  <c r="G10" i="20" s="1"/>
  <c r="F284" i="1"/>
  <c r="E10" i="20" s="1"/>
  <c r="D284" i="1"/>
  <c r="C10" i="20" s="1"/>
  <c r="M283" i="1"/>
  <c r="L283" i="1"/>
  <c r="K10" i="19" s="1"/>
  <c r="J283" i="1"/>
  <c r="I10" i="19" s="1"/>
  <c r="H283" i="1"/>
  <c r="G10" i="19" s="1"/>
  <c r="F283" i="1"/>
  <c r="E10" i="19" s="1"/>
  <c r="D283" i="1"/>
  <c r="C10" i="19" s="1"/>
  <c r="M282" i="1"/>
  <c r="L282" i="1"/>
  <c r="K10" i="18" s="1"/>
  <c r="J282" i="1"/>
  <c r="I10" i="18" s="1"/>
  <c r="H282" i="1"/>
  <c r="G10" i="18" s="1"/>
  <c r="F282" i="1"/>
  <c r="E10" i="18" s="1"/>
  <c r="D282" i="1"/>
  <c r="C10" i="18" s="1"/>
  <c r="M281" i="1"/>
  <c r="L10" i="17" s="1"/>
  <c r="L281" i="1"/>
  <c r="K10" i="17" s="1"/>
  <c r="J281" i="1"/>
  <c r="I10" i="17" s="1"/>
  <c r="H281" i="1"/>
  <c r="G10" i="17" s="1"/>
  <c r="F281" i="1"/>
  <c r="E10" i="17" s="1"/>
  <c r="D281" i="1"/>
  <c r="C10" i="17" s="1"/>
  <c r="M280" i="1"/>
  <c r="L280" i="1"/>
  <c r="K10" i="16" s="1"/>
  <c r="J280" i="1"/>
  <c r="I10" i="16" s="1"/>
  <c r="H280" i="1"/>
  <c r="G10" i="16" s="1"/>
  <c r="F280" i="1"/>
  <c r="E10" i="16" s="1"/>
  <c r="D280" i="1"/>
  <c r="C10" i="16" s="1"/>
  <c r="M279" i="1"/>
  <c r="L279" i="1"/>
  <c r="K10" i="15" s="1"/>
  <c r="J279" i="1"/>
  <c r="I10" i="15" s="1"/>
  <c r="H279" i="1"/>
  <c r="G10" i="15" s="1"/>
  <c r="F279" i="1"/>
  <c r="E10" i="15" s="1"/>
  <c r="D279" i="1"/>
  <c r="C10" i="15" s="1"/>
  <c r="M278" i="1"/>
  <c r="L10" i="14" s="1"/>
  <c r="L278" i="1"/>
  <c r="K10" i="14" s="1"/>
  <c r="J278" i="1"/>
  <c r="I10" i="14" s="1"/>
  <c r="H278" i="1"/>
  <c r="G10" i="14" s="1"/>
  <c r="F278" i="1"/>
  <c r="E10" i="14" s="1"/>
  <c r="D278" i="1"/>
  <c r="C10" i="14" s="1"/>
  <c r="M277" i="1"/>
  <c r="L277" i="1"/>
  <c r="K10" i="13" s="1"/>
  <c r="J277" i="1"/>
  <c r="I10" i="13" s="1"/>
  <c r="H277" i="1"/>
  <c r="G10" i="13" s="1"/>
  <c r="F277" i="1"/>
  <c r="E10" i="13" s="1"/>
  <c r="D277" i="1"/>
  <c r="C10" i="13" s="1"/>
  <c r="M276" i="1"/>
  <c r="L276" i="1"/>
  <c r="K10" i="12" s="1"/>
  <c r="J276" i="1"/>
  <c r="I10" i="12" s="1"/>
  <c r="H276" i="1"/>
  <c r="G10" i="12" s="1"/>
  <c r="F276" i="1"/>
  <c r="E10" i="12" s="1"/>
  <c r="D276" i="1"/>
  <c r="C10" i="12" s="1"/>
  <c r="M275" i="1"/>
  <c r="L275" i="1"/>
  <c r="K10" i="9" s="1"/>
  <c r="J275" i="1"/>
  <c r="I10" i="9" s="1"/>
  <c r="H275" i="1"/>
  <c r="G10" i="9" s="1"/>
  <c r="F275" i="1"/>
  <c r="E10" i="9" s="1"/>
  <c r="D275" i="1"/>
  <c r="C10" i="9" s="1"/>
  <c r="M274" i="1"/>
  <c r="L274" i="1"/>
  <c r="K10" i="8" s="1"/>
  <c r="J274" i="1"/>
  <c r="I10" i="8" s="1"/>
  <c r="H274" i="1"/>
  <c r="G10" i="8" s="1"/>
  <c r="F274" i="1"/>
  <c r="E10" i="8" s="1"/>
  <c r="D274" i="1"/>
  <c r="C10" i="8" s="1"/>
  <c r="M273" i="1"/>
  <c r="L10" i="7" s="1"/>
  <c r="L273" i="1"/>
  <c r="K10" i="7" s="1"/>
  <c r="J273" i="1"/>
  <c r="I10" i="7" s="1"/>
  <c r="H273" i="1"/>
  <c r="G10" i="7" s="1"/>
  <c r="F273" i="1"/>
  <c r="E10" i="7" s="1"/>
  <c r="D273" i="1"/>
  <c r="C10" i="7" s="1"/>
  <c r="M272" i="1"/>
  <c r="L272" i="1"/>
  <c r="K10" i="11" s="1"/>
  <c r="J272" i="1"/>
  <c r="I10" i="11" s="1"/>
  <c r="H272" i="1"/>
  <c r="G10" i="11" s="1"/>
  <c r="F272" i="1"/>
  <c r="E10" i="11" s="1"/>
  <c r="D272" i="1"/>
  <c r="C10" i="11" s="1"/>
  <c r="M271" i="1"/>
  <c r="L271" i="1"/>
  <c r="K10" i="10" s="1"/>
  <c r="J271" i="1"/>
  <c r="I10" i="10" s="1"/>
  <c r="H271" i="1"/>
  <c r="G10" i="10" s="1"/>
  <c r="F271" i="1"/>
  <c r="E10" i="10" s="1"/>
  <c r="D271" i="1"/>
  <c r="C10" i="10" s="1"/>
  <c r="M270" i="1"/>
  <c r="L10" i="6" s="1"/>
  <c r="L270" i="1"/>
  <c r="K10" i="6" s="1"/>
  <c r="J270" i="1"/>
  <c r="I10" i="6" s="1"/>
  <c r="H270" i="1"/>
  <c r="G10" i="6" s="1"/>
  <c r="F270" i="1"/>
  <c r="E10" i="6" s="1"/>
  <c r="D270" i="1"/>
  <c r="C10" i="6" s="1"/>
  <c r="M269" i="1"/>
  <c r="L269" i="1"/>
  <c r="K10" i="5" s="1"/>
  <c r="J269" i="1"/>
  <c r="I10" i="5" s="1"/>
  <c r="H269" i="1"/>
  <c r="G10" i="5" s="1"/>
  <c r="F269" i="1"/>
  <c r="E10" i="5" s="1"/>
  <c r="D269" i="1"/>
  <c r="C10" i="5" s="1"/>
  <c r="M268" i="1"/>
  <c r="L268" i="1"/>
  <c r="K10" i="4" s="1"/>
  <c r="J268" i="1"/>
  <c r="I10" i="4" s="1"/>
  <c r="H268" i="1"/>
  <c r="G10" i="4" s="1"/>
  <c r="F268" i="1"/>
  <c r="E10" i="4" s="1"/>
  <c r="D268" i="1"/>
  <c r="C10" i="4" s="1"/>
  <c r="M267" i="1"/>
  <c r="L267" i="1"/>
  <c r="K10" i="3" s="1"/>
  <c r="J267" i="1"/>
  <c r="I10" i="3" s="1"/>
  <c r="H267" i="1"/>
  <c r="G10" i="3" s="1"/>
  <c r="F267" i="1"/>
  <c r="E10" i="3" s="1"/>
  <c r="D267" i="1"/>
  <c r="C10" i="3" s="1"/>
  <c r="M266" i="1"/>
  <c r="L266" i="1"/>
  <c r="K10" i="2" s="1"/>
  <c r="J266" i="1"/>
  <c r="I10" i="2" s="1"/>
  <c r="H266" i="1"/>
  <c r="G10" i="2" s="1"/>
  <c r="F266" i="1"/>
  <c r="E10" i="2" s="1"/>
  <c r="D266" i="1"/>
  <c r="C10" i="2" s="1"/>
  <c r="M265" i="1"/>
  <c r="L9" i="34" s="1"/>
  <c r="L265" i="1"/>
  <c r="K9" i="34" s="1"/>
  <c r="J265" i="1"/>
  <c r="I9" i="34" s="1"/>
  <c r="H265" i="1"/>
  <c r="G9" i="34" s="1"/>
  <c r="F265" i="1"/>
  <c r="E9" i="34" s="1"/>
  <c r="D265" i="1"/>
  <c r="C9" i="34" s="1"/>
  <c r="M264" i="1"/>
  <c r="L264" i="1"/>
  <c r="K9" i="33" s="1"/>
  <c r="J264" i="1"/>
  <c r="I9" i="33" s="1"/>
  <c r="H264" i="1"/>
  <c r="G9" i="33" s="1"/>
  <c r="F264" i="1"/>
  <c r="E9" i="33" s="1"/>
  <c r="D264" i="1"/>
  <c r="C9" i="33" s="1"/>
  <c r="M263" i="1"/>
  <c r="L263" i="1"/>
  <c r="K9" i="32" s="1"/>
  <c r="J263" i="1"/>
  <c r="I9" i="32" s="1"/>
  <c r="H263" i="1"/>
  <c r="G9" i="32" s="1"/>
  <c r="F263" i="1"/>
  <c r="E9" i="32" s="1"/>
  <c r="D263" i="1"/>
  <c r="C9" i="32" s="1"/>
  <c r="M262" i="1"/>
  <c r="L9" i="31" s="1"/>
  <c r="L262" i="1"/>
  <c r="K9" i="31" s="1"/>
  <c r="J262" i="1"/>
  <c r="I9" i="31" s="1"/>
  <c r="H262" i="1"/>
  <c r="G9" i="31" s="1"/>
  <c r="F262" i="1"/>
  <c r="E9" i="31" s="1"/>
  <c r="D262" i="1"/>
  <c r="C9" i="31" s="1"/>
  <c r="M261" i="1"/>
  <c r="L261" i="1"/>
  <c r="K9" i="30" s="1"/>
  <c r="J261" i="1"/>
  <c r="I9" i="30" s="1"/>
  <c r="H261" i="1"/>
  <c r="G9" i="30" s="1"/>
  <c r="F261" i="1"/>
  <c r="E9" i="30" s="1"/>
  <c r="D261" i="1"/>
  <c r="C9" i="30" s="1"/>
  <c r="M260" i="1"/>
  <c r="L260" i="1"/>
  <c r="K9" i="29" s="1"/>
  <c r="J260" i="1"/>
  <c r="I9" i="29" s="1"/>
  <c r="H260" i="1"/>
  <c r="G9" i="29" s="1"/>
  <c r="F260" i="1"/>
  <c r="E9" i="29" s="1"/>
  <c r="D260" i="1"/>
  <c r="C9" i="29" s="1"/>
  <c r="M259" i="1"/>
  <c r="L259" i="1"/>
  <c r="K9" i="28" s="1"/>
  <c r="J259" i="1"/>
  <c r="I9" i="28" s="1"/>
  <c r="H259" i="1"/>
  <c r="G9" i="28" s="1"/>
  <c r="F259" i="1"/>
  <c r="E9" i="28" s="1"/>
  <c r="D259" i="1"/>
  <c r="C9" i="28" s="1"/>
  <c r="M258" i="1"/>
  <c r="L258" i="1"/>
  <c r="K9" i="27" s="1"/>
  <c r="J258" i="1"/>
  <c r="I9" i="27" s="1"/>
  <c r="H258" i="1"/>
  <c r="G9" i="27" s="1"/>
  <c r="F258" i="1"/>
  <c r="E9" i="27" s="1"/>
  <c r="D258" i="1"/>
  <c r="C9" i="27" s="1"/>
  <c r="M257" i="1"/>
  <c r="L9" i="26" s="1"/>
  <c r="L257" i="1"/>
  <c r="K9" i="26" s="1"/>
  <c r="J257" i="1"/>
  <c r="I9" i="26" s="1"/>
  <c r="H257" i="1"/>
  <c r="G9" i="26" s="1"/>
  <c r="F257" i="1"/>
  <c r="E9" i="26" s="1"/>
  <c r="D257" i="1"/>
  <c r="C9" i="26" s="1"/>
  <c r="M256" i="1"/>
  <c r="L256" i="1"/>
  <c r="K9" i="25" s="1"/>
  <c r="J256" i="1"/>
  <c r="I9" i="25" s="1"/>
  <c r="H256" i="1"/>
  <c r="G9" i="25" s="1"/>
  <c r="F256" i="1"/>
  <c r="E9" i="25" s="1"/>
  <c r="D256" i="1"/>
  <c r="C9" i="25" s="1"/>
  <c r="M255" i="1"/>
  <c r="L255" i="1"/>
  <c r="K9" i="24" s="1"/>
  <c r="J255" i="1"/>
  <c r="I9" i="24" s="1"/>
  <c r="H255" i="1"/>
  <c r="G9" i="24" s="1"/>
  <c r="F255" i="1"/>
  <c r="E9" i="24" s="1"/>
  <c r="D255" i="1"/>
  <c r="C9" i="24" s="1"/>
  <c r="M254" i="1"/>
  <c r="L9" i="23" s="1"/>
  <c r="L254" i="1"/>
  <c r="K9" i="23" s="1"/>
  <c r="J254" i="1"/>
  <c r="I9" i="23" s="1"/>
  <c r="H254" i="1"/>
  <c r="G9" i="23" s="1"/>
  <c r="F254" i="1"/>
  <c r="E9" i="23" s="1"/>
  <c r="D254" i="1"/>
  <c r="C9" i="23" s="1"/>
  <c r="M253" i="1"/>
  <c r="L253" i="1"/>
  <c r="K9" i="22" s="1"/>
  <c r="J253" i="1"/>
  <c r="I9" i="22" s="1"/>
  <c r="H253" i="1"/>
  <c r="G9" i="22" s="1"/>
  <c r="F253" i="1"/>
  <c r="E9" i="22" s="1"/>
  <c r="D253" i="1"/>
  <c r="C9" i="22" s="1"/>
  <c r="M252" i="1"/>
  <c r="L252" i="1"/>
  <c r="K9" i="21" s="1"/>
  <c r="J252" i="1"/>
  <c r="I9" i="21" s="1"/>
  <c r="H252" i="1"/>
  <c r="G9" i="21" s="1"/>
  <c r="F252" i="1"/>
  <c r="E9" i="21" s="1"/>
  <c r="D252" i="1"/>
  <c r="C9" i="21" s="1"/>
  <c r="M251" i="1"/>
  <c r="L251" i="1"/>
  <c r="K9" i="20" s="1"/>
  <c r="J251" i="1"/>
  <c r="I9" i="20" s="1"/>
  <c r="H251" i="1"/>
  <c r="G9" i="20" s="1"/>
  <c r="F251" i="1"/>
  <c r="E9" i="20" s="1"/>
  <c r="D251" i="1"/>
  <c r="C9" i="20" s="1"/>
  <c r="M250" i="1"/>
  <c r="L9" i="19" s="1"/>
  <c r="L250" i="1"/>
  <c r="K9" i="19" s="1"/>
  <c r="J250" i="1"/>
  <c r="I9" i="19" s="1"/>
  <c r="H250" i="1"/>
  <c r="G9" i="19" s="1"/>
  <c r="F250" i="1"/>
  <c r="E9" i="19" s="1"/>
  <c r="D250" i="1"/>
  <c r="C9" i="19" s="1"/>
  <c r="M249" i="1"/>
  <c r="L9" i="18" s="1"/>
  <c r="L249" i="1"/>
  <c r="K9" i="18" s="1"/>
  <c r="J249" i="1"/>
  <c r="I9" i="18" s="1"/>
  <c r="H249" i="1"/>
  <c r="G9" i="18" s="1"/>
  <c r="F249" i="1"/>
  <c r="E9" i="18" s="1"/>
  <c r="D249" i="1"/>
  <c r="C9" i="18" s="1"/>
  <c r="M248" i="1"/>
  <c r="L248" i="1"/>
  <c r="K9" i="17" s="1"/>
  <c r="J248" i="1"/>
  <c r="I9" i="17" s="1"/>
  <c r="H248" i="1"/>
  <c r="G9" i="17" s="1"/>
  <c r="F248" i="1"/>
  <c r="E9" i="17" s="1"/>
  <c r="D248" i="1"/>
  <c r="C9" i="17" s="1"/>
  <c r="M247" i="1"/>
  <c r="L247" i="1"/>
  <c r="K9" i="16" s="1"/>
  <c r="J247" i="1"/>
  <c r="I9" i="16" s="1"/>
  <c r="H247" i="1"/>
  <c r="G9" i="16" s="1"/>
  <c r="F247" i="1"/>
  <c r="E9" i="16" s="1"/>
  <c r="D247" i="1"/>
  <c r="C9" i="16" s="1"/>
  <c r="M246" i="1"/>
  <c r="L9" i="15" s="1"/>
  <c r="L246" i="1"/>
  <c r="K9" i="15" s="1"/>
  <c r="J246" i="1"/>
  <c r="I9" i="15" s="1"/>
  <c r="H246" i="1"/>
  <c r="G9" i="15" s="1"/>
  <c r="F246" i="1"/>
  <c r="E9" i="15" s="1"/>
  <c r="D246" i="1"/>
  <c r="C9" i="15" s="1"/>
  <c r="M245" i="1"/>
  <c r="L245" i="1"/>
  <c r="K9" i="14" s="1"/>
  <c r="J245" i="1"/>
  <c r="I9" i="14" s="1"/>
  <c r="H245" i="1"/>
  <c r="G9" i="14" s="1"/>
  <c r="F245" i="1"/>
  <c r="E9" i="14" s="1"/>
  <c r="D245" i="1"/>
  <c r="C9" i="14" s="1"/>
  <c r="M244" i="1"/>
  <c r="L244" i="1"/>
  <c r="K9" i="13" s="1"/>
  <c r="J244" i="1"/>
  <c r="I9" i="13" s="1"/>
  <c r="H244" i="1"/>
  <c r="G9" i="13" s="1"/>
  <c r="F244" i="1"/>
  <c r="E9" i="13" s="1"/>
  <c r="D244" i="1"/>
  <c r="C9" i="13" s="1"/>
  <c r="M243" i="1"/>
  <c r="L243" i="1"/>
  <c r="K9" i="12" s="1"/>
  <c r="J243" i="1"/>
  <c r="I9" i="12" s="1"/>
  <c r="H243" i="1"/>
  <c r="G9" i="12" s="1"/>
  <c r="F243" i="1"/>
  <c r="E9" i="12" s="1"/>
  <c r="D243" i="1"/>
  <c r="C9" i="12" s="1"/>
  <c r="M242" i="1"/>
  <c r="L9" i="9" s="1"/>
  <c r="L242" i="1"/>
  <c r="K9" i="9" s="1"/>
  <c r="J242" i="1"/>
  <c r="I9" i="9" s="1"/>
  <c r="H242" i="1"/>
  <c r="G9" i="9" s="1"/>
  <c r="F242" i="1"/>
  <c r="E9" i="9" s="1"/>
  <c r="D242" i="1"/>
  <c r="C9" i="9" s="1"/>
  <c r="M241" i="1"/>
  <c r="L9" i="8" s="1"/>
  <c r="L241" i="1"/>
  <c r="K9" i="8" s="1"/>
  <c r="J241" i="1"/>
  <c r="I9" i="8" s="1"/>
  <c r="H241" i="1"/>
  <c r="G9" i="8" s="1"/>
  <c r="F241" i="1"/>
  <c r="E9" i="8" s="1"/>
  <c r="D241" i="1"/>
  <c r="C9" i="8" s="1"/>
  <c r="M240" i="1"/>
  <c r="L240" i="1"/>
  <c r="K9" i="7" s="1"/>
  <c r="J240" i="1"/>
  <c r="I9" i="7" s="1"/>
  <c r="H240" i="1"/>
  <c r="G9" i="7" s="1"/>
  <c r="F240" i="1"/>
  <c r="E9" i="7" s="1"/>
  <c r="D240" i="1"/>
  <c r="C9" i="7" s="1"/>
  <c r="M239" i="1"/>
  <c r="L239" i="1"/>
  <c r="K9" i="11" s="1"/>
  <c r="J239" i="1"/>
  <c r="I9" i="11" s="1"/>
  <c r="H239" i="1"/>
  <c r="G9" i="11" s="1"/>
  <c r="F239" i="1"/>
  <c r="E9" i="11" s="1"/>
  <c r="D239" i="1"/>
  <c r="C9" i="11" s="1"/>
  <c r="M238" i="1"/>
  <c r="L9" i="10" s="1"/>
  <c r="L238" i="1"/>
  <c r="K9" i="10" s="1"/>
  <c r="J238" i="1"/>
  <c r="I9" i="10" s="1"/>
  <c r="H238" i="1"/>
  <c r="G9" i="10" s="1"/>
  <c r="F238" i="1"/>
  <c r="E9" i="10" s="1"/>
  <c r="D238" i="1"/>
  <c r="C9" i="10" s="1"/>
  <c r="M237" i="1"/>
  <c r="L237" i="1"/>
  <c r="K9" i="6" s="1"/>
  <c r="J237" i="1"/>
  <c r="I9" i="6" s="1"/>
  <c r="H237" i="1"/>
  <c r="G9" i="6" s="1"/>
  <c r="F237" i="1"/>
  <c r="E9" i="6" s="1"/>
  <c r="D237" i="1"/>
  <c r="C9" i="6" s="1"/>
  <c r="M236" i="1"/>
  <c r="L236" i="1"/>
  <c r="K9" i="5" s="1"/>
  <c r="J236" i="1"/>
  <c r="I9" i="5" s="1"/>
  <c r="H236" i="1"/>
  <c r="G9" i="5" s="1"/>
  <c r="F236" i="1"/>
  <c r="E9" i="5" s="1"/>
  <c r="D236" i="1"/>
  <c r="C9" i="5" s="1"/>
  <c r="M235" i="1"/>
  <c r="L235" i="1"/>
  <c r="K9" i="4" s="1"/>
  <c r="J235" i="1"/>
  <c r="I9" i="4" s="1"/>
  <c r="H235" i="1"/>
  <c r="G9" i="4" s="1"/>
  <c r="F235" i="1"/>
  <c r="E9" i="4" s="1"/>
  <c r="D235" i="1"/>
  <c r="C9" i="4" s="1"/>
  <c r="M234" i="1"/>
  <c r="L9" i="3" s="1"/>
  <c r="L234" i="1"/>
  <c r="K9" i="3" s="1"/>
  <c r="J234" i="1"/>
  <c r="I9" i="3" s="1"/>
  <c r="H234" i="1"/>
  <c r="G9" i="3" s="1"/>
  <c r="F234" i="1"/>
  <c r="E9" i="3" s="1"/>
  <c r="D234" i="1"/>
  <c r="C9" i="3" s="1"/>
  <c r="M233" i="1"/>
  <c r="L233" i="1"/>
  <c r="K9" i="2" s="1"/>
  <c r="J233" i="1"/>
  <c r="I9" i="2" s="1"/>
  <c r="H233" i="1"/>
  <c r="G9" i="2" s="1"/>
  <c r="F233" i="1"/>
  <c r="E9" i="2" s="1"/>
  <c r="D233" i="1"/>
  <c r="C9" i="2" s="1"/>
  <c r="M232" i="1"/>
  <c r="L232" i="1"/>
  <c r="K8" i="34" s="1"/>
  <c r="J232" i="1"/>
  <c r="I8" i="34" s="1"/>
  <c r="H232" i="1"/>
  <c r="G8" i="34" s="1"/>
  <c r="F232" i="1"/>
  <c r="E8" i="34" s="1"/>
  <c r="D232" i="1"/>
  <c r="C8" i="34" s="1"/>
  <c r="M231" i="1"/>
  <c r="L231" i="1"/>
  <c r="K8" i="33" s="1"/>
  <c r="J231" i="1"/>
  <c r="I8" i="33" s="1"/>
  <c r="H231" i="1"/>
  <c r="G8" i="33" s="1"/>
  <c r="F231" i="1"/>
  <c r="E8" i="33" s="1"/>
  <c r="D231" i="1"/>
  <c r="C8" i="33" s="1"/>
  <c r="M230" i="1"/>
  <c r="L8" i="32" s="1"/>
  <c r="L230" i="1"/>
  <c r="K8" i="32" s="1"/>
  <c r="J230" i="1"/>
  <c r="I8" i="32" s="1"/>
  <c r="H230" i="1"/>
  <c r="G8" i="32" s="1"/>
  <c r="F230" i="1"/>
  <c r="E8" i="32" s="1"/>
  <c r="D230" i="1"/>
  <c r="C8" i="32" s="1"/>
  <c r="M229" i="1"/>
  <c r="L229" i="1"/>
  <c r="K8" i="31" s="1"/>
  <c r="J229" i="1"/>
  <c r="I8" i="31" s="1"/>
  <c r="H229" i="1"/>
  <c r="G8" i="31" s="1"/>
  <c r="F229" i="1"/>
  <c r="E8" i="31" s="1"/>
  <c r="D229" i="1"/>
  <c r="C8" i="31" s="1"/>
  <c r="M228" i="1"/>
  <c r="L228" i="1"/>
  <c r="K8" i="30" s="1"/>
  <c r="J228" i="1"/>
  <c r="I8" i="30" s="1"/>
  <c r="H228" i="1"/>
  <c r="G8" i="30" s="1"/>
  <c r="F228" i="1"/>
  <c r="E8" i="30" s="1"/>
  <c r="D228" i="1"/>
  <c r="C8" i="30" s="1"/>
  <c r="M227" i="1"/>
  <c r="L227" i="1"/>
  <c r="K8" i="29" s="1"/>
  <c r="J227" i="1"/>
  <c r="I8" i="29" s="1"/>
  <c r="H227" i="1"/>
  <c r="G8" i="29" s="1"/>
  <c r="F227" i="1"/>
  <c r="E8" i="29" s="1"/>
  <c r="D227" i="1"/>
  <c r="C8" i="29" s="1"/>
  <c r="M226" i="1"/>
  <c r="L226" i="1"/>
  <c r="K8" i="28" s="1"/>
  <c r="J226" i="1"/>
  <c r="I8" i="28" s="1"/>
  <c r="H226" i="1"/>
  <c r="G8" i="28" s="1"/>
  <c r="F226" i="1"/>
  <c r="E8" i="28" s="1"/>
  <c r="D226" i="1"/>
  <c r="C8" i="28" s="1"/>
  <c r="M225" i="1"/>
  <c r="L8" i="27" s="1"/>
  <c r="L225" i="1"/>
  <c r="K8" i="27" s="1"/>
  <c r="J225" i="1"/>
  <c r="I8" i="27" s="1"/>
  <c r="H225" i="1"/>
  <c r="G8" i="27" s="1"/>
  <c r="F225" i="1"/>
  <c r="E8" i="27" s="1"/>
  <c r="D225" i="1"/>
  <c r="C8" i="27" s="1"/>
  <c r="M224" i="1"/>
  <c r="L224" i="1"/>
  <c r="K8" i="26" s="1"/>
  <c r="J224" i="1"/>
  <c r="I8" i="26" s="1"/>
  <c r="H224" i="1"/>
  <c r="G8" i="26" s="1"/>
  <c r="F224" i="1"/>
  <c r="E8" i="26" s="1"/>
  <c r="D224" i="1"/>
  <c r="C8" i="26" s="1"/>
  <c r="M223" i="1"/>
  <c r="L223" i="1"/>
  <c r="K8" i="25" s="1"/>
  <c r="J223" i="1"/>
  <c r="I8" i="25" s="1"/>
  <c r="H223" i="1"/>
  <c r="G8" i="25" s="1"/>
  <c r="F223" i="1"/>
  <c r="E8" i="25" s="1"/>
  <c r="D223" i="1"/>
  <c r="C8" i="25" s="1"/>
  <c r="M222" i="1"/>
  <c r="L8" i="24" s="1"/>
  <c r="L222" i="1"/>
  <c r="K8" i="24" s="1"/>
  <c r="J222" i="1"/>
  <c r="I8" i="24" s="1"/>
  <c r="H222" i="1"/>
  <c r="G8" i="24" s="1"/>
  <c r="F222" i="1"/>
  <c r="E8" i="24" s="1"/>
  <c r="D222" i="1"/>
  <c r="C8" i="24" s="1"/>
  <c r="M221" i="1"/>
  <c r="L221" i="1"/>
  <c r="K8" i="23" s="1"/>
  <c r="J221" i="1"/>
  <c r="I8" i="23" s="1"/>
  <c r="H221" i="1"/>
  <c r="G8" i="23" s="1"/>
  <c r="F221" i="1"/>
  <c r="E8" i="23" s="1"/>
  <c r="D221" i="1"/>
  <c r="C8" i="23" s="1"/>
  <c r="M220" i="1"/>
  <c r="L220" i="1"/>
  <c r="K8" i="22" s="1"/>
  <c r="J220" i="1"/>
  <c r="I8" i="22" s="1"/>
  <c r="H220" i="1"/>
  <c r="G8" i="22" s="1"/>
  <c r="F220" i="1"/>
  <c r="E8" i="22" s="1"/>
  <c r="D220" i="1"/>
  <c r="C8" i="22" s="1"/>
  <c r="M219" i="1"/>
  <c r="L219" i="1"/>
  <c r="K8" i="21" s="1"/>
  <c r="J219" i="1"/>
  <c r="I8" i="21" s="1"/>
  <c r="H219" i="1"/>
  <c r="G8" i="21" s="1"/>
  <c r="F219" i="1"/>
  <c r="E8" i="21" s="1"/>
  <c r="D219" i="1"/>
  <c r="C8" i="21" s="1"/>
  <c r="M218" i="1"/>
  <c r="L218" i="1"/>
  <c r="K8" i="20" s="1"/>
  <c r="J218" i="1"/>
  <c r="I8" i="20" s="1"/>
  <c r="H218" i="1"/>
  <c r="G8" i="20" s="1"/>
  <c r="F218" i="1"/>
  <c r="E8" i="20" s="1"/>
  <c r="D218" i="1"/>
  <c r="C8" i="20" s="1"/>
  <c r="M217" i="1"/>
  <c r="L8" i="19" s="1"/>
  <c r="L217" i="1"/>
  <c r="K8" i="19" s="1"/>
  <c r="J217" i="1"/>
  <c r="I8" i="19" s="1"/>
  <c r="H217" i="1"/>
  <c r="G8" i="19" s="1"/>
  <c r="F217" i="1"/>
  <c r="E8" i="19" s="1"/>
  <c r="D217" i="1"/>
  <c r="C8" i="19" s="1"/>
  <c r="M216" i="1"/>
  <c r="L216" i="1"/>
  <c r="K8" i="18" s="1"/>
  <c r="J216" i="1"/>
  <c r="I8" i="18" s="1"/>
  <c r="H216" i="1"/>
  <c r="G8" i="18" s="1"/>
  <c r="F216" i="1"/>
  <c r="E8" i="18" s="1"/>
  <c r="D216" i="1"/>
  <c r="C8" i="18" s="1"/>
  <c r="M215" i="1"/>
  <c r="L215" i="1"/>
  <c r="K8" i="17" s="1"/>
  <c r="J215" i="1"/>
  <c r="I8" i="17" s="1"/>
  <c r="H215" i="1"/>
  <c r="G8" i="17" s="1"/>
  <c r="F215" i="1"/>
  <c r="E8" i="17" s="1"/>
  <c r="D215" i="1"/>
  <c r="C8" i="17" s="1"/>
  <c r="M214" i="1"/>
  <c r="L8" i="16" s="1"/>
  <c r="L214" i="1"/>
  <c r="K8" i="16" s="1"/>
  <c r="J214" i="1"/>
  <c r="I8" i="16" s="1"/>
  <c r="H214" i="1"/>
  <c r="G8" i="16" s="1"/>
  <c r="F214" i="1"/>
  <c r="E8" i="16" s="1"/>
  <c r="D214" i="1"/>
  <c r="C8" i="16" s="1"/>
  <c r="M213" i="1"/>
  <c r="L8" i="15" s="1"/>
  <c r="L213" i="1"/>
  <c r="K8" i="15" s="1"/>
  <c r="J213" i="1"/>
  <c r="I8" i="15" s="1"/>
  <c r="H213" i="1"/>
  <c r="G8" i="15" s="1"/>
  <c r="F213" i="1"/>
  <c r="E8" i="15" s="1"/>
  <c r="D213" i="1"/>
  <c r="C8" i="15" s="1"/>
  <c r="M212" i="1"/>
  <c r="L212" i="1"/>
  <c r="K8" i="14" s="1"/>
  <c r="J212" i="1"/>
  <c r="I8" i="14" s="1"/>
  <c r="H212" i="1"/>
  <c r="G8" i="14" s="1"/>
  <c r="F212" i="1"/>
  <c r="E8" i="14" s="1"/>
  <c r="D212" i="1"/>
  <c r="C8" i="14" s="1"/>
  <c r="M211" i="1"/>
  <c r="L211" i="1"/>
  <c r="K8" i="13" s="1"/>
  <c r="J211" i="1"/>
  <c r="I8" i="13" s="1"/>
  <c r="H211" i="1"/>
  <c r="G8" i="13" s="1"/>
  <c r="F211" i="1"/>
  <c r="E8" i="13" s="1"/>
  <c r="D211" i="1"/>
  <c r="C8" i="13" s="1"/>
  <c r="M210" i="1"/>
  <c r="L210" i="1"/>
  <c r="K8" i="12" s="1"/>
  <c r="J210" i="1"/>
  <c r="I8" i="12" s="1"/>
  <c r="H210" i="1"/>
  <c r="G8" i="12" s="1"/>
  <c r="F210" i="1"/>
  <c r="E8" i="12" s="1"/>
  <c r="D210" i="1"/>
  <c r="C8" i="12" s="1"/>
  <c r="M209" i="1"/>
  <c r="L8" i="9" s="1"/>
  <c r="L209" i="1"/>
  <c r="K8" i="9" s="1"/>
  <c r="J209" i="1"/>
  <c r="I8" i="9" s="1"/>
  <c r="H209" i="1"/>
  <c r="G8" i="9" s="1"/>
  <c r="F209" i="1"/>
  <c r="E8" i="9" s="1"/>
  <c r="D209" i="1"/>
  <c r="C8" i="9" s="1"/>
  <c r="M208" i="1"/>
  <c r="L208" i="1"/>
  <c r="K8" i="8" s="1"/>
  <c r="J208" i="1"/>
  <c r="I8" i="8" s="1"/>
  <c r="H208" i="1"/>
  <c r="G8" i="8" s="1"/>
  <c r="F208" i="1"/>
  <c r="E8" i="8" s="1"/>
  <c r="D208" i="1"/>
  <c r="C8" i="8" s="1"/>
  <c r="M207" i="1"/>
  <c r="L207" i="1"/>
  <c r="K8" i="7" s="1"/>
  <c r="J207" i="1"/>
  <c r="I8" i="7" s="1"/>
  <c r="H207" i="1"/>
  <c r="G8" i="7" s="1"/>
  <c r="F207" i="1"/>
  <c r="E8" i="7" s="1"/>
  <c r="D207" i="1"/>
  <c r="C8" i="7" s="1"/>
  <c r="M206" i="1"/>
  <c r="L8" i="11" s="1"/>
  <c r="L206" i="1"/>
  <c r="K8" i="11" s="1"/>
  <c r="J206" i="1"/>
  <c r="I8" i="11" s="1"/>
  <c r="H206" i="1"/>
  <c r="G8" i="11" s="1"/>
  <c r="F206" i="1"/>
  <c r="E8" i="11" s="1"/>
  <c r="D206" i="1"/>
  <c r="C8" i="11" s="1"/>
  <c r="M205" i="1"/>
  <c r="L8" i="10" s="1"/>
  <c r="L205" i="1"/>
  <c r="K8" i="10" s="1"/>
  <c r="J205" i="1"/>
  <c r="I8" i="10" s="1"/>
  <c r="H205" i="1"/>
  <c r="G8" i="10" s="1"/>
  <c r="F205" i="1"/>
  <c r="E8" i="10" s="1"/>
  <c r="D205" i="1"/>
  <c r="C8" i="10" s="1"/>
  <c r="M204" i="1"/>
  <c r="L204" i="1"/>
  <c r="K8" i="6" s="1"/>
  <c r="J204" i="1"/>
  <c r="I8" i="6" s="1"/>
  <c r="H204" i="1"/>
  <c r="G8" i="6" s="1"/>
  <c r="F204" i="1"/>
  <c r="E8" i="6" s="1"/>
  <c r="D204" i="1"/>
  <c r="C8" i="6" s="1"/>
  <c r="M203" i="1"/>
  <c r="L203" i="1"/>
  <c r="K8" i="5" s="1"/>
  <c r="J203" i="1"/>
  <c r="I8" i="5" s="1"/>
  <c r="H203" i="1"/>
  <c r="G8" i="5" s="1"/>
  <c r="F203" i="1"/>
  <c r="E8" i="5" s="1"/>
  <c r="D203" i="1"/>
  <c r="C8" i="5" s="1"/>
  <c r="M202" i="1"/>
  <c r="L8" i="4" s="1"/>
  <c r="L202" i="1"/>
  <c r="K8" i="4" s="1"/>
  <c r="J202" i="1"/>
  <c r="I8" i="4" s="1"/>
  <c r="H202" i="1"/>
  <c r="G8" i="4" s="1"/>
  <c r="F202" i="1"/>
  <c r="E8" i="4" s="1"/>
  <c r="D202" i="1"/>
  <c r="C8" i="4" s="1"/>
  <c r="M201" i="1"/>
  <c r="L8" i="3" s="1"/>
  <c r="L201" i="1"/>
  <c r="K8" i="3" s="1"/>
  <c r="J201" i="1"/>
  <c r="I8" i="3" s="1"/>
  <c r="H201" i="1"/>
  <c r="G8" i="3" s="1"/>
  <c r="F201" i="1"/>
  <c r="E8" i="3" s="1"/>
  <c r="D201" i="1"/>
  <c r="C8" i="3" s="1"/>
  <c r="M200" i="1"/>
  <c r="L200" i="1"/>
  <c r="K8" i="2" s="1"/>
  <c r="J200" i="1"/>
  <c r="I8" i="2" s="1"/>
  <c r="H200" i="1"/>
  <c r="G8" i="2" s="1"/>
  <c r="F200" i="1"/>
  <c r="E8" i="2" s="1"/>
  <c r="D200" i="1"/>
  <c r="C8" i="2" s="1"/>
  <c r="M199" i="1"/>
  <c r="L199" i="1"/>
  <c r="K7" i="34" s="1"/>
  <c r="J199" i="1"/>
  <c r="I7" i="34" s="1"/>
  <c r="H199" i="1"/>
  <c r="G7" i="34" s="1"/>
  <c r="F199" i="1"/>
  <c r="E7" i="34" s="1"/>
  <c r="D199" i="1"/>
  <c r="C7" i="34" s="1"/>
  <c r="M198" i="1"/>
  <c r="L7" i="33" s="1"/>
  <c r="L198" i="1"/>
  <c r="K7" i="33" s="1"/>
  <c r="J198" i="1"/>
  <c r="I7" i="33" s="1"/>
  <c r="H198" i="1"/>
  <c r="G7" i="33" s="1"/>
  <c r="F198" i="1"/>
  <c r="E7" i="33" s="1"/>
  <c r="D198" i="1"/>
  <c r="C7" i="33" s="1"/>
  <c r="M197" i="1"/>
  <c r="L197" i="1"/>
  <c r="K7" i="32" s="1"/>
  <c r="J197" i="1"/>
  <c r="I7" i="32" s="1"/>
  <c r="H197" i="1"/>
  <c r="G7" i="32" s="1"/>
  <c r="F197" i="1"/>
  <c r="E7" i="32" s="1"/>
  <c r="D197" i="1"/>
  <c r="C7" i="32" s="1"/>
  <c r="M196" i="1"/>
  <c r="L196" i="1"/>
  <c r="K7" i="31" s="1"/>
  <c r="J196" i="1"/>
  <c r="I7" i="31" s="1"/>
  <c r="H196" i="1"/>
  <c r="G7" i="31" s="1"/>
  <c r="F196" i="1"/>
  <c r="E7" i="31" s="1"/>
  <c r="D196" i="1"/>
  <c r="C7" i="31" s="1"/>
  <c r="M195" i="1"/>
  <c r="L195" i="1"/>
  <c r="K7" i="30" s="1"/>
  <c r="J195" i="1"/>
  <c r="I7" i="30" s="1"/>
  <c r="H195" i="1"/>
  <c r="G7" i="30" s="1"/>
  <c r="F195" i="1"/>
  <c r="E7" i="30" s="1"/>
  <c r="D195" i="1"/>
  <c r="C7" i="30" s="1"/>
  <c r="M194" i="1"/>
  <c r="L7" i="29" s="1"/>
  <c r="L194" i="1"/>
  <c r="K7" i="29" s="1"/>
  <c r="J194" i="1"/>
  <c r="I7" i="29" s="1"/>
  <c r="H194" i="1"/>
  <c r="G7" i="29" s="1"/>
  <c r="F194" i="1"/>
  <c r="E7" i="29" s="1"/>
  <c r="D194" i="1"/>
  <c r="C7" i="29" s="1"/>
  <c r="M193" i="1"/>
  <c r="L7" i="28" s="1"/>
  <c r="L193" i="1"/>
  <c r="K7" i="28" s="1"/>
  <c r="J193" i="1"/>
  <c r="I7" i="28" s="1"/>
  <c r="H193" i="1"/>
  <c r="G7" i="28" s="1"/>
  <c r="F193" i="1"/>
  <c r="E7" i="28" s="1"/>
  <c r="D193" i="1"/>
  <c r="C7" i="28" s="1"/>
  <c r="M192" i="1"/>
  <c r="L192" i="1"/>
  <c r="K7" i="27" s="1"/>
  <c r="J192" i="1"/>
  <c r="I7" i="27" s="1"/>
  <c r="H192" i="1"/>
  <c r="G7" i="27" s="1"/>
  <c r="F192" i="1"/>
  <c r="E7" i="27" s="1"/>
  <c r="D192" i="1"/>
  <c r="C7" i="27" s="1"/>
  <c r="M191" i="1"/>
  <c r="L191" i="1"/>
  <c r="K7" i="26" s="1"/>
  <c r="J191" i="1"/>
  <c r="I7" i="26" s="1"/>
  <c r="H191" i="1"/>
  <c r="G7" i="26" s="1"/>
  <c r="F191" i="1"/>
  <c r="E7" i="26" s="1"/>
  <c r="D191" i="1"/>
  <c r="C7" i="26" s="1"/>
  <c r="M190" i="1"/>
  <c r="L7" i="25" s="1"/>
  <c r="L190" i="1"/>
  <c r="K7" i="25" s="1"/>
  <c r="J190" i="1"/>
  <c r="I7" i="25" s="1"/>
  <c r="H190" i="1"/>
  <c r="G7" i="25" s="1"/>
  <c r="F190" i="1"/>
  <c r="E7" i="25" s="1"/>
  <c r="D190" i="1"/>
  <c r="C7" i="25" s="1"/>
  <c r="M189" i="1"/>
  <c r="L7" i="24" s="1"/>
  <c r="L189" i="1"/>
  <c r="K7" i="24" s="1"/>
  <c r="J189" i="1"/>
  <c r="I7" i="24" s="1"/>
  <c r="H189" i="1"/>
  <c r="G7" i="24" s="1"/>
  <c r="F189" i="1"/>
  <c r="E7" i="24" s="1"/>
  <c r="D189" i="1"/>
  <c r="C7" i="24" s="1"/>
  <c r="M188" i="1"/>
  <c r="L188" i="1"/>
  <c r="K7" i="23" s="1"/>
  <c r="J188" i="1"/>
  <c r="I7" i="23" s="1"/>
  <c r="H188" i="1"/>
  <c r="G7" i="23" s="1"/>
  <c r="F188" i="1"/>
  <c r="E7" i="23" s="1"/>
  <c r="D188" i="1"/>
  <c r="C7" i="23" s="1"/>
  <c r="M187" i="1"/>
  <c r="L187" i="1"/>
  <c r="K7" i="22" s="1"/>
  <c r="J187" i="1"/>
  <c r="I7" i="22" s="1"/>
  <c r="H187" i="1"/>
  <c r="G7" i="22" s="1"/>
  <c r="F187" i="1"/>
  <c r="E7" i="22" s="1"/>
  <c r="D187" i="1"/>
  <c r="C7" i="22" s="1"/>
  <c r="M186" i="1"/>
  <c r="L7" i="21" s="1"/>
  <c r="L186" i="1"/>
  <c r="K7" i="21" s="1"/>
  <c r="J186" i="1"/>
  <c r="I7" i="21" s="1"/>
  <c r="H186" i="1"/>
  <c r="G7" i="21" s="1"/>
  <c r="F186" i="1"/>
  <c r="E7" i="21" s="1"/>
  <c r="D186" i="1"/>
  <c r="C7" i="21" s="1"/>
  <c r="M185" i="1"/>
  <c r="L7" i="20" s="1"/>
  <c r="L185" i="1"/>
  <c r="K7" i="20" s="1"/>
  <c r="J185" i="1"/>
  <c r="I7" i="20" s="1"/>
  <c r="H185" i="1"/>
  <c r="G7" i="20" s="1"/>
  <c r="F185" i="1"/>
  <c r="E7" i="20" s="1"/>
  <c r="D185" i="1"/>
  <c r="C7" i="20" s="1"/>
  <c r="M184" i="1"/>
  <c r="L184" i="1"/>
  <c r="K7" i="19" s="1"/>
  <c r="J184" i="1"/>
  <c r="I7" i="19" s="1"/>
  <c r="H184" i="1"/>
  <c r="G7" i="19" s="1"/>
  <c r="F184" i="1"/>
  <c r="E7" i="19" s="1"/>
  <c r="D184" i="1"/>
  <c r="C7" i="19" s="1"/>
  <c r="M183" i="1"/>
  <c r="L183" i="1"/>
  <c r="K7" i="18" s="1"/>
  <c r="J183" i="1"/>
  <c r="I7" i="18" s="1"/>
  <c r="H183" i="1"/>
  <c r="G7" i="18" s="1"/>
  <c r="F183" i="1"/>
  <c r="E7" i="18" s="1"/>
  <c r="D183" i="1"/>
  <c r="C7" i="18" s="1"/>
  <c r="M182" i="1"/>
  <c r="L7" i="17" s="1"/>
  <c r="L182" i="1"/>
  <c r="K7" i="17" s="1"/>
  <c r="J182" i="1"/>
  <c r="I7" i="17" s="1"/>
  <c r="H182" i="1"/>
  <c r="G7" i="17" s="1"/>
  <c r="F182" i="1"/>
  <c r="E7" i="17" s="1"/>
  <c r="D182" i="1"/>
  <c r="C7" i="17" s="1"/>
  <c r="M181" i="1"/>
  <c r="L181" i="1"/>
  <c r="K7" i="16" s="1"/>
  <c r="J181" i="1"/>
  <c r="I7" i="16" s="1"/>
  <c r="H181" i="1"/>
  <c r="G7" i="16" s="1"/>
  <c r="F181" i="1"/>
  <c r="E7" i="16" s="1"/>
  <c r="D181" i="1"/>
  <c r="C7" i="16" s="1"/>
  <c r="M180" i="1"/>
  <c r="L180" i="1"/>
  <c r="K7" i="15" s="1"/>
  <c r="J180" i="1"/>
  <c r="I7" i="15" s="1"/>
  <c r="H180" i="1"/>
  <c r="G7" i="15" s="1"/>
  <c r="F180" i="1"/>
  <c r="E7" i="15" s="1"/>
  <c r="D180" i="1"/>
  <c r="C7" i="15" s="1"/>
  <c r="M179" i="1"/>
  <c r="L179" i="1"/>
  <c r="K7" i="14" s="1"/>
  <c r="J179" i="1"/>
  <c r="I7" i="14" s="1"/>
  <c r="H179" i="1"/>
  <c r="G7" i="14" s="1"/>
  <c r="F179" i="1"/>
  <c r="E7" i="14" s="1"/>
  <c r="D179" i="1"/>
  <c r="C7" i="14" s="1"/>
  <c r="M178" i="1"/>
  <c r="L178" i="1"/>
  <c r="K7" i="13" s="1"/>
  <c r="J178" i="1"/>
  <c r="I7" i="13" s="1"/>
  <c r="H178" i="1"/>
  <c r="G7" i="13" s="1"/>
  <c r="F178" i="1"/>
  <c r="E7" i="13" s="1"/>
  <c r="D178" i="1"/>
  <c r="C7" i="13" s="1"/>
  <c r="M177" i="1"/>
  <c r="L7" i="12" s="1"/>
  <c r="L177" i="1"/>
  <c r="K7" i="12" s="1"/>
  <c r="J177" i="1"/>
  <c r="I7" i="12" s="1"/>
  <c r="H177" i="1"/>
  <c r="G7" i="12" s="1"/>
  <c r="F177" i="1"/>
  <c r="E7" i="12" s="1"/>
  <c r="D177" i="1"/>
  <c r="C7" i="12" s="1"/>
  <c r="M176" i="1"/>
  <c r="L176" i="1"/>
  <c r="K7" i="9" s="1"/>
  <c r="J176" i="1"/>
  <c r="I7" i="9" s="1"/>
  <c r="H176" i="1"/>
  <c r="G7" i="9" s="1"/>
  <c r="F176" i="1"/>
  <c r="E7" i="9" s="1"/>
  <c r="D176" i="1"/>
  <c r="C7" i="9" s="1"/>
  <c r="M175" i="1"/>
  <c r="L175" i="1"/>
  <c r="K7" i="8" s="1"/>
  <c r="J175" i="1"/>
  <c r="I7" i="8" s="1"/>
  <c r="H175" i="1"/>
  <c r="G7" i="8" s="1"/>
  <c r="F175" i="1"/>
  <c r="E7" i="8" s="1"/>
  <c r="D175" i="1"/>
  <c r="C7" i="8" s="1"/>
  <c r="M174" i="1"/>
  <c r="L7" i="7" s="1"/>
  <c r="L174" i="1"/>
  <c r="K7" i="7" s="1"/>
  <c r="J174" i="1"/>
  <c r="I7" i="7" s="1"/>
  <c r="H174" i="1"/>
  <c r="G7" i="7" s="1"/>
  <c r="F174" i="1"/>
  <c r="E7" i="7" s="1"/>
  <c r="D174" i="1"/>
  <c r="C7" i="7" s="1"/>
  <c r="M173" i="1"/>
  <c r="L173" i="1"/>
  <c r="K7" i="11" s="1"/>
  <c r="J173" i="1"/>
  <c r="I7" i="11" s="1"/>
  <c r="H173" i="1"/>
  <c r="G7" i="11" s="1"/>
  <c r="F173" i="1"/>
  <c r="E7" i="11" s="1"/>
  <c r="D173" i="1"/>
  <c r="C7" i="11" s="1"/>
  <c r="M172" i="1"/>
  <c r="L172" i="1"/>
  <c r="K7" i="10" s="1"/>
  <c r="J172" i="1"/>
  <c r="I7" i="10" s="1"/>
  <c r="H172" i="1"/>
  <c r="G7" i="10" s="1"/>
  <c r="F172" i="1"/>
  <c r="E7" i="10" s="1"/>
  <c r="D172" i="1"/>
  <c r="C7" i="10" s="1"/>
  <c r="M171" i="1"/>
  <c r="L171" i="1"/>
  <c r="K7" i="6" s="1"/>
  <c r="J171" i="1"/>
  <c r="I7" i="6" s="1"/>
  <c r="H171" i="1"/>
  <c r="G7" i="6" s="1"/>
  <c r="F171" i="1"/>
  <c r="E7" i="6" s="1"/>
  <c r="D171" i="1"/>
  <c r="C7" i="6" s="1"/>
  <c r="M170" i="1"/>
  <c r="L170" i="1"/>
  <c r="K7" i="5" s="1"/>
  <c r="J170" i="1"/>
  <c r="I7" i="5" s="1"/>
  <c r="H170" i="1"/>
  <c r="G7" i="5" s="1"/>
  <c r="F170" i="1"/>
  <c r="E7" i="5" s="1"/>
  <c r="D170" i="1"/>
  <c r="C7" i="5" s="1"/>
  <c r="M169" i="1"/>
  <c r="L7" i="4" s="1"/>
  <c r="L169" i="1"/>
  <c r="K7" i="4" s="1"/>
  <c r="J169" i="1"/>
  <c r="I7" i="4" s="1"/>
  <c r="H169" i="1"/>
  <c r="G7" i="4" s="1"/>
  <c r="F169" i="1"/>
  <c r="E7" i="4" s="1"/>
  <c r="D169" i="1"/>
  <c r="C7" i="4" s="1"/>
  <c r="M168" i="1"/>
  <c r="L168" i="1"/>
  <c r="K7" i="3" s="1"/>
  <c r="J168" i="1"/>
  <c r="I7" i="3" s="1"/>
  <c r="H168" i="1"/>
  <c r="G7" i="3" s="1"/>
  <c r="F168" i="1"/>
  <c r="E7" i="3" s="1"/>
  <c r="D168" i="1"/>
  <c r="C7" i="3" s="1"/>
  <c r="M167" i="1"/>
  <c r="L167" i="1"/>
  <c r="K7" i="2" s="1"/>
  <c r="J167" i="1"/>
  <c r="I7" i="2" s="1"/>
  <c r="H167" i="1"/>
  <c r="G7" i="2" s="1"/>
  <c r="F167" i="1"/>
  <c r="E7" i="2" s="1"/>
  <c r="D167" i="1"/>
  <c r="C7" i="2" s="1"/>
  <c r="M166" i="1"/>
  <c r="L6" i="34" s="1"/>
  <c r="L166" i="1"/>
  <c r="K6" i="34" s="1"/>
  <c r="J166" i="1"/>
  <c r="I6" i="34" s="1"/>
  <c r="H166" i="1"/>
  <c r="G6" i="34" s="1"/>
  <c r="F166" i="1"/>
  <c r="E6" i="34" s="1"/>
  <c r="D166" i="1"/>
  <c r="C6" i="34" s="1"/>
  <c r="M165" i="1"/>
  <c r="L165" i="1"/>
  <c r="K6" i="33" s="1"/>
  <c r="J165" i="1"/>
  <c r="I6" i="33" s="1"/>
  <c r="H165" i="1"/>
  <c r="G6" i="33" s="1"/>
  <c r="F165" i="1"/>
  <c r="E6" i="33" s="1"/>
  <c r="D165" i="1"/>
  <c r="C6" i="33" s="1"/>
  <c r="M164" i="1"/>
  <c r="L164" i="1"/>
  <c r="K6" i="32" s="1"/>
  <c r="J164" i="1"/>
  <c r="I6" i="32" s="1"/>
  <c r="H164" i="1"/>
  <c r="G6" i="32" s="1"/>
  <c r="F164" i="1"/>
  <c r="E6" i="32" s="1"/>
  <c r="D164" i="1"/>
  <c r="C6" i="32" s="1"/>
  <c r="M163" i="1"/>
  <c r="L163" i="1"/>
  <c r="K6" i="31" s="1"/>
  <c r="J163" i="1"/>
  <c r="I6" i="31" s="1"/>
  <c r="H163" i="1"/>
  <c r="G6" i="31" s="1"/>
  <c r="F163" i="1"/>
  <c r="E6" i="31" s="1"/>
  <c r="D163" i="1"/>
  <c r="C6" i="31" s="1"/>
  <c r="M162" i="1"/>
  <c r="L162" i="1"/>
  <c r="K6" i="30" s="1"/>
  <c r="J162" i="1"/>
  <c r="I6" i="30" s="1"/>
  <c r="H162" i="1"/>
  <c r="G6" i="30" s="1"/>
  <c r="F162" i="1"/>
  <c r="E6" i="30" s="1"/>
  <c r="D162" i="1"/>
  <c r="C6" i="30" s="1"/>
  <c r="M161" i="1"/>
  <c r="L6" i="29" s="1"/>
  <c r="L161" i="1"/>
  <c r="K6" i="29" s="1"/>
  <c r="J161" i="1"/>
  <c r="I6" i="29" s="1"/>
  <c r="H161" i="1"/>
  <c r="G6" i="29" s="1"/>
  <c r="F161" i="1"/>
  <c r="E6" i="29" s="1"/>
  <c r="D161" i="1"/>
  <c r="C6" i="29" s="1"/>
  <c r="M160" i="1"/>
  <c r="L6" i="28" s="1"/>
  <c r="L160" i="1"/>
  <c r="K6" i="28" s="1"/>
  <c r="J160" i="1"/>
  <c r="I6" i="28" s="1"/>
  <c r="H160" i="1"/>
  <c r="G6" i="28" s="1"/>
  <c r="F160" i="1"/>
  <c r="E6" i="28" s="1"/>
  <c r="D160" i="1"/>
  <c r="C6" i="28" s="1"/>
  <c r="M159" i="1"/>
  <c r="L159" i="1"/>
  <c r="K6" i="27" s="1"/>
  <c r="J159" i="1"/>
  <c r="I6" i="27" s="1"/>
  <c r="H159" i="1"/>
  <c r="G6" i="27" s="1"/>
  <c r="F159" i="1"/>
  <c r="E6" i="27" s="1"/>
  <c r="D159" i="1"/>
  <c r="C6" i="27" s="1"/>
  <c r="M158" i="1"/>
  <c r="L6" i="26" s="1"/>
  <c r="L158" i="1"/>
  <c r="K6" i="26" s="1"/>
  <c r="J158" i="1"/>
  <c r="I6" i="26" s="1"/>
  <c r="H158" i="1"/>
  <c r="G6" i="26" s="1"/>
  <c r="F158" i="1"/>
  <c r="E6" i="26" s="1"/>
  <c r="D158" i="1"/>
  <c r="C6" i="26" s="1"/>
  <c r="M157" i="1"/>
  <c r="L6" i="25" s="1"/>
  <c r="L157" i="1"/>
  <c r="K6" i="25" s="1"/>
  <c r="J157" i="1"/>
  <c r="I6" i="25" s="1"/>
  <c r="H157" i="1"/>
  <c r="G6" i="25" s="1"/>
  <c r="F157" i="1"/>
  <c r="E6" i="25" s="1"/>
  <c r="D157" i="1"/>
  <c r="C6" i="25" s="1"/>
  <c r="M156" i="1"/>
  <c r="L156" i="1"/>
  <c r="K6" i="24" s="1"/>
  <c r="J156" i="1"/>
  <c r="I6" i="24" s="1"/>
  <c r="H156" i="1"/>
  <c r="G6" i="24" s="1"/>
  <c r="F156" i="1"/>
  <c r="E6" i="24" s="1"/>
  <c r="D156" i="1"/>
  <c r="C6" i="24" s="1"/>
  <c r="M155" i="1"/>
  <c r="L155" i="1"/>
  <c r="K6" i="23" s="1"/>
  <c r="J155" i="1"/>
  <c r="I6" i="23" s="1"/>
  <c r="H155" i="1"/>
  <c r="G6" i="23" s="1"/>
  <c r="F155" i="1"/>
  <c r="E6" i="23" s="1"/>
  <c r="D155" i="1"/>
  <c r="C6" i="23" s="1"/>
  <c r="M154" i="1"/>
  <c r="L154" i="1"/>
  <c r="K6" i="22" s="1"/>
  <c r="J154" i="1"/>
  <c r="I6" i="22" s="1"/>
  <c r="H154" i="1"/>
  <c r="G6" i="22" s="1"/>
  <c r="F154" i="1"/>
  <c r="E6" i="22" s="1"/>
  <c r="D154" i="1"/>
  <c r="C6" i="22" s="1"/>
  <c r="M153" i="1"/>
  <c r="L153" i="1"/>
  <c r="K6" i="21" s="1"/>
  <c r="J153" i="1"/>
  <c r="I6" i="21" s="1"/>
  <c r="H153" i="1"/>
  <c r="G6" i="21" s="1"/>
  <c r="F153" i="1"/>
  <c r="E6" i="21" s="1"/>
  <c r="D153" i="1"/>
  <c r="C6" i="21" s="1"/>
  <c r="M152" i="1"/>
  <c r="L6" i="20" s="1"/>
  <c r="L152" i="1"/>
  <c r="K6" i="20" s="1"/>
  <c r="J152" i="1"/>
  <c r="I6" i="20" s="1"/>
  <c r="H152" i="1"/>
  <c r="G6" i="20" s="1"/>
  <c r="F152" i="1"/>
  <c r="E6" i="20" s="1"/>
  <c r="D152" i="1"/>
  <c r="C6" i="20" s="1"/>
  <c r="M151" i="1"/>
  <c r="L151" i="1"/>
  <c r="K6" i="19" s="1"/>
  <c r="J151" i="1"/>
  <c r="I6" i="19" s="1"/>
  <c r="H151" i="1"/>
  <c r="G6" i="19" s="1"/>
  <c r="F151" i="1"/>
  <c r="E6" i="19" s="1"/>
  <c r="D151" i="1"/>
  <c r="C6" i="19" s="1"/>
  <c r="M150" i="1"/>
  <c r="L6" i="18" s="1"/>
  <c r="L150" i="1"/>
  <c r="K6" i="18" s="1"/>
  <c r="J150" i="1"/>
  <c r="I6" i="18" s="1"/>
  <c r="H150" i="1"/>
  <c r="G6" i="18" s="1"/>
  <c r="F150" i="1"/>
  <c r="E6" i="18" s="1"/>
  <c r="D150" i="1"/>
  <c r="C6" i="18" s="1"/>
  <c r="M149" i="1"/>
  <c r="L149" i="1"/>
  <c r="K6" i="17" s="1"/>
  <c r="J149" i="1"/>
  <c r="I6" i="17" s="1"/>
  <c r="H149" i="1"/>
  <c r="G6" i="17" s="1"/>
  <c r="F149" i="1"/>
  <c r="E6" i="17" s="1"/>
  <c r="D149" i="1"/>
  <c r="C6" i="17" s="1"/>
  <c r="M148" i="1"/>
  <c r="L148" i="1"/>
  <c r="K6" i="16" s="1"/>
  <c r="J148" i="1"/>
  <c r="I6" i="16" s="1"/>
  <c r="H148" i="1"/>
  <c r="G6" i="16" s="1"/>
  <c r="F148" i="1"/>
  <c r="E6" i="16" s="1"/>
  <c r="D148" i="1"/>
  <c r="C6" i="16" s="1"/>
  <c r="M147" i="1"/>
  <c r="L147" i="1"/>
  <c r="K6" i="15" s="1"/>
  <c r="J147" i="1"/>
  <c r="I6" i="15" s="1"/>
  <c r="H147" i="1"/>
  <c r="G6" i="15" s="1"/>
  <c r="F147" i="1"/>
  <c r="E6" i="15" s="1"/>
  <c r="D147" i="1"/>
  <c r="C6" i="15" s="1"/>
  <c r="M146" i="1"/>
  <c r="L6" i="14" s="1"/>
  <c r="L146" i="1"/>
  <c r="K6" i="14" s="1"/>
  <c r="J146" i="1"/>
  <c r="I6" i="14" s="1"/>
  <c r="H146" i="1"/>
  <c r="G6" i="14" s="1"/>
  <c r="F146" i="1"/>
  <c r="E6" i="14" s="1"/>
  <c r="D146" i="1"/>
  <c r="C6" i="14" s="1"/>
  <c r="M145" i="1"/>
  <c r="L145" i="1"/>
  <c r="K6" i="13" s="1"/>
  <c r="J145" i="1"/>
  <c r="I6" i="13" s="1"/>
  <c r="H145" i="1"/>
  <c r="G6" i="13" s="1"/>
  <c r="F145" i="1"/>
  <c r="E6" i="13" s="1"/>
  <c r="D145" i="1"/>
  <c r="C6" i="13" s="1"/>
  <c r="M144" i="1"/>
  <c r="L6" i="12" s="1"/>
  <c r="L144" i="1"/>
  <c r="K6" i="12" s="1"/>
  <c r="J144" i="1"/>
  <c r="I6" i="12" s="1"/>
  <c r="H144" i="1"/>
  <c r="G6" i="12" s="1"/>
  <c r="F144" i="1"/>
  <c r="E6" i="12" s="1"/>
  <c r="D144" i="1"/>
  <c r="C6" i="12" s="1"/>
  <c r="M143" i="1"/>
  <c r="L6" i="9" s="1"/>
  <c r="L143" i="1"/>
  <c r="K6" i="9" s="1"/>
  <c r="J143" i="1"/>
  <c r="I6" i="9" s="1"/>
  <c r="H143" i="1"/>
  <c r="G6" i="9" s="1"/>
  <c r="F143" i="1"/>
  <c r="E6" i="9" s="1"/>
  <c r="D143" i="1"/>
  <c r="C6" i="9" s="1"/>
  <c r="M142" i="1"/>
  <c r="L6" i="8" s="1"/>
  <c r="L142" i="1"/>
  <c r="K6" i="8" s="1"/>
  <c r="J142" i="1"/>
  <c r="I6" i="8" s="1"/>
  <c r="H142" i="1"/>
  <c r="G6" i="8" s="1"/>
  <c r="F142" i="1"/>
  <c r="E6" i="8" s="1"/>
  <c r="D142" i="1"/>
  <c r="C6" i="8" s="1"/>
  <c r="M141" i="1"/>
  <c r="L6" i="7" s="1"/>
  <c r="L141" i="1"/>
  <c r="K6" i="7" s="1"/>
  <c r="J141" i="1"/>
  <c r="I6" i="7" s="1"/>
  <c r="H141" i="1"/>
  <c r="G6" i="7" s="1"/>
  <c r="F141" i="1"/>
  <c r="E6" i="7" s="1"/>
  <c r="D141" i="1"/>
  <c r="C6" i="7" s="1"/>
  <c r="M140" i="1"/>
  <c r="L140" i="1"/>
  <c r="K6" i="11" s="1"/>
  <c r="J140" i="1"/>
  <c r="I6" i="11" s="1"/>
  <c r="H140" i="1"/>
  <c r="G6" i="11" s="1"/>
  <c r="F140" i="1"/>
  <c r="E6" i="11" s="1"/>
  <c r="D140" i="1"/>
  <c r="C6" i="11" s="1"/>
  <c r="M139" i="1"/>
  <c r="L139" i="1"/>
  <c r="K6" i="10" s="1"/>
  <c r="J139" i="1"/>
  <c r="I6" i="10" s="1"/>
  <c r="H139" i="1"/>
  <c r="G6" i="10" s="1"/>
  <c r="F139" i="1"/>
  <c r="E6" i="10" s="1"/>
  <c r="D139" i="1"/>
  <c r="C6" i="10" s="1"/>
  <c r="M138" i="1"/>
  <c r="L6" i="6" s="1"/>
  <c r="L138" i="1"/>
  <c r="K6" i="6" s="1"/>
  <c r="J138" i="1"/>
  <c r="I6" i="6" s="1"/>
  <c r="H138" i="1"/>
  <c r="G6" i="6" s="1"/>
  <c r="F138" i="1"/>
  <c r="E6" i="6" s="1"/>
  <c r="D138" i="1"/>
  <c r="C6" i="6" s="1"/>
  <c r="M137" i="1"/>
  <c r="L137" i="1"/>
  <c r="K6" i="5" s="1"/>
  <c r="J137" i="1"/>
  <c r="I6" i="5" s="1"/>
  <c r="H137" i="1"/>
  <c r="G6" i="5" s="1"/>
  <c r="F137" i="1"/>
  <c r="E6" i="5" s="1"/>
  <c r="D137" i="1"/>
  <c r="C6" i="5" s="1"/>
  <c r="M136" i="1"/>
  <c r="L136" i="1"/>
  <c r="K6" i="4" s="1"/>
  <c r="J136" i="1"/>
  <c r="I6" i="4" s="1"/>
  <c r="H136" i="1"/>
  <c r="G6" i="4" s="1"/>
  <c r="F136" i="1"/>
  <c r="E6" i="4" s="1"/>
  <c r="D136" i="1"/>
  <c r="C6" i="4" s="1"/>
  <c r="M135" i="1"/>
  <c r="L135" i="1"/>
  <c r="K6" i="3" s="1"/>
  <c r="J135" i="1"/>
  <c r="I6" i="3" s="1"/>
  <c r="H135" i="1"/>
  <c r="G6" i="3" s="1"/>
  <c r="F135" i="1"/>
  <c r="E6" i="3" s="1"/>
  <c r="D135" i="1"/>
  <c r="C6" i="3" s="1"/>
  <c r="M134" i="1"/>
  <c r="L6" i="2" s="1"/>
  <c r="L134" i="1"/>
  <c r="K6" i="2" s="1"/>
  <c r="J134" i="1"/>
  <c r="I6" i="2" s="1"/>
  <c r="H134" i="1"/>
  <c r="G6" i="2" s="1"/>
  <c r="F134" i="1"/>
  <c r="E6" i="2" s="1"/>
  <c r="D134" i="1"/>
  <c r="C6" i="2" s="1"/>
  <c r="M133" i="1"/>
  <c r="L133" i="1"/>
  <c r="K5" i="34" s="1"/>
  <c r="J133" i="1"/>
  <c r="I5" i="34" s="1"/>
  <c r="H133" i="1"/>
  <c r="G5" i="34" s="1"/>
  <c r="F133" i="1"/>
  <c r="E5" i="34" s="1"/>
  <c r="D133" i="1"/>
  <c r="C5" i="34" s="1"/>
  <c r="M132" i="1"/>
  <c r="L132" i="1"/>
  <c r="K5" i="33" s="1"/>
  <c r="J132" i="1"/>
  <c r="I5" i="33" s="1"/>
  <c r="H132" i="1"/>
  <c r="G5" i="33" s="1"/>
  <c r="F132" i="1"/>
  <c r="E5" i="33" s="1"/>
  <c r="D132" i="1"/>
  <c r="C5" i="33" s="1"/>
  <c r="M131" i="1"/>
  <c r="L131" i="1"/>
  <c r="K5" i="32" s="1"/>
  <c r="J131" i="1"/>
  <c r="I5" i="32" s="1"/>
  <c r="H131" i="1"/>
  <c r="G5" i="32" s="1"/>
  <c r="F131" i="1"/>
  <c r="E5" i="32" s="1"/>
  <c r="D131" i="1"/>
  <c r="C5" i="32" s="1"/>
  <c r="M130" i="1"/>
  <c r="L130" i="1"/>
  <c r="K5" i="31" s="1"/>
  <c r="J130" i="1"/>
  <c r="I5" i="31" s="1"/>
  <c r="H130" i="1"/>
  <c r="G5" i="31" s="1"/>
  <c r="F130" i="1"/>
  <c r="E5" i="31" s="1"/>
  <c r="D130" i="1"/>
  <c r="C5" i="31" s="1"/>
  <c r="M129" i="1"/>
  <c r="L129" i="1"/>
  <c r="K5" i="30" s="1"/>
  <c r="J129" i="1"/>
  <c r="I5" i="30" s="1"/>
  <c r="H129" i="1"/>
  <c r="G5" i="30" s="1"/>
  <c r="F129" i="1"/>
  <c r="E5" i="30" s="1"/>
  <c r="D129" i="1"/>
  <c r="C5" i="30" s="1"/>
  <c r="M128" i="1"/>
  <c r="L128" i="1"/>
  <c r="K5" i="29" s="1"/>
  <c r="J128" i="1"/>
  <c r="I5" i="29" s="1"/>
  <c r="H128" i="1"/>
  <c r="G5" i="29" s="1"/>
  <c r="F128" i="1"/>
  <c r="E5" i="29" s="1"/>
  <c r="D128" i="1"/>
  <c r="C5" i="29" s="1"/>
  <c r="M127" i="1"/>
  <c r="L5" i="28" s="1"/>
  <c r="L127" i="1"/>
  <c r="K5" i="28" s="1"/>
  <c r="J127" i="1"/>
  <c r="I5" i="28" s="1"/>
  <c r="H127" i="1"/>
  <c r="G5" i="28" s="1"/>
  <c r="F127" i="1"/>
  <c r="E5" i="28" s="1"/>
  <c r="D127" i="1"/>
  <c r="C5" i="28" s="1"/>
  <c r="M126" i="1"/>
  <c r="L5" i="27" s="1"/>
  <c r="L126" i="1"/>
  <c r="K5" i="27" s="1"/>
  <c r="J126" i="1"/>
  <c r="I5" i="27" s="1"/>
  <c r="H126" i="1"/>
  <c r="G5" i="27" s="1"/>
  <c r="F126" i="1"/>
  <c r="E5" i="27" s="1"/>
  <c r="D126" i="1"/>
  <c r="C5" i="27" s="1"/>
  <c r="M125" i="1"/>
  <c r="L125" i="1"/>
  <c r="K5" i="26" s="1"/>
  <c r="J125" i="1"/>
  <c r="I5" i="26" s="1"/>
  <c r="H125" i="1"/>
  <c r="G5" i="26" s="1"/>
  <c r="F125" i="1"/>
  <c r="E5" i="26" s="1"/>
  <c r="D125" i="1"/>
  <c r="C5" i="26" s="1"/>
  <c r="M124" i="1"/>
  <c r="L124" i="1"/>
  <c r="K5" i="25" s="1"/>
  <c r="J124" i="1"/>
  <c r="I5" i="25" s="1"/>
  <c r="H124" i="1"/>
  <c r="G5" i="25" s="1"/>
  <c r="F124" i="1"/>
  <c r="E5" i="25" s="1"/>
  <c r="D124" i="1"/>
  <c r="C5" i="25" s="1"/>
  <c r="M123" i="1"/>
  <c r="L123" i="1"/>
  <c r="K5" i="24" s="1"/>
  <c r="J123" i="1"/>
  <c r="I5" i="24" s="1"/>
  <c r="H123" i="1"/>
  <c r="G5" i="24" s="1"/>
  <c r="F123" i="1"/>
  <c r="E5" i="24" s="1"/>
  <c r="D123" i="1"/>
  <c r="C5" i="24" s="1"/>
  <c r="M122" i="1"/>
  <c r="L122" i="1"/>
  <c r="K5" i="23" s="1"/>
  <c r="J122" i="1"/>
  <c r="I5" i="23" s="1"/>
  <c r="H122" i="1"/>
  <c r="G5" i="23" s="1"/>
  <c r="F122" i="1"/>
  <c r="E5" i="23" s="1"/>
  <c r="D122" i="1"/>
  <c r="C5" i="23" s="1"/>
  <c r="M121" i="1"/>
  <c r="L121" i="1"/>
  <c r="K5" i="22" s="1"/>
  <c r="J121" i="1"/>
  <c r="I5" i="22" s="1"/>
  <c r="H121" i="1"/>
  <c r="G5" i="22" s="1"/>
  <c r="F121" i="1"/>
  <c r="E5" i="22" s="1"/>
  <c r="D121" i="1"/>
  <c r="C5" i="22" s="1"/>
  <c r="M120" i="1"/>
  <c r="L120" i="1"/>
  <c r="K5" i="21" s="1"/>
  <c r="J120" i="1"/>
  <c r="I5" i="21" s="1"/>
  <c r="H120" i="1"/>
  <c r="G5" i="21" s="1"/>
  <c r="F120" i="1"/>
  <c r="E5" i="21" s="1"/>
  <c r="D120" i="1"/>
  <c r="C5" i="21" s="1"/>
  <c r="M119" i="1"/>
  <c r="L5" i="20" s="1"/>
  <c r="L119" i="1"/>
  <c r="K5" i="20" s="1"/>
  <c r="J119" i="1"/>
  <c r="I5" i="20" s="1"/>
  <c r="H119" i="1"/>
  <c r="G5" i="20" s="1"/>
  <c r="F119" i="1"/>
  <c r="E5" i="20" s="1"/>
  <c r="D119" i="1"/>
  <c r="C5" i="20" s="1"/>
  <c r="M118" i="1"/>
  <c r="L5" i="19" s="1"/>
  <c r="L118" i="1"/>
  <c r="K5" i="19" s="1"/>
  <c r="J118" i="1"/>
  <c r="I5" i="19" s="1"/>
  <c r="H118" i="1"/>
  <c r="G5" i="19" s="1"/>
  <c r="F118" i="1"/>
  <c r="E5" i="19" s="1"/>
  <c r="D118" i="1"/>
  <c r="C5" i="19" s="1"/>
  <c r="M117" i="1"/>
  <c r="L117" i="1"/>
  <c r="K5" i="18" s="1"/>
  <c r="J117" i="1"/>
  <c r="I5" i="18" s="1"/>
  <c r="H117" i="1"/>
  <c r="G5" i="18" s="1"/>
  <c r="F117" i="1"/>
  <c r="E5" i="18" s="1"/>
  <c r="D117" i="1"/>
  <c r="C5" i="18" s="1"/>
  <c r="M116" i="1"/>
  <c r="L116" i="1"/>
  <c r="K5" i="17" s="1"/>
  <c r="J116" i="1"/>
  <c r="I5" i="17" s="1"/>
  <c r="H116" i="1"/>
  <c r="G5" i="17" s="1"/>
  <c r="F116" i="1"/>
  <c r="E5" i="17" s="1"/>
  <c r="D116" i="1"/>
  <c r="C5" i="17" s="1"/>
  <c r="M115" i="1"/>
  <c r="L115" i="1"/>
  <c r="K5" i="16" s="1"/>
  <c r="J115" i="1"/>
  <c r="I5" i="16" s="1"/>
  <c r="H115" i="1"/>
  <c r="G5" i="16" s="1"/>
  <c r="F115" i="1"/>
  <c r="E5" i="16" s="1"/>
  <c r="D115" i="1"/>
  <c r="C5" i="16" s="1"/>
  <c r="M114" i="1"/>
  <c r="L114" i="1"/>
  <c r="K5" i="15" s="1"/>
  <c r="J114" i="1"/>
  <c r="I5" i="15" s="1"/>
  <c r="H114" i="1"/>
  <c r="G5" i="15" s="1"/>
  <c r="F114" i="1"/>
  <c r="E5" i="15" s="1"/>
  <c r="D114" i="1"/>
  <c r="C5" i="15" s="1"/>
  <c r="M113" i="1"/>
  <c r="L5" i="14" s="1"/>
  <c r="L113" i="1"/>
  <c r="K5" i="14" s="1"/>
  <c r="J113" i="1"/>
  <c r="I5" i="14" s="1"/>
  <c r="H113" i="1"/>
  <c r="G5" i="14" s="1"/>
  <c r="F113" i="1"/>
  <c r="E5" i="14" s="1"/>
  <c r="D113" i="1"/>
  <c r="C5" i="14" s="1"/>
  <c r="M112" i="1"/>
  <c r="L112" i="1"/>
  <c r="K5" i="13" s="1"/>
  <c r="J112" i="1"/>
  <c r="I5" i="13" s="1"/>
  <c r="H112" i="1"/>
  <c r="G5" i="13" s="1"/>
  <c r="F112" i="1"/>
  <c r="E5" i="13" s="1"/>
  <c r="D112" i="1"/>
  <c r="C5" i="13" s="1"/>
  <c r="M111" i="1"/>
  <c r="L5" i="12" s="1"/>
  <c r="L111" i="1"/>
  <c r="K5" i="12" s="1"/>
  <c r="J111" i="1"/>
  <c r="I5" i="12" s="1"/>
  <c r="H111" i="1"/>
  <c r="G5" i="12" s="1"/>
  <c r="F111" i="1"/>
  <c r="E5" i="12" s="1"/>
  <c r="D111" i="1"/>
  <c r="C5" i="12" s="1"/>
  <c r="M110" i="1"/>
  <c r="L5" i="9" s="1"/>
  <c r="L110" i="1"/>
  <c r="K5" i="9" s="1"/>
  <c r="J110" i="1"/>
  <c r="I5" i="9" s="1"/>
  <c r="H110" i="1"/>
  <c r="G5" i="9" s="1"/>
  <c r="F110" i="1"/>
  <c r="E5" i="9" s="1"/>
  <c r="D110" i="1"/>
  <c r="C5" i="9" s="1"/>
  <c r="M109" i="1"/>
  <c r="L5" i="8" s="1"/>
  <c r="L109" i="1"/>
  <c r="K5" i="8" s="1"/>
  <c r="J109" i="1"/>
  <c r="I5" i="8" s="1"/>
  <c r="H109" i="1"/>
  <c r="G5" i="8" s="1"/>
  <c r="F109" i="1"/>
  <c r="E5" i="8" s="1"/>
  <c r="D109" i="1"/>
  <c r="C5" i="8" s="1"/>
  <c r="M108" i="1"/>
  <c r="L108" i="1"/>
  <c r="K5" i="7" s="1"/>
  <c r="J108" i="1"/>
  <c r="I5" i="7" s="1"/>
  <c r="H108" i="1"/>
  <c r="G5" i="7" s="1"/>
  <c r="F108" i="1"/>
  <c r="E5" i="7" s="1"/>
  <c r="D108" i="1"/>
  <c r="C5" i="7" s="1"/>
  <c r="M107" i="1"/>
  <c r="L107" i="1"/>
  <c r="K5" i="11" s="1"/>
  <c r="J107" i="1"/>
  <c r="I5" i="11" s="1"/>
  <c r="H107" i="1"/>
  <c r="G5" i="11" s="1"/>
  <c r="F107" i="1"/>
  <c r="E5" i="11" s="1"/>
  <c r="D107" i="1"/>
  <c r="C5" i="11" s="1"/>
  <c r="M106" i="1"/>
  <c r="L106" i="1"/>
  <c r="K5" i="10" s="1"/>
  <c r="J106" i="1"/>
  <c r="I5" i="10" s="1"/>
  <c r="H106" i="1"/>
  <c r="G5" i="10" s="1"/>
  <c r="F106" i="1"/>
  <c r="E5" i="10" s="1"/>
  <c r="D106" i="1"/>
  <c r="C5" i="10" s="1"/>
  <c r="M105" i="1"/>
  <c r="L5" i="6" s="1"/>
  <c r="L105" i="1"/>
  <c r="K5" i="6" s="1"/>
  <c r="J105" i="1"/>
  <c r="I5" i="6" s="1"/>
  <c r="H105" i="1"/>
  <c r="G5" i="6" s="1"/>
  <c r="F105" i="1"/>
  <c r="E5" i="6" s="1"/>
  <c r="D105" i="1"/>
  <c r="C5" i="6" s="1"/>
  <c r="M104" i="1"/>
  <c r="L104" i="1"/>
  <c r="K5" i="5" s="1"/>
  <c r="J104" i="1"/>
  <c r="I5" i="5" s="1"/>
  <c r="H104" i="1"/>
  <c r="G5" i="5" s="1"/>
  <c r="F104" i="1"/>
  <c r="E5" i="5" s="1"/>
  <c r="D104" i="1"/>
  <c r="C5" i="5" s="1"/>
  <c r="M103" i="1"/>
  <c r="L5" i="4" s="1"/>
  <c r="L103" i="1"/>
  <c r="K5" i="4" s="1"/>
  <c r="J103" i="1"/>
  <c r="I5" i="4" s="1"/>
  <c r="H103" i="1"/>
  <c r="G5" i="4" s="1"/>
  <c r="F103" i="1"/>
  <c r="E5" i="4" s="1"/>
  <c r="D103" i="1"/>
  <c r="C5" i="4" s="1"/>
  <c r="M102" i="1"/>
  <c r="L5" i="3" s="1"/>
  <c r="L102" i="1"/>
  <c r="K5" i="3" s="1"/>
  <c r="J102" i="1"/>
  <c r="I5" i="3" s="1"/>
  <c r="H102" i="1"/>
  <c r="G5" i="3" s="1"/>
  <c r="F102" i="1"/>
  <c r="E5" i="3" s="1"/>
  <c r="D102" i="1"/>
  <c r="C5" i="3" s="1"/>
  <c r="M101" i="1"/>
  <c r="L101" i="1"/>
  <c r="K5" i="2" s="1"/>
  <c r="J101" i="1"/>
  <c r="I5" i="2" s="1"/>
  <c r="H101" i="1"/>
  <c r="G5" i="2" s="1"/>
  <c r="F101" i="1"/>
  <c r="E5" i="2" s="1"/>
  <c r="D101" i="1"/>
  <c r="C5" i="2" s="1"/>
  <c r="M100" i="1"/>
  <c r="L100" i="1"/>
  <c r="K4" i="34" s="1"/>
  <c r="J100" i="1"/>
  <c r="I4" i="34" s="1"/>
  <c r="H100" i="1"/>
  <c r="G4" i="34" s="1"/>
  <c r="F100" i="1"/>
  <c r="E4" i="34" s="1"/>
  <c r="D100" i="1"/>
  <c r="C4" i="34" s="1"/>
  <c r="M99" i="1"/>
  <c r="L99" i="1"/>
  <c r="K4" i="33" s="1"/>
  <c r="J99" i="1"/>
  <c r="I4" i="33" s="1"/>
  <c r="H99" i="1"/>
  <c r="G4" i="33" s="1"/>
  <c r="F99" i="1"/>
  <c r="E4" i="33" s="1"/>
  <c r="D99" i="1"/>
  <c r="C4" i="33" s="1"/>
  <c r="M98" i="1"/>
  <c r="L98" i="1"/>
  <c r="K4" i="32" s="1"/>
  <c r="J98" i="1"/>
  <c r="I4" i="32" s="1"/>
  <c r="H98" i="1"/>
  <c r="G4" i="32" s="1"/>
  <c r="F98" i="1"/>
  <c r="E4" i="32" s="1"/>
  <c r="D98" i="1"/>
  <c r="C4" i="32" s="1"/>
  <c r="M97" i="1"/>
  <c r="L4" i="31" s="1"/>
  <c r="L97" i="1"/>
  <c r="K4" i="31" s="1"/>
  <c r="J97" i="1"/>
  <c r="I4" i="31" s="1"/>
  <c r="H97" i="1"/>
  <c r="G4" i="31" s="1"/>
  <c r="F97" i="1"/>
  <c r="E4" i="31" s="1"/>
  <c r="D97" i="1"/>
  <c r="C4" i="31" s="1"/>
  <c r="M96" i="1"/>
  <c r="L96" i="1"/>
  <c r="K4" i="30" s="1"/>
  <c r="J96" i="1"/>
  <c r="I4" i="30" s="1"/>
  <c r="H96" i="1"/>
  <c r="G4" i="30" s="1"/>
  <c r="F96" i="1"/>
  <c r="E4" i="30" s="1"/>
  <c r="D96" i="1"/>
  <c r="C4" i="30" s="1"/>
  <c r="M95" i="1"/>
  <c r="L4" i="29" s="1"/>
  <c r="L95" i="1"/>
  <c r="K4" i="29" s="1"/>
  <c r="J95" i="1"/>
  <c r="I4" i="29" s="1"/>
  <c r="H95" i="1"/>
  <c r="G4" i="29" s="1"/>
  <c r="F95" i="1"/>
  <c r="E4" i="29" s="1"/>
  <c r="D95" i="1"/>
  <c r="C4" i="29" s="1"/>
  <c r="M94" i="1"/>
  <c r="L4" i="28" s="1"/>
  <c r="L94" i="1"/>
  <c r="K4" i="28" s="1"/>
  <c r="J94" i="1"/>
  <c r="I4" i="28" s="1"/>
  <c r="H94" i="1"/>
  <c r="G4" i="28" s="1"/>
  <c r="F94" i="1"/>
  <c r="E4" i="28" s="1"/>
  <c r="D94" i="1"/>
  <c r="C4" i="28" s="1"/>
  <c r="M93" i="1"/>
  <c r="L4" i="27" s="1"/>
  <c r="L93" i="1"/>
  <c r="K4" i="27" s="1"/>
  <c r="J93" i="1"/>
  <c r="I4" i="27" s="1"/>
  <c r="H93" i="1"/>
  <c r="G4" i="27" s="1"/>
  <c r="F93" i="1"/>
  <c r="E4" i="27" s="1"/>
  <c r="D93" i="1"/>
  <c r="C4" i="27" s="1"/>
  <c r="M92" i="1"/>
  <c r="L92" i="1"/>
  <c r="K4" i="26" s="1"/>
  <c r="J92" i="1"/>
  <c r="I4" i="26" s="1"/>
  <c r="H92" i="1"/>
  <c r="G4" i="26" s="1"/>
  <c r="F92" i="1"/>
  <c r="E4" i="26" s="1"/>
  <c r="D92" i="1"/>
  <c r="C4" i="26" s="1"/>
  <c r="M91" i="1"/>
  <c r="L91" i="1"/>
  <c r="K4" i="25" s="1"/>
  <c r="J91" i="1"/>
  <c r="I4" i="25" s="1"/>
  <c r="H91" i="1"/>
  <c r="G4" i="25" s="1"/>
  <c r="F91" i="1"/>
  <c r="E4" i="25" s="1"/>
  <c r="D91" i="1"/>
  <c r="C4" i="25" s="1"/>
  <c r="M90" i="1"/>
  <c r="L90" i="1"/>
  <c r="K4" i="24" s="1"/>
  <c r="J90" i="1"/>
  <c r="I4" i="24" s="1"/>
  <c r="H90" i="1"/>
  <c r="G4" i="24" s="1"/>
  <c r="F90" i="1"/>
  <c r="E4" i="24" s="1"/>
  <c r="D90" i="1"/>
  <c r="C4" i="24" s="1"/>
  <c r="M89" i="1"/>
  <c r="L4" i="23" s="1"/>
  <c r="L89" i="1"/>
  <c r="K4" i="23" s="1"/>
  <c r="J89" i="1"/>
  <c r="I4" i="23" s="1"/>
  <c r="H89" i="1"/>
  <c r="G4" i="23" s="1"/>
  <c r="F89" i="1"/>
  <c r="E4" i="23" s="1"/>
  <c r="D89" i="1"/>
  <c r="C4" i="23" s="1"/>
  <c r="M88" i="1"/>
  <c r="L88" i="1"/>
  <c r="K4" i="22" s="1"/>
  <c r="J88" i="1"/>
  <c r="I4" i="22" s="1"/>
  <c r="H88" i="1"/>
  <c r="G4" i="22" s="1"/>
  <c r="F88" i="1"/>
  <c r="E4" i="22" s="1"/>
  <c r="D88" i="1"/>
  <c r="C4" i="22" s="1"/>
  <c r="M87" i="1"/>
  <c r="L87" i="1"/>
  <c r="K4" i="21" s="1"/>
  <c r="J87" i="1"/>
  <c r="I4" i="21" s="1"/>
  <c r="H87" i="1"/>
  <c r="G4" i="21" s="1"/>
  <c r="F87" i="1"/>
  <c r="E4" i="21" s="1"/>
  <c r="D87" i="1"/>
  <c r="C4" i="21" s="1"/>
  <c r="M86" i="1"/>
  <c r="L4" i="20" s="1"/>
  <c r="L86" i="1"/>
  <c r="K4" i="20" s="1"/>
  <c r="J86" i="1"/>
  <c r="I4" i="20" s="1"/>
  <c r="H86" i="1"/>
  <c r="G4" i="20" s="1"/>
  <c r="F86" i="1"/>
  <c r="E4" i="20" s="1"/>
  <c r="D86" i="1"/>
  <c r="C4" i="20" s="1"/>
  <c r="M85" i="1"/>
  <c r="L4" i="19" s="1"/>
  <c r="L85" i="1"/>
  <c r="K4" i="19" s="1"/>
  <c r="J85" i="1"/>
  <c r="I4" i="19" s="1"/>
  <c r="H85" i="1"/>
  <c r="G4" i="19" s="1"/>
  <c r="F85" i="1"/>
  <c r="E4" i="19" s="1"/>
  <c r="D85" i="1"/>
  <c r="C4" i="19" s="1"/>
  <c r="M84" i="1"/>
  <c r="L84" i="1"/>
  <c r="K4" i="18" s="1"/>
  <c r="J84" i="1"/>
  <c r="I4" i="18" s="1"/>
  <c r="H84" i="1"/>
  <c r="G4" i="18" s="1"/>
  <c r="F84" i="1"/>
  <c r="E4" i="18" s="1"/>
  <c r="D84" i="1"/>
  <c r="C4" i="18" s="1"/>
  <c r="M83" i="1"/>
  <c r="L83" i="1"/>
  <c r="K4" i="17" s="1"/>
  <c r="J83" i="1"/>
  <c r="I4" i="17" s="1"/>
  <c r="H83" i="1"/>
  <c r="G4" i="17" s="1"/>
  <c r="F83" i="1"/>
  <c r="E4" i="17" s="1"/>
  <c r="D83" i="1"/>
  <c r="C4" i="17" s="1"/>
  <c r="M82" i="1"/>
  <c r="L82" i="1"/>
  <c r="K4" i="16" s="1"/>
  <c r="J82" i="1"/>
  <c r="I4" i="16" s="1"/>
  <c r="H82" i="1"/>
  <c r="G4" i="16" s="1"/>
  <c r="F82" i="1"/>
  <c r="E4" i="16" s="1"/>
  <c r="D82" i="1"/>
  <c r="C4" i="16" s="1"/>
  <c r="M81" i="1"/>
  <c r="L4" i="15" s="1"/>
  <c r="L81" i="1"/>
  <c r="K4" i="15" s="1"/>
  <c r="J81" i="1"/>
  <c r="I4" i="15" s="1"/>
  <c r="H81" i="1"/>
  <c r="G4" i="15" s="1"/>
  <c r="F81" i="1"/>
  <c r="E4" i="15" s="1"/>
  <c r="D81" i="1"/>
  <c r="C4" i="15" s="1"/>
  <c r="M80" i="1"/>
  <c r="L80" i="1"/>
  <c r="K4" i="14" s="1"/>
  <c r="J80" i="1"/>
  <c r="I4" i="14" s="1"/>
  <c r="H80" i="1"/>
  <c r="G4" i="14" s="1"/>
  <c r="F80" i="1"/>
  <c r="E4" i="14" s="1"/>
  <c r="D80" i="1"/>
  <c r="C4" i="14" s="1"/>
  <c r="M79" i="1"/>
  <c r="L79" i="1"/>
  <c r="K4" i="13" s="1"/>
  <c r="J79" i="1"/>
  <c r="I4" i="13" s="1"/>
  <c r="H79" i="1"/>
  <c r="G4" i="13" s="1"/>
  <c r="F79" i="1"/>
  <c r="E4" i="13" s="1"/>
  <c r="D79" i="1"/>
  <c r="C4" i="13" s="1"/>
  <c r="M78" i="1"/>
  <c r="L4" i="12" s="1"/>
  <c r="L78" i="1"/>
  <c r="K4" i="12" s="1"/>
  <c r="J78" i="1"/>
  <c r="I4" i="12" s="1"/>
  <c r="H78" i="1"/>
  <c r="G4" i="12" s="1"/>
  <c r="F78" i="1"/>
  <c r="E4" i="12" s="1"/>
  <c r="D78" i="1"/>
  <c r="C4" i="12" s="1"/>
  <c r="M77" i="1"/>
  <c r="L77" i="1"/>
  <c r="K4" i="9" s="1"/>
  <c r="J77" i="1"/>
  <c r="I4" i="9" s="1"/>
  <c r="H77" i="1"/>
  <c r="G4" i="9" s="1"/>
  <c r="F77" i="1"/>
  <c r="E4" i="9" s="1"/>
  <c r="D77" i="1"/>
  <c r="C4" i="9" s="1"/>
  <c r="M76" i="1"/>
  <c r="L76" i="1"/>
  <c r="K4" i="8" s="1"/>
  <c r="J76" i="1"/>
  <c r="I4" i="8" s="1"/>
  <c r="H76" i="1"/>
  <c r="G4" i="8" s="1"/>
  <c r="F76" i="1"/>
  <c r="E4" i="8" s="1"/>
  <c r="D76" i="1"/>
  <c r="C4" i="8" s="1"/>
  <c r="M75" i="1"/>
  <c r="L75" i="1"/>
  <c r="K4" i="7" s="1"/>
  <c r="J75" i="1"/>
  <c r="I4" i="7" s="1"/>
  <c r="H75" i="1"/>
  <c r="G4" i="7" s="1"/>
  <c r="F75" i="1"/>
  <c r="E4" i="7" s="1"/>
  <c r="D75" i="1"/>
  <c r="C4" i="7" s="1"/>
  <c r="M74" i="1"/>
  <c r="L74" i="1"/>
  <c r="K4" i="11" s="1"/>
  <c r="J74" i="1"/>
  <c r="I4" i="11" s="1"/>
  <c r="H74" i="1"/>
  <c r="G4" i="11" s="1"/>
  <c r="F74" i="1"/>
  <c r="E4" i="11" s="1"/>
  <c r="D74" i="1"/>
  <c r="C4" i="11" s="1"/>
  <c r="M73" i="1"/>
  <c r="L4" i="10" s="1"/>
  <c r="L73" i="1"/>
  <c r="K4" i="10" s="1"/>
  <c r="J73" i="1"/>
  <c r="I4" i="10" s="1"/>
  <c r="H73" i="1"/>
  <c r="G4" i="10" s="1"/>
  <c r="F73" i="1"/>
  <c r="E4" i="10" s="1"/>
  <c r="D73" i="1"/>
  <c r="C4" i="10" s="1"/>
  <c r="M72" i="1"/>
  <c r="L72" i="1"/>
  <c r="K4" i="6" s="1"/>
  <c r="J72" i="1"/>
  <c r="I4" i="6" s="1"/>
  <c r="H72" i="1"/>
  <c r="G4" i="6" s="1"/>
  <c r="F72" i="1"/>
  <c r="E4" i="6" s="1"/>
  <c r="D72" i="1"/>
  <c r="C4" i="6" s="1"/>
  <c r="M71" i="1"/>
  <c r="L4" i="5" s="1"/>
  <c r="L71" i="1"/>
  <c r="K4" i="5" s="1"/>
  <c r="J71" i="1"/>
  <c r="I4" i="5" s="1"/>
  <c r="H71" i="1"/>
  <c r="G4" i="5" s="1"/>
  <c r="F71" i="1"/>
  <c r="E4" i="5" s="1"/>
  <c r="D71" i="1"/>
  <c r="C4" i="5" s="1"/>
  <c r="M70" i="1"/>
  <c r="L4" i="4" s="1"/>
  <c r="L70" i="1"/>
  <c r="K4" i="4" s="1"/>
  <c r="J70" i="1"/>
  <c r="I4" i="4" s="1"/>
  <c r="H70" i="1"/>
  <c r="G4" i="4" s="1"/>
  <c r="F70" i="1"/>
  <c r="E4" i="4" s="1"/>
  <c r="D70" i="1"/>
  <c r="C4" i="4" s="1"/>
  <c r="M69" i="1"/>
  <c r="L69" i="1"/>
  <c r="K4" i="3" s="1"/>
  <c r="J69" i="1"/>
  <c r="I4" i="3" s="1"/>
  <c r="H69" i="1"/>
  <c r="G4" i="3" s="1"/>
  <c r="F69" i="1"/>
  <c r="E4" i="3" s="1"/>
  <c r="D69" i="1"/>
  <c r="C4" i="3" s="1"/>
  <c r="M68" i="1"/>
  <c r="L68" i="1"/>
  <c r="K4" i="2" s="1"/>
  <c r="J68" i="1"/>
  <c r="I4" i="2" s="1"/>
  <c r="H68" i="1"/>
  <c r="G4" i="2" s="1"/>
  <c r="F68" i="1"/>
  <c r="E4" i="2" s="1"/>
  <c r="D68" i="1"/>
  <c r="C4" i="2" s="1"/>
  <c r="M67" i="1"/>
  <c r="L67" i="1"/>
  <c r="K3" i="34" s="1"/>
  <c r="J67" i="1"/>
  <c r="I3" i="34" s="1"/>
  <c r="H67" i="1"/>
  <c r="G3" i="34" s="1"/>
  <c r="F67" i="1"/>
  <c r="E3" i="34" s="1"/>
  <c r="D67" i="1"/>
  <c r="C3" i="34" s="1"/>
  <c r="M66" i="1"/>
  <c r="L66" i="1"/>
  <c r="K3" i="33" s="1"/>
  <c r="J66" i="1"/>
  <c r="I3" i="33" s="1"/>
  <c r="H66" i="1"/>
  <c r="G3" i="33" s="1"/>
  <c r="F66" i="1"/>
  <c r="E3" i="33" s="1"/>
  <c r="D66" i="1"/>
  <c r="C3" i="33" s="1"/>
  <c r="M65" i="1"/>
  <c r="L3" i="32" s="1"/>
  <c r="L65" i="1"/>
  <c r="K3" i="32" s="1"/>
  <c r="J65" i="1"/>
  <c r="I3" i="32" s="1"/>
  <c r="H65" i="1"/>
  <c r="G3" i="32" s="1"/>
  <c r="F65" i="1"/>
  <c r="E3" i="32" s="1"/>
  <c r="D65" i="1"/>
  <c r="C3" i="32" s="1"/>
  <c r="M64" i="1"/>
  <c r="L64" i="1"/>
  <c r="K3" i="31" s="1"/>
  <c r="J64" i="1"/>
  <c r="I3" i="31" s="1"/>
  <c r="H64" i="1"/>
  <c r="G3" i="31" s="1"/>
  <c r="F64" i="1"/>
  <c r="E3" i="31" s="1"/>
  <c r="D64" i="1"/>
  <c r="C3" i="31" s="1"/>
  <c r="M63" i="1"/>
  <c r="L63" i="1"/>
  <c r="K3" i="30" s="1"/>
  <c r="J63" i="1"/>
  <c r="I3" i="30" s="1"/>
  <c r="H63" i="1"/>
  <c r="G3" i="30" s="1"/>
  <c r="F63" i="1"/>
  <c r="E3" i="30" s="1"/>
  <c r="D63" i="1"/>
  <c r="C3" i="30" s="1"/>
  <c r="M62" i="1"/>
  <c r="L3" i="29" s="1"/>
  <c r="L62" i="1"/>
  <c r="K3" i="29" s="1"/>
  <c r="J62" i="1"/>
  <c r="I3" i="29" s="1"/>
  <c r="H62" i="1"/>
  <c r="G3" i="29" s="1"/>
  <c r="F62" i="1"/>
  <c r="E3" i="29" s="1"/>
  <c r="D62" i="1"/>
  <c r="C3" i="29" s="1"/>
  <c r="M61" i="1"/>
  <c r="L3" i="28" s="1"/>
  <c r="L61" i="1"/>
  <c r="K3" i="28" s="1"/>
  <c r="J61" i="1"/>
  <c r="I3" i="28" s="1"/>
  <c r="H61" i="1"/>
  <c r="G3" i="28" s="1"/>
  <c r="F61" i="1"/>
  <c r="E3" i="28" s="1"/>
  <c r="D61" i="1"/>
  <c r="C3" i="28" s="1"/>
  <c r="M60" i="1"/>
  <c r="L60" i="1"/>
  <c r="K3" i="27" s="1"/>
  <c r="J60" i="1"/>
  <c r="I3" i="27" s="1"/>
  <c r="H60" i="1"/>
  <c r="G3" i="27" s="1"/>
  <c r="F60" i="1"/>
  <c r="E3" i="27" s="1"/>
  <c r="D60" i="1"/>
  <c r="C3" i="27" s="1"/>
  <c r="M59" i="1"/>
  <c r="L59" i="1"/>
  <c r="K3" i="26" s="1"/>
  <c r="J59" i="1"/>
  <c r="I3" i="26" s="1"/>
  <c r="H59" i="1"/>
  <c r="G3" i="26" s="1"/>
  <c r="F59" i="1"/>
  <c r="E3" i="26" s="1"/>
  <c r="D59" i="1"/>
  <c r="C3" i="26" s="1"/>
  <c r="M58" i="1"/>
  <c r="L58" i="1"/>
  <c r="K3" i="25" s="1"/>
  <c r="J58" i="1"/>
  <c r="I3" i="25" s="1"/>
  <c r="H58" i="1"/>
  <c r="G3" i="25" s="1"/>
  <c r="F58" i="1"/>
  <c r="E3" i="25" s="1"/>
  <c r="D58" i="1"/>
  <c r="C3" i="25" s="1"/>
  <c r="M57" i="1"/>
  <c r="L3" i="24" s="1"/>
  <c r="L57" i="1"/>
  <c r="K3" i="24" s="1"/>
  <c r="J57" i="1"/>
  <c r="I3" i="24" s="1"/>
  <c r="H57" i="1"/>
  <c r="G3" i="24" s="1"/>
  <c r="F57" i="1"/>
  <c r="E3" i="24" s="1"/>
  <c r="D57" i="1"/>
  <c r="C3" i="24" s="1"/>
  <c r="M56" i="1"/>
  <c r="L56" i="1"/>
  <c r="K3" i="23" s="1"/>
  <c r="J56" i="1"/>
  <c r="I3" i="23" s="1"/>
  <c r="H56" i="1"/>
  <c r="G3" i="23" s="1"/>
  <c r="F56" i="1"/>
  <c r="E3" i="23" s="1"/>
  <c r="D56" i="1"/>
  <c r="C3" i="23" s="1"/>
  <c r="M55" i="1"/>
  <c r="L55" i="1"/>
  <c r="K3" i="22" s="1"/>
  <c r="J55" i="1"/>
  <c r="I3" i="22" s="1"/>
  <c r="H55" i="1"/>
  <c r="G3" i="22" s="1"/>
  <c r="F55" i="1"/>
  <c r="E3" i="22" s="1"/>
  <c r="D55" i="1"/>
  <c r="C3" i="22" s="1"/>
  <c r="M54" i="1"/>
  <c r="L3" i="21" s="1"/>
  <c r="L54" i="1"/>
  <c r="K3" i="21" s="1"/>
  <c r="J54" i="1"/>
  <c r="I3" i="21" s="1"/>
  <c r="H54" i="1"/>
  <c r="G3" i="21" s="1"/>
  <c r="F54" i="1"/>
  <c r="E3" i="21" s="1"/>
  <c r="D54" i="1"/>
  <c r="C3" i="21" s="1"/>
  <c r="M53" i="1"/>
  <c r="L3" i="20" s="1"/>
  <c r="L53" i="1"/>
  <c r="K3" i="20" s="1"/>
  <c r="J53" i="1"/>
  <c r="I3" i="20" s="1"/>
  <c r="H53" i="1"/>
  <c r="G3" i="20" s="1"/>
  <c r="F53" i="1"/>
  <c r="E3" i="20" s="1"/>
  <c r="D53" i="1"/>
  <c r="C3" i="20" s="1"/>
  <c r="M52" i="1"/>
  <c r="L52" i="1"/>
  <c r="K3" i="19" s="1"/>
  <c r="J52" i="1"/>
  <c r="I3" i="19" s="1"/>
  <c r="H52" i="1"/>
  <c r="G3" i="19" s="1"/>
  <c r="F52" i="1"/>
  <c r="E3" i="19" s="1"/>
  <c r="D52" i="1"/>
  <c r="C3" i="19" s="1"/>
  <c r="M51" i="1"/>
  <c r="L51" i="1"/>
  <c r="K3" i="18" s="1"/>
  <c r="J51" i="1"/>
  <c r="I3" i="18" s="1"/>
  <c r="H51" i="1"/>
  <c r="G3" i="18" s="1"/>
  <c r="F51" i="1"/>
  <c r="E3" i="18" s="1"/>
  <c r="D51" i="1"/>
  <c r="C3" i="18" s="1"/>
  <c r="M50" i="1"/>
  <c r="L50" i="1"/>
  <c r="K3" i="17" s="1"/>
  <c r="J50" i="1"/>
  <c r="I3" i="17" s="1"/>
  <c r="H50" i="1"/>
  <c r="G3" i="17" s="1"/>
  <c r="F50" i="1"/>
  <c r="E3" i="17" s="1"/>
  <c r="D50" i="1"/>
  <c r="C3" i="17" s="1"/>
  <c r="M49" i="1"/>
  <c r="L3" i="16" s="1"/>
  <c r="L49" i="1"/>
  <c r="K3" i="16" s="1"/>
  <c r="J49" i="1"/>
  <c r="I3" i="16" s="1"/>
  <c r="H49" i="1"/>
  <c r="G3" i="16" s="1"/>
  <c r="F49" i="1"/>
  <c r="E3" i="16" s="1"/>
  <c r="D49" i="1"/>
  <c r="C3" i="16" s="1"/>
  <c r="M48" i="1"/>
  <c r="L48" i="1"/>
  <c r="K3" i="15" s="1"/>
  <c r="J48" i="1"/>
  <c r="I3" i="15" s="1"/>
  <c r="H48" i="1"/>
  <c r="G3" i="15" s="1"/>
  <c r="F48" i="1"/>
  <c r="E3" i="15" s="1"/>
  <c r="D48" i="1"/>
  <c r="C3" i="15" s="1"/>
  <c r="M47" i="1"/>
  <c r="L47" i="1"/>
  <c r="K3" i="14" s="1"/>
  <c r="J47" i="1"/>
  <c r="I3" i="14" s="1"/>
  <c r="H47" i="1"/>
  <c r="G3" i="14" s="1"/>
  <c r="F47" i="1"/>
  <c r="E3" i="14" s="1"/>
  <c r="D47" i="1"/>
  <c r="C3" i="14" s="1"/>
  <c r="M46" i="1"/>
  <c r="L3" i="13" s="1"/>
  <c r="L46" i="1"/>
  <c r="K3" i="13" s="1"/>
  <c r="J46" i="1"/>
  <c r="I3" i="13" s="1"/>
  <c r="H46" i="1"/>
  <c r="G3" i="13" s="1"/>
  <c r="F46" i="1"/>
  <c r="E3" i="13" s="1"/>
  <c r="D46" i="1"/>
  <c r="C3" i="13" s="1"/>
  <c r="M45" i="1"/>
  <c r="L3" i="12" s="1"/>
  <c r="L45" i="1"/>
  <c r="K3" i="12" s="1"/>
  <c r="J45" i="1"/>
  <c r="I3" i="12" s="1"/>
  <c r="H45" i="1"/>
  <c r="G3" i="12" s="1"/>
  <c r="F45" i="1"/>
  <c r="E3" i="12" s="1"/>
  <c r="D45" i="1"/>
  <c r="C3" i="12" s="1"/>
  <c r="M44" i="1"/>
  <c r="L44" i="1"/>
  <c r="K3" i="9" s="1"/>
  <c r="J44" i="1"/>
  <c r="I3" i="9" s="1"/>
  <c r="H44" i="1"/>
  <c r="G3" i="9" s="1"/>
  <c r="F44" i="1"/>
  <c r="E3" i="9" s="1"/>
  <c r="D44" i="1"/>
  <c r="C3" i="9" s="1"/>
  <c r="M43" i="1"/>
  <c r="L43" i="1"/>
  <c r="K3" i="8" s="1"/>
  <c r="J43" i="1"/>
  <c r="I3" i="8" s="1"/>
  <c r="H43" i="1"/>
  <c r="G3" i="8" s="1"/>
  <c r="F43" i="1"/>
  <c r="E3" i="8" s="1"/>
  <c r="D43" i="1"/>
  <c r="C3" i="8" s="1"/>
  <c r="M42" i="1"/>
  <c r="L42" i="1"/>
  <c r="K3" i="7" s="1"/>
  <c r="J42" i="1"/>
  <c r="I3" i="7" s="1"/>
  <c r="H42" i="1"/>
  <c r="G3" i="7" s="1"/>
  <c r="F42" i="1"/>
  <c r="E3" i="7" s="1"/>
  <c r="D42" i="1"/>
  <c r="C3" i="7" s="1"/>
  <c r="M41" i="1"/>
  <c r="L3" i="11" s="1"/>
  <c r="L41" i="1"/>
  <c r="K3" i="11" s="1"/>
  <c r="J41" i="1"/>
  <c r="I3" i="11" s="1"/>
  <c r="H41" i="1"/>
  <c r="G3" i="11" s="1"/>
  <c r="F41" i="1"/>
  <c r="E3" i="11" s="1"/>
  <c r="D41" i="1"/>
  <c r="C3" i="11" s="1"/>
  <c r="M40" i="1"/>
  <c r="L40" i="1"/>
  <c r="K3" i="10" s="1"/>
  <c r="J40" i="1"/>
  <c r="I3" i="10" s="1"/>
  <c r="H40" i="1"/>
  <c r="G3" i="10" s="1"/>
  <c r="F40" i="1"/>
  <c r="E3" i="10" s="1"/>
  <c r="D40" i="1"/>
  <c r="C3" i="10" s="1"/>
  <c r="M39" i="1"/>
  <c r="L39" i="1"/>
  <c r="K3" i="6" s="1"/>
  <c r="J39" i="1"/>
  <c r="I3" i="6" s="1"/>
  <c r="H39" i="1"/>
  <c r="G3" i="6" s="1"/>
  <c r="F39" i="1"/>
  <c r="E3" i="6" s="1"/>
  <c r="D39" i="1"/>
  <c r="C3" i="6" s="1"/>
  <c r="M38" i="1"/>
  <c r="L3" i="5" s="1"/>
  <c r="L38" i="1"/>
  <c r="K3" i="5" s="1"/>
  <c r="J38" i="1"/>
  <c r="I3" i="5" s="1"/>
  <c r="H38" i="1"/>
  <c r="G3" i="5" s="1"/>
  <c r="F38" i="1"/>
  <c r="E3" i="5" s="1"/>
  <c r="D38" i="1"/>
  <c r="C3" i="5" s="1"/>
  <c r="M37" i="1"/>
  <c r="L37" i="1"/>
  <c r="K3" i="4" s="1"/>
  <c r="J37" i="1"/>
  <c r="I3" i="4" s="1"/>
  <c r="H37" i="1"/>
  <c r="G3" i="4" s="1"/>
  <c r="F37" i="1"/>
  <c r="E3" i="4" s="1"/>
  <c r="D37" i="1"/>
  <c r="C3" i="4" s="1"/>
  <c r="M36" i="1"/>
  <c r="L36" i="1"/>
  <c r="K3" i="3" s="1"/>
  <c r="J36" i="1"/>
  <c r="I3" i="3" s="1"/>
  <c r="H36" i="1"/>
  <c r="G3" i="3" s="1"/>
  <c r="F36" i="1"/>
  <c r="E3" i="3" s="1"/>
  <c r="D36" i="1"/>
  <c r="C3" i="3" s="1"/>
  <c r="M35" i="1"/>
  <c r="L35" i="1"/>
  <c r="K3" i="2" s="1"/>
  <c r="J35" i="1"/>
  <c r="I3" i="2" s="1"/>
  <c r="H35" i="1"/>
  <c r="G3" i="2" s="1"/>
  <c r="F35" i="1"/>
  <c r="E3" i="2" s="1"/>
  <c r="D35" i="1"/>
  <c r="C3" i="2" s="1"/>
  <c r="M34" i="1"/>
  <c r="L34" i="1"/>
  <c r="K2" i="34" s="1"/>
  <c r="J34" i="1"/>
  <c r="I2" i="34" s="1"/>
  <c r="H34" i="1"/>
  <c r="G2" i="34" s="1"/>
  <c r="F34" i="1"/>
  <c r="E2" i="34" s="1"/>
  <c r="D34" i="1"/>
  <c r="C2" i="34" s="1"/>
  <c r="M33" i="1"/>
  <c r="L2" i="33" s="1"/>
  <c r="L33" i="1"/>
  <c r="K2" i="33" s="1"/>
  <c r="J33" i="1"/>
  <c r="I2" i="33" s="1"/>
  <c r="H33" i="1"/>
  <c r="G2" i="33" s="1"/>
  <c r="F33" i="1"/>
  <c r="E2" i="33" s="1"/>
  <c r="D33" i="1"/>
  <c r="C2" i="33" s="1"/>
  <c r="M32" i="1"/>
  <c r="L32" i="1"/>
  <c r="K2" i="32" s="1"/>
  <c r="J32" i="1"/>
  <c r="I2" i="32" s="1"/>
  <c r="H32" i="1"/>
  <c r="G2" i="32" s="1"/>
  <c r="F32" i="1"/>
  <c r="E2" i="32" s="1"/>
  <c r="D32" i="1"/>
  <c r="C2" i="32" s="1"/>
  <c r="M31" i="1"/>
  <c r="L31" i="1"/>
  <c r="K2" i="31" s="1"/>
  <c r="J31" i="1"/>
  <c r="I2" i="31" s="1"/>
  <c r="H31" i="1"/>
  <c r="G2" i="31" s="1"/>
  <c r="F31" i="1"/>
  <c r="E2" i="31" s="1"/>
  <c r="D31" i="1"/>
  <c r="C2" i="31" s="1"/>
  <c r="M30" i="1"/>
  <c r="L2" i="30" s="1"/>
  <c r="L30" i="1"/>
  <c r="K2" i="30" s="1"/>
  <c r="J30" i="1"/>
  <c r="I2" i="30" s="1"/>
  <c r="H30" i="1"/>
  <c r="G2" i="30" s="1"/>
  <c r="F30" i="1"/>
  <c r="E2" i="30" s="1"/>
  <c r="D30" i="1"/>
  <c r="C2" i="30" s="1"/>
  <c r="M29" i="1"/>
  <c r="L29" i="1"/>
  <c r="K2" i="29" s="1"/>
  <c r="J29" i="1"/>
  <c r="I2" i="29" s="1"/>
  <c r="H29" i="1"/>
  <c r="G2" i="29" s="1"/>
  <c r="F29" i="1"/>
  <c r="E2" i="29" s="1"/>
  <c r="D29" i="1"/>
  <c r="C2" i="29" s="1"/>
  <c r="N28" i="1"/>
  <c r="M2" i="28" s="1"/>
  <c r="L28" i="1"/>
  <c r="K2" i="28" s="1"/>
  <c r="J28" i="1"/>
  <c r="I2" i="28" s="1"/>
  <c r="H28" i="1"/>
  <c r="G2" i="28" s="1"/>
  <c r="F28" i="1"/>
  <c r="E2" i="28" s="1"/>
  <c r="D28" i="1"/>
  <c r="C2" i="28" s="1"/>
  <c r="L27" i="1"/>
  <c r="K2" i="27" s="1"/>
  <c r="J27" i="1"/>
  <c r="I2" i="27" s="1"/>
  <c r="H27" i="1"/>
  <c r="G2" i="27" s="1"/>
  <c r="F27" i="1"/>
  <c r="E2" i="27" s="1"/>
  <c r="D27" i="1"/>
  <c r="C2" i="27" s="1"/>
  <c r="L26" i="1"/>
  <c r="K2" i="26" s="1"/>
  <c r="J26" i="1"/>
  <c r="I2" i="26" s="1"/>
  <c r="H26" i="1"/>
  <c r="G2" i="26" s="1"/>
  <c r="F26" i="1"/>
  <c r="E2" i="26" s="1"/>
  <c r="D26" i="1"/>
  <c r="C2" i="26" s="1"/>
  <c r="L25" i="1"/>
  <c r="K2" i="25" s="1"/>
  <c r="J25" i="1"/>
  <c r="I2" i="25" s="1"/>
  <c r="H25" i="1"/>
  <c r="G2" i="25" s="1"/>
  <c r="F25" i="1"/>
  <c r="E2" i="25" s="1"/>
  <c r="D25" i="1"/>
  <c r="C2" i="25" s="1"/>
  <c r="L24" i="1"/>
  <c r="K2" i="24" s="1"/>
  <c r="J24" i="1"/>
  <c r="I2" i="24" s="1"/>
  <c r="H24" i="1"/>
  <c r="G2" i="24" s="1"/>
  <c r="F24" i="1"/>
  <c r="E2" i="24" s="1"/>
  <c r="D24" i="1"/>
  <c r="C2" i="24" s="1"/>
  <c r="N23" i="1"/>
  <c r="M2" i="23" s="1"/>
  <c r="L23" i="1"/>
  <c r="K2" i="23" s="1"/>
  <c r="J23" i="1"/>
  <c r="I2" i="23" s="1"/>
  <c r="H23" i="1"/>
  <c r="G2" i="23" s="1"/>
  <c r="F23" i="1"/>
  <c r="E2" i="23" s="1"/>
  <c r="D23" i="1"/>
  <c r="C2" i="23" s="1"/>
  <c r="N22" i="1"/>
  <c r="M2" i="22" s="1"/>
  <c r="L22" i="1"/>
  <c r="K2" i="22" s="1"/>
  <c r="J22" i="1"/>
  <c r="I2" i="22" s="1"/>
  <c r="H22" i="1"/>
  <c r="G2" i="22" s="1"/>
  <c r="F22" i="1"/>
  <c r="E2" i="22" s="1"/>
  <c r="D22" i="1"/>
  <c r="C2" i="22" s="1"/>
  <c r="L21" i="1"/>
  <c r="K2" i="21" s="1"/>
  <c r="J21" i="1"/>
  <c r="I2" i="21" s="1"/>
  <c r="H21" i="1"/>
  <c r="G2" i="21" s="1"/>
  <c r="F21" i="1"/>
  <c r="E2" i="21" s="1"/>
  <c r="D21" i="1"/>
  <c r="C2" i="21" s="1"/>
  <c r="L20" i="1"/>
  <c r="K2" i="20" s="1"/>
  <c r="J20" i="1"/>
  <c r="I2" i="20" s="1"/>
  <c r="H20" i="1"/>
  <c r="G2" i="20" s="1"/>
  <c r="F20" i="1"/>
  <c r="E2" i="20" s="1"/>
  <c r="D20" i="1"/>
  <c r="C2" i="20" s="1"/>
  <c r="L19" i="1"/>
  <c r="K2" i="19" s="1"/>
  <c r="J19" i="1"/>
  <c r="I2" i="19" s="1"/>
  <c r="H19" i="1"/>
  <c r="G2" i="19" s="1"/>
  <c r="F19" i="1"/>
  <c r="E2" i="19" s="1"/>
  <c r="D19" i="1"/>
  <c r="C2" i="19" s="1"/>
  <c r="N18" i="1"/>
  <c r="M2" i="18" s="1"/>
  <c r="L18" i="1"/>
  <c r="K2" i="18" s="1"/>
  <c r="J18" i="1"/>
  <c r="I2" i="18" s="1"/>
  <c r="H18" i="1"/>
  <c r="G2" i="18" s="1"/>
  <c r="F18" i="1"/>
  <c r="E2" i="18" s="1"/>
  <c r="D18" i="1"/>
  <c r="C2" i="18" s="1"/>
  <c r="L17" i="1"/>
  <c r="K2" i="17" s="1"/>
  <c r="J17" i="1"/>
  <c r="I2" i="17" s="1"/>
  <c r="H17" i="1"/>
  <c r="G2" i="17" s="1"/>
  <c r="F17" i="1"/>
  <c r="E2" i="17" s="1"/>
  <c r="D17" i="1"/>
  <c r="C2" i="17" s="1"/>
  <c r="N16" i="1"/>
  <c r="M2" i="16" s="1"/>
  <c r="L16" i="1"/>
  <c r="K2" i="16" s="1"/>
  <c r="J16" i="1"/>
  <c r="I2" i="16" s="1"/>
  <c r="H16" i="1"/>
  <c r="G2" i="16" s="1"/>
  <c r="F16" i="1"/>
  <c r="E2" i="16" s="1"/>
  <c r="D16" i="1"/>
  <c r="C2" i="16" s="1"/>
  <c r="N15" i="1"/>
  <c r="M2" i="15" s="1"/>
  <c r="L15" i="1"/>
  <c r="K2" i="15" s="1"/>
  <c r="J15" i="1"/>
  <c r="I2" i="15" s="1"/>
  <c r="H15" i="1"/>
  <c r="G2" i="15" s="1"/>
  <c r="F15" i="1"/>
  <c r="E2" i="15" s="1"/>
  <c r="D15" i="1"/>
  <c r="C2" i="15" s="1"/>
  <c r="N14" i="1"/>
  <c r="M2" i="14" s="1"/>
  <c r="L14" i="1"/>
  <c r="K2" i="14" s="1"/>
  <c r="J14" i="1"/>
  <c r="I2" i="14" s="1"/>
  <c r="H14" i="1"/>
  <c r="G2" i="14" s="1"/>
  <c r="F14" i="1"/>
  <c r="E2" i="14" s="1"/>
  <c r="D14" i="1"/>
  <c r="C2" i="14" s="1"/>
  <c r="L13" i="1"/>
  <c r="K2" i="13" s="1"/>
  <c r="J13" i="1"/>
  <c r="I2" i="13" s="1"/>
  <c r="H13" i="1"/>
  <c r="G2" i="13" s="1"/>
  <c r="F13" i="1"/>
  <c r="E2" i="13" s="1"/>
  <c r="D13" i="1"/>
  <c r="C2" i="13" s="1"/>
  <c r="L12" i="1"/>
  <c r="K2" i="12" s="1"/>
  <c r="J12" i="1"/>
  <c r="I2" i="12" s="1"/>
  <c r="H12" i="1"/>
  <c r="G2" i="12" s="1"/>
  <c r="F12" i="1"/>
  <c r="E2" i="12" s="1"/>
  <c r="D12" i="1"/>
  <c r="C2" i="12" s="1"/>
  <c r="L11" i="1"/>
  <c r="K2" i="9" s="1"/>
  <c r="J11" i="1"/>
  <c r="I2" i="9" s="1"/>
  <c r="H11" i="1"/>
  <c r="G2" i="9" s="1"/>
  <c r="F11" i="1"/>
  <c r="E2" i="9" s="1"/>
  <c r="D11" i="1"/>
  <c r="C2" i="9" s="1"/>
  <c r="N10" i="1"/>
  <c r="M2" i="8" s="1"/>
  <c r="L10" i="1"/>
  <c r="K2" i="8" s="1"/>
  <c r="J10" i="1"/>
  <c r="I2" i="8" s="1"/>
  <c r="H10" i="1"/>
  <c r="G2" i="8" s="1"/>
  <c r="F10" i="1"/>
  <c r="E2" i="8" s="1"/>
  <c r="D10" i="1"/>
  <c r="C2" i="8" s="1"/>
  <c r="L9" i="1"/>
  <c r="K2" i="7" s="1"/>
  <c r="J9" i="1"/>
  <c r="I2" i="7" s="1"/>
  <c r="H9" i="1"/>
  <c r="G2" i="7" s="1"/>
  <c r="F9" i="1"/>
  <c r="E2" i="7" s="1"/>
  <c r="D9" i="1"/>
  <c r="C2" i="7" s="1"/>
  <c r="N8" i="1"/>
  <c r="M2" i="11" s="1"/>
  <c r="L8" i="1"/>
  <c r="K2" i="11" s="1"/>
  <c r="J8" i="1"/>
  <c r="I2" i="11" s="1"/>
  <c r="H8" i="1"/>
  <c r="G2" i="11" s="1"/>
  <c r="F8" i="1"/>
  <c r="E2" i="11" s="1"/>
  <c r="D8" i="1"/>
  <c r="C2" i="11" s="1"/>
  <c r="N7" i="1"/>
  <c r="M2" i="10" s="1"/>
  <c r="L7" i="1"/>
  <c r="K2" i="10" s="1"/>
  <c r="J7" i="1"/>
  <c r="I2" i="10" s="1"/>
  <c r="H7" i="1"/>
  <c r="G2" i="10" s="1"/>
  <c r="F7" i="1"/>
  <c r="E2" i="10" s="1"/>
  <c r="D7" i="1"/>
  <c r="C2" i="10" s="1"/>
  <c r="N6" i="1"/>
  <c r="M2" i="6" s="1"/>
  <c r="L6" i="1"/>
  <c r="K2" i="6" s="1"/>
  <c r="J6" i="1"/>
  <c r="I2" i="6" s="1"/>
  <c r="H6" i="1"/>
  <c r="G2" i="6" s="1"/>
  <c r="F6" i="1"/>
  <c r="E2" i="6" s="1"/>
  <c r="D6" i="1"/>
  <c r="C2" i="6" s="1"/>
  <c r="L5" i="1"/>
  <c r="K2" i="5" s="1"/>
  <c r="J5" i="1"/>
  <c r="I2" i="5" s="1"/>
  <c r="H5" i="1"/>
  <c r="G2" i="5" s="1"/>
  <c r="F5" i="1"/>
  <c r="E2" i="5" s="1"/>
  <c r="D5" i="1"/>
  <c r="C2" i="5" s="1"/>
  <c r="N4" i="1"/>
  <c r="M2" i="4" s="1"/>
  <c r="L4" i="1"/>
  <c r="K2" i="4" s="1"/>
  <c r="J4" i="1"/>
  <c r="I2" i="4" s="1"/>
  <c r="H4" i="1"/>
  <c r="G2" i="4" s="1"/>
  <c r="F4" i="1"/>
  <c r="E2" i="4" s="1"/>
  <c r="D4" i="1"/>
  <c r="C2" i="4" s="1"/>
  <c r="M3" i="1"/>
  <c r="L3" i="1"/>
  <c r="K2" i="3" s="1"/>
  <c r="J3" i="1"/>
  <c r="I2" i="3" s="1"/>
  <c r="H3" i="1"/>
  <c r="G2" i="3" s="1"/>
  <c r="F3" i="1"/>
  <c r="E2" i="3" s="1"/>
  <c r="D3" i="1"/>
  <c r="C2" i="3" s="1"/>
  <c r="M2" i="1"/>
  <c r="L2" i="1"/>
  <c r="K2" i="2" s="1"/>
  <c r="J2" i="1"/>
  <c r="I2" i="2" s="1"/>
  <c r="H2" i="1"/>
  <c r="G2" i="2" s="1"/>
  <c r="F2" i="1"/>
  <c r="E2" i="2" s="1"/>
  <c r="D2" i="1"/>
  <c r="C2" i="2" s="1"/>
  <c r="N5" i="1" l="1"/>
  <c r="M2" i="5" s="1"/>
  <c r="N9" i="1"/>
  <c r="M2" i="7" s="1"/>
  <c r="N12" i="1"/>
  <c r="M2" i="12" s="1"/>
  <c r="N26" i="1"/>
  <c r="M2" i="26" s="1"/>
  <c r="N21" i="1"/>
  <c r="M2" i="21" s="1"/>
  <c r="N298" i="1"/>
  <c r="M10" i="34" s="1"/>
  <c r="N13" i="1"/>
  <c r="M2" i="13" s="1"/>
  <c r="N17" i="1"/>
  <c r="M2" i="17" s="1"/>
  <c r="N169" i="1"/>
  <c r="M7" i="4" s="1"/>
  <c r="N358" i="1"/>
  <c r="M12" i="28" s="1"/>
  <c r="K16" i="33"/>
  <c r="K17" i="33"/>
  <c r="K16" i="29"/>
  <c r="K17" i="29"/>
  <c r="K16" i="25"/>
  <c r="K17" i="25"/>
  <c r="K16" i="21"/>
  <c r="K17" i="21"/>
  <c r="K16" i="17"/>
  <c r="K17" i="17"/>
  <c r="K16" i="13"/>
  <c r="K17" i="13"/>
  <c r="K16" i="7"/>
  <c r="K17" i="7"/>
  <c r="K16" i="5"/>
  <c r="K17" i="5"/>
  <c r="I16" i="34"/>
  <c r="I17" i="34"/>
  <c r="I16" i="30"/>
  <c r="I17" i="30"/>
  <c r="I16" i="26"/>
  <c r="I17" i="26"/>
  <c r="I16" i="22"/>
  <c r="I17" i="22"/>
  <c r="I16" i="18"/>
  <c r="I17" i="18"/>
  <c r="I16" i="14"/>
  <c r="I17" i="14"/>
  <c r="I16" i="8"/>
  <c r="I17" i="8"/>
  <c r="I16" i="6"/>
  <c r="I17" i="6"/>
  <c r="I16" i="2"/>
  <c r="I17" i="2"/>
  <c r="G16" i="31"/>
  <c r="G17" i="31"/>
  <c r="G16" i="27"/>
  <c r="G17" i="27"/>
  <c r="G16" i="23"/>
  <c r="G17" i="23"/>
  <c r="G16" i="19"/>
  <c r="G17" i="19"/>
  <c r="G16" i="15"/>
  <c r="G17" i="15"/>
  <c r="G16" i="9"/>
  <c r="G17" i="9"/>
  <c r="G16" i="10"/>
  <c r="G17" i="10"/>
  <c r="G16" i="3"/>
  <c r="G17" i="3"/>
  <c r="E16" i="32"/>
  <c r="E17" i="32"/>
  <c r="E16" i="28"/>
  <c r="E17" i="28"/>
  <c r="E16" i="24"/>
  <c r="E17" i="24"/>
  <c r="E16" i="20"/>
  <c r="E17" i="20"/>
  <c r="E16" i="16"/>
  <c r="E17" i="16"/>
  <c r="E16" i="12"/>
  <c r="E17" i="12"/>
  <c r="E16" i="11"/>
  <c r="E17" i="11"/>
  <c r="E16" i="4"/>
  <c r="E17" i="4"/>
  <c r="C16" i="33"/>
  <c r="C17" i="33"/>
  <c r="C16" i="29"/>
  <c r="C17" i="29"/>
  <c r="C16" i="25"/>
  <c r="C17" i="25"/>
  <c r="C16" i="21"/>
  <c r="C17" i="21"/>
  <c r="C16" i="17"/>
  <c r="C17" i="17"/>
  <c r="C16" i="13"/>
  <c r="C17" i="13"/>
  <c r="C16" i="7"/>
  <c r="C17" i="7"/>
  <c r="C16" i="5"/>
  <c r="C17" i="5"/>
  <c r="K16" i="32"/>
  <c r="K17" i="32"/>
  <c r="K16" i="28"/>
  <c r="K17" i="28"/>
  <c r="K16" i="24"/>
  <c r="K17" i="24"/>
  <c r="K16" i="20"/>
  <c r="K17" i="20"/>
  <c r="K16" i="16"/>
  <c r="K17" i="16"/>
  <c r="K16" i="12"/>
  <c r="K17" i="12"/>
  <c r="K16" i="11"/>
  <c r="K17" i="11"/>
  <c r="K16" i="4"/>
  <c r="K17" i="4"/>
  <c r="I16" i="33"/>
  <c r="I17" i="33"/>
  <c r="I16" i="29"/>
  <c r="I17" i="29"/>
  <c r="I16" i="25"/>
  <c r="I17" i="25"/>
  <c r="I16" i="21"/>
  <c r="I17" i="21"/>
  <c r="I16" i="17"/>
  <c r="I17" i="17"/>
  <c r="I16" i="13"/>
  <c r="I17" i="13"/>
  <c r="I16" i="7"/>
  <c r="I17" i="7"/>
  <c r="I16" i="5"/>
  <c r="I17" i="5"/>
  <c r="G16" i="34"/>
  <c r="G17" i="34"/>
  <c r="G16" i="30"/>
  <c r="G17" i="30"/>
  <c r="G16" i="26"/>
  <c r="G17" i="26"/>
  <c r="G16" i="22"/>
  <c r="G17" i="22"/>
  <c r="G16" i="18"/>
  <c r="G17" i="18"/>
  <c r="G16" i="14"/>
  <c r="G17" i="14"/>
  <c r="G16" i="8"/>
  <c r="G17" i="8"/>
  <c r="G16" i="6"/>
  <c r="G17" i="6"/>
  <c r="G16" i="2"/>
  <c r="G17" i="2"/>
  <c r="E16" i="31"/>
  <c r="E17" i="31"/>
  <c r="E16" i="27"/>
  <c r="E17" i="27"/>
  <c r="E16" i="23"/>
  <c r="E17" i="23"/>
  <c r="E16" i="19"/>
  <c r="E17" i="19"/>
  <c r="E16" i="15"/>
  <c r="E17" i="15"/>
  <c r="E16" i="9"/>
  <c r="E17" i="9"/>
  <c r="E16" i="10"/>
  <c r="E17" i="10"/>
  <c r="E16" i="3"/>
  <c r="E17" i="3"/>
  <c r="C16" i="32"/>
  <c r="C17" i="32"/>
  <c r="C16" i="28"/>
  <c r="C17" i="28"/>
  <c r="C16" i="24"/>
  <c r="C17" i="24"/>
  <c r="C16" i="20"/>
  <c r="C17" i="20"/>
  <c r="C16" i="16"/>
  <c r="C17" i="16"/>
  <c r="C16" i="12"/>
  <c r="C17" i="12"/>
  <c r="C16" i="11"/>
  <c r="C17" i="11"/>
  <c r="C16" i="4"/>
  <c r="C17" i="4"/>
  <c r="K16" i="31"/>
  <c r="K17" i="31"/>
  <c r="K16" i="27"/>
  <c r="K17" i="27"/>
  <c r="K16" i="23"/>
  <c r="K17" i="23"/>
  <c r="K16" i="19"/>
  <c r="K17" i="19"/>
  <c r="K16" i="15"/>
  <c r="K17" i="15"/>
  <c r="K16" i="9"/>
  <c r="K17" i="9"/>
  <c r="K16" i="10"/>
  <c r="K17" i="10"/>
  <c r="K16" i="3"/>
  <c r="K17" i="3"/>
  <c r="I16" i="32"/>
  <c r="I17" i="32"/>
  <c r="I16" i="28"/>
  <c r="I17" i="28"/>
  <c r="I16" i="24"/>
  <c r="I17" i="24"/>
  <c r="I16" i="20"/>
  <c r="I17" i="20"/>
  <c r="I16" i="16"/>
  <c r="I17" i="16"/>
  <c r="I16" i="12"/>
  <c r="I17" i="12"/>
  <c r="I16" i="11"/>
  <c r="I17" i="11"/>
  <c r="I16" i="4"/>
  <c r="I17" i="4"/>
  <c r="G16" i="33"/>
  <c r="G17" i="33"/>
  <c r="G16" i="29"/>
  <c r="G17" i="29"/>
  <c r="G16" i="25"/>
  <c r="G17" i="25"/>
  <c r="G16" i="21"/>
  <c r="G17" i="21"/>
  <c r="G16" i="17"/>
  <c r="G17" i="17"/>
  <c r="G16" i="13"/>
  <c r="G17" i="13"/>
  <c r="G16" i="7"/>
  <c r="G17" i="7"/>
  <c r="G16" i="5"/>
  <c r="G17" i="5"/>
  <c r="E16" i="34"/>
  <c r="E17" i="34"/>
  <c r="E16" i="30"/>
  <c r="E17" i="30"/>
  <c r="E16" i="26"/>
  <c r="E17" i="26"/>
  <c r="E16" i="22"/>
  <c r="E17" i="22"/>
  <c r="E16" i="18"/>
  <c r="E17" i="18"/>
  <c r="E16" i="14"/>
  <c r="E17" i="14"/>
  <c r="E16" i="8"/>
  <c r="E17" i="8"/>
  <c r="E16" i="6"/>
  <c r="E17" i="6"/>
  <c r="E16" i="2"/>
  <c r="E17" i="2"/>
  <c r="C16" i="31"/>
  <c r="C17" i="31"/>
  <c r="C16" i="27"/>
  <c r="C17" i="27"/>
  <c r="C16" i="23"/>
  <c r="C17" i="23"/>
  <c r="C16" i="19"/>
  <c r="C17" i="19"/>
  <c r="C16" i="15"/>
  <c r="C17" i="15"/>
  <c r="C16" i="9"/>
  <c r="C17" i="9"/>
  <c r="C16" i="10"/>
  <c r="C17" i="10"/>
  <c r="C16" i="3"/>
  <c r="C17" i="3"/>
  <c r="K16" i="34"/>
  <c r="K17" i="34"/>
  <c r="K16" i="30"/>
  <c r="K17" i="30"/>
  <c r="K16" i="26"/>
  <c r="K17" i="26"/>
  <c r="K16" i="22"/>
  <c r="K17" i="22"/>
  <c r="K16" i="18"/>
  <c r="K17" i="18"/>
  <c r="K16" i="14"/>
  <c r="K17" i="14"/>
  <c r="K16" i="8"/>
  <c r="K17" i="8"/>
  <c r="K16" i="6"/>
  <c r="K17" i="6"/>
  <c r="K16" i="2"/>
  <c r="K17" i="2"/>
  <c r="I16" i="31"/>
  <c r="I17" i="31"/>
  <c r="I16" i="27"/>
  <c r="I17" i="27"/>
  <c r="I16" i="23"/>
  <c r="I17" i="23"/>
  <c r="I16" i="19"/>
  <c r="I17" i="19"/>
  <c r="I16" i="15"/>
  <c r="I17" i="15"/>
  <c r="I16" i="9"/>
  <c r="I17" i="9"/>
  <c r="I16" i="10"/>
  <c r="I17" i="10"/>
  <c r="I16" i="3"/>
  <c r="I17" i="3"/>
  <c r="G16" i="32"/>
  <c r="G17" i="32"/>
  <c r="G16" i="28"/>
  <c r="G17" i="28"/>
  <c r="G16" i="24"/>
  <c r="G17" i="24"/>
  <c r="G16" i="20"/>
  <c r="G17" i="20"/>
  <c r="G16" i="16"/>
  <c r="G17" i="16"/>
  <c r="G16" i="12"/>
  <c r="G17" i="12"/>
  <c r="G16" i="11"/>
  <c r="G17" i="11"/>
  <c r="G16" i="4"/>
  <c r="G17" i="4"/>
  <c r="E16" i="33"/>
  <c r="E17" i="33"/>
  <c r="E16" i="29"/>
  <c r="E17" i="29"/>
  <c r="E16" i="25"/>
  <c r="E17" i="25"/>
  <c r="E16" i="21"/>
  <c r="E17" i="21"/>
  <c r="E16" i="17"/>
  <c r="E17" i="17"/>
  <c r="E16" i="13"/>
  <c r="E17" i="13"/>
  <c r="E16" i="7"/>
  <c r="E17" i="7"/>
  <c r="E16" i="5"/>
  <c r="E17" i="5"/>
  <c r="C16" i="34"/>
  <c r="C17" i="34"/>
  <c r="C16" i="30"/>
  <c r="C17" i="30"/>
  <c r="C16" i="26"/>
  <c r="C17" i="26"/>
  <c r="C16" i="22"/>
  <c r="C17" i="22"/>
  <c r="C16" i="18"/>
  <c r="C17" i="18"/>
  <c r="C16" i="14"/>
  <c r="C17" i="14"/>
  <c r="C16" i="8"/>
  <c r="C17" i="8"/>
  <c r="C16" i="6"/>
  <c r="C17" i="6"/>
  <c r="C16" i="2"/>
  <c r="C17" i="2"/>
  <c r="N390" i="1"/>
  <c r="M13" i="27" s="1"/>
  <c r="N202" i="1"/>
  <c r="M8" i="4" s="1"/>
  <c r="N25" i="1"/>
  <c r="M2" i="25" s="1"/>
  <c r="N20" i="1"/>
  <c r="M2" i="20" s="1"/>
  <c r="N24" i="1"/>
  <c r="M2" i="24" s="1"/>
  <c r="N146" i="1"/>
  <c r="M6" i="14" s="1"/>
  <c r="N193" i="1"/>
  <c r="M7" i="28" s="1"/>
  <c r="N250" i="1"/>
  <c r="M9" i="19" s="1"/>
  <c r="N265" i="1"/>
  <c r="M9" i="34" s="1"/>
  <c r="N241" i="1"/>
  <c r="M9" i="8" s="1"/>
  <c r="N422" i="1"/>
  <c r="M14" i="26" s="1"/>
  <c r="N161" i="1"/>
  <c r="M6" i="29" s="1"/>
  <c r="N289" i="1"/>
  <c r="M10" i="25" s="1"/>
  <c r="N326" i="1"/>
  <c r="M11" i="29" s="1"/>
  <c r="N385" i="1"/>
  <c r="M13" i="22" s="1"/>
  <c r="N557" i="1"/>
  <c r="N541" i="1"/>
  <c r="N89" i="1"/>
  <c r="M4" i="23" s="1"/>
  <c r="N189" i="1"/>
  <c r="M7" i="24" s="1"/>
  <c r="N198" i="1"/>
  <c r="M7" i="33" s="1"/>
  <c r="N213" i="1"/>
  <c r="M8" i="15" s="1"/>
  <c r="N246" i="1"/>
  <c r="M9" i="15" s="1"/>
  <c r="N257" i="1"/>
  <c r="M9" i="26" s="1"/>
  <c r="N417" i="1"/>
  <c r="M14" i="21" s="1"/>
  <c r="N430" i="1"/>
  <c r="M14" i="34" s="1"/>
  <c r="N143" i="1"/>
  <c r="M6" i="9" s="1"/>
  <c r="N158" i="1"/>
  <c r="M6" i="26" s="1"/>
  <c r="N45" i="1"/>
  <c r="M3" i="12" s="1"/>
  <c r="N97" i="1"/>
  <c r="M4" i="31" s="1"/>
  <c r="N126" i="1"/>
  <c r="M5" i="27" s="1"/>
  <c r="N177" i="1"/>
  <c r="M7" i="12" s="1"/>
  <c r="N206" i="1"/>
  <c r="M8" i="11" s="1"/>
  <c r="N217" i="1"/>
  <c r="M8" i="19" s="1"/>
  <c r="N234" i="1"/>
  <c r="M9" i="3" s="1"/>
  <c r="N273" i="1"/>
  <c r="M10" i="7" s="1"/>
  <c r="N310" i="1"/>
  <c r="M11" i="13" s="1"/>
  <c r="N342" i="1"/>
  <c r="M12" i="12" s="1"/>
  <c r="N374" i="1"/>
  <c r="M13" i="9" s="1"/>
  <c r="N406" i="1"/>
  <c r="M14" i="8" s="1"/>
  <c r="N454" i="1"/>
  <c r="M15" i="25" s="1"/>
  <c r="N553" i="1"/>
  <c r="N537" i="1"/>
  <c r="N38" i="1"/>
  <c r="M3" i="5" s="1"/>
  <c r="N65" i="1"/>
  <c r="M3" i="32" s="1"/>
  <c r="N94" i="1"/>
  <c r="M4" i="28" s="1"/>
  <c r="N109" i="1"/>
  <c r="M5" i="8" s="1"/>
  <c r="N185" i="1"/>
  <c r="M7" i="20" s="1"/>
  <c r="N225" i="1"/>
  <c r="M8" i="27" s="1"/>
  <c r="N281" i="1"/>
  <c r="M10" i="17" s="1"/>
  <c r="N294" i="1"/>
  <c r="M10" i="30" s="1"/>
  <c r="N305" i="1"/>
  <c r="M11" i="11" s="1"/>
  <c r="N318" i="1"/>
  <c r="M11" i="21" s="1"/>
  <c r="N329" i="1"/>
  <c r="M11" i="32" s="1"/>
  <c r="N350" i="1"/>
  <c r="M12" i="20" s="1"/>
  <c r="N361" i="1"/>
  <c r="M12" i="31" s="1"/>
  <c r="N401" i="1"/>
  <c r="M14" i="5" s="1"/>
  <c r="N549" i="1"/>
  <c r="N533" i="1"/>
  <c r="N561" i="1"/>
  <c r="N545" i="1"/>
  <c r="N91" i="1"/>
  <c r="M4" i="25" s="1"/>
  <c r="L4" i="25"/>
  <c r="N35" i="1"/>
  <c r="M3" i="2" s="1"/>
  <c r="L3" i="2"/>
  <c r="N42" i="1"/>
  <c r="M3" i="7" s="1"/>
  <c r="L3" i="7"/>
  <c r="N47" i="1"/>
  <c r="M3" i="14" s="1"/>
  <c r="L3" i="14"/>
  <c r="N57" i="1"/>
  <c r="M3" i="24" s="1"/>
  <c r="N62" i="1"/>
  <c r="M3" i="29" s="1"/>
  <c r="N3" i="1"/>
  <c r="M2" i="3" s="1"/>
  <c r="L2" i="3"/>
  <c r="N49" i="1"/>
  <c r="M3" i="16" s="1"/>
  <c r="N51" i="1"/>
  <c r="M3" i="18" s="1"/>
  <c r="L3" i="18"/>
  <c r="N54" i="1"/>
  <c r="M3" i="21" s="1"/>
  <c r="N56" i="1"/>
  <c r="M3" i="23" s="1"/>
  <c r="L3" i="23"/>
  <c r="N66" i="1"/>
  <c r="M3" i="33" s="1"/>
  <c r="L3" i="33"/>
  <c r="N68" i="1"/>
  <c r="M4" i="2" s="1"/>
  <c r="L4" i="2"/>
  <c r="N71" i="1"/>
  <c r="M4" i="5" s="1"/>
  <c r="N78" i="1"/>
  <c r="M4" i="12" s="1"/>
  <c r="N80" i="1"/>
  <c r="M4" i="14" s="1"/>
  <c r="L4" i="14"/>
  <c r="N90" i="1"/>
  <c r="M4" i="24" s="1"/>
  <c r="L4" i="24"/>
  <c r="N92" i="1"/>
  <c r="M4" i="26" s="1"/>
  <c r="L4" i="26"/>
  <c r="N134" i="1"/>
  <c r="M6" i="2" s="1"/>
  <c r="N136" i="1"/>
  <c r="M6" i="4" s="1"/>
  <c r="L6" i="4"/>
  <c r="N147" i="1"/>
  <c r="M6" i="15" s="1"/>
  <c r="L6" i="15"/>
  <c r="N149" i="1"/>
  <c r="M6" i="17" s="1"/>
  <c r="L6" i="17"/>
  <c r="N152" i="1"/>
  <c r="M6" i="20" s="1"/>
  <c r="N154" i="1"/>
  <c r="M6" i="22" s="1"/>
  <c r="L6" i="22"/>
  <c r="N156" i="1"/>
  <c r="M6" i="24" s="1"/>
  <c r="L6" i="24"/>
  <c r="N159" i="1"/>
  <c r="M6" i="27" s="1"/>
  <c r="L6" i="27"/>
  <c r="N162" i="1"/>
  <c r="M6" i="30" s="1"/>
  <c r="L6" i="30"/>
  <c r="N164" i="1"/>
  <c r="M6" i="32" s="1"/>
  <c r="L6" i="32"/>
  <c r="N178" i="1"/>
  <c r="M7" i="13" s="1"/>
  <c r="L7" i="13"/>
  <c r="N180" i="1"/>
  <c r="M7" i="15" s="1"/>
  <c r="L7" i="15"/>
  <c r="N218" i="1"/>
  <c r="M8" i="20" s="1"/>
  <c r="L8" i="20"/>
  <c r="N220" i="1"/>
  <c r="M8" i="22" s="1"/>
  <c r="L8" i="22"/>
  <c r="N227" i="1"/>
  <c r="M8" i="29" s="1"/>
  <c r="L8" i="29"/>
  <c r="N229" i="1"/>
  <c r="M8" i="31" s="1"/>
  <c r="L8" i="31"/>
  <c r="N29" i="1"/>
  <c r="M2" i="29" s="1"/>
  <c r="L2" i="29"/>
  <c r="N34" i="1"/>
  <c r="M2" i="34" s="1"/>
  <c r="L2" i="34"/>
  <c r="N36" i="1"/>
  <c r="M3" i="3" s="1"/>
  <c r="L3" i="3"/>
  <c r="N41" i="1"/>
  <c r="M3" i="11" s="1"/>
  <c r="N43" i="1"/>
  <c r="M3" i="8" s="1"/>
  <c r="L3" i="8"/>
  <c r="N46" i="1"/>
  <c r="M3" i="13" s="1"/>
  <c r="N48" i="1"/>
  <c r="M3" i="15" s="1"/>
  <c r="L3" i="15"/>
  <c r="N53" i="1"/>
  <c r="M3" i="20" s="1"/>
  <c r="N58" i="1"/>
  <c r="M3" i="25" s="1"/>
  <c r="L3" i="25"/>
  <c r="N60" i="1"/>
  <c r="M3" i="27" s="1"/>
  <c r="L3" i="27"/>
  <c r="N63" i="1"/>
  <c r="M3" i="30" s="1"/>
  <c r="L3" i="30"/>
  <c r="N70" i="1"/>
  <c r="M4" i="4" s="1"/>
  <c r="N73" i="1"/>
  <c r="M4" i="10" s="1"/>
  <c r="N75" i="1"/>
  <c r="M4" i="7" s="1"/>
  <c r="L4" i="7"/>
  <c r="N77" i="1"/>
  <c r="M4" i="9" s="1"/>
  <c r="L4" i="9"/>
  <c r="N82" i="1"/>
  <c r="M4" i="16" s="1"/>
  <c r="L4" i="16"/>
  <c r="N84" i="1"/>
  <c r="M4" i="18" s="1"/>
  <c r="L4" i="18"/>
  <c r="N87" i="1"/>
  <c r="M4" i="21" s="1"/>
  <c r="L4" i="21"/>
  <c r="N95" i="1"/>
  <c r="M4" i="29" s="1"/>
  <c r="N102" i="1"/>
  <c r="M5" i="3" s="1"/>
  <c r="N105" i="1"/>
  <c r="M5" i="6" s="1"/>
  <c r="N107" i="1"/>
  <c r="M5" i="11" s="1"/>
  <c r="L5" i="11"/>
  <c r="N110" i="1"/>
  <c r="M5" i="9" s="1"/>
  <c r="N113" i="1"/>
  <c r="M5" i="14" s="1"/>
  <c r="N115" i="1"/>
  <c r="M5" i="16" s="1"/>
  <c r="L5" i="16"/>
  <c r="N117" i="1"/>
  <c r="M5" i="18" s="1"/>
  <c r="L5" i="18"/>
  <c r="N120" i="1"/>
  <c r="M5" i="21" s="1"/>
  <c r="L5" i="21"/>
  <c r="N122" i="1"/>
  <c r="M5" i="23" s="1"/>
  <c r="L5" i="23"/>
  <c r="N124" i="1"/>
  <c r="M5" i="25" s="1"/>
  <c r="L5" i="25"/>
  <c r="N127" i="1"/>
  <c r="M5" i="28" s="1"/>
  <c r="N129" i="1"/>
  <c r="M5" i="30" s="1"/>
  <c r="L5" i="30"/>
  <c r="N131" i="1"/>
  <c r="M5" i="32" s="1"/>
  <c r="L5" i="32"/>
  <c r="N133" i="1"/>
  <c r="M5" i="34" s="1"/>
  <c r="L5" i="34"/>
  <c r="N138" i="1"/>
  <c r="M6" i="6" s="1"/>
  <c r="N140" i="1"/>
  <c r="M6" i="11" s="1"/>
  <c r="L6" i="11"/>
  <c r="N144" i="1"/>
  <c r="M6" i="12" s="1"/>
  <c r="N151" i="1"/>
  <c r="M6" i="19" s="1"/>
  <c r="L6" i="19"/>
  <c r="N166" i="1"/>
  <c r="M6" i="34" s="1"/>
  <c r="N168" i="1"/>
  <c r="M7" i="3" s="1"/>
  <c r="L7" i="3"/>
  <c r="N175" i="1"/>
  <c r="M7" i="8" s="1"/>
  <c r="L7" i="8"/>
  <c r="N182" i="1"/>
  <c r="M7" i="17" s="1"/>
  <c r="N184" i="1"/>
  <c r="M7" i="19" s="1"/>
  <c r="L7" i="19"/>
  <c r="N187" i="1"/>
  <c r="M7" i="22" s="1"/>
  <c r="L7" i="22"/>
  <c r="N190" i="1"/>
  <c r="M7" i="25" s="1"/>
  <c r="N192" i="1"/>
  <c r="M7" i="27" s="1"/>
  <c r="L7" i="27"/>
  <c r="N195" i="1"/>
  <c r="M7" i="30" s="1"/>
  <c r="L7" i="30"/>
  <c r="N197" i="1"/>
  <c r="M7" i="32" s="1"/>
  <c r="L7" i="32"/>
  <c r="N205" i="1"/>
  <c r="M8" i="10" s="1"/>
  <c r="N210" i="1"/>
  <c r="M8" i="12" s="1"/>
  <c r="L8" i="12"/>
  <c r="N212" i="1"/>
  <c r="M8" i="14" s="1"/>
  <c r="L8" i="14"/>
  <c r="N215" i="1"/>
  <c r="M8" i="17" s="1"/>
  <c r="L8" i="17"/>
  <c r="N222" i="1"/>
  <c r="M8" i="24" s="1"/>
  <c r="N224" i="1"/>
  <c r="M8" i="26" s="1"/>
  <c r="L8" i="26"/>
  <c r="N231" i="1"/>
  <c r="M8" i="33" s="1"/>
  <c r="L8" i="33"/>
  <c r="N233" i="1"/>
  <c r="M9" i="2" s="1"/>
  <c r="L9" i="2"/>
  <c r="N238" i="1"/>
  <c r="M9" i="10" s="1"/>
  <c r="N240" i="1"/>
  <c r="M9" i="7" s="1"/>
  <c r="L9" i="7"/>
  <c r="N243" i="1"/>
  <c r="M9" i="12" s="1"/>
  <c r="L9" i="12"/>
  <c r="N245" i="1"/>
  <c r="M9" i="14" s="1"/>
  <c r="L9" i="14"/>
  <c r="N255" i="1"/>
  <c r="M9" i="24" s="1"/>
  <c r="L9" i="24"/>
  <c r="N262" i="1"/>
  <c r="M9" i="31" s="1"/>
  <c r="N264" i="1"/>
  <c r="M9" i="33" s="1"/>
  <c r="L9" i="33"/>
  <c r="N271" i="1"/>
  <c r="M10" i="10" s="1"/>
  <c r="L10" i="10"/>
  <c r="N278" i="1"/>
  <c r="M10" i="14" s="1"/>
  <c r="N280" i="1"/>
  <c r="M10" i="16" s="1"/>
  <c r="L10" i="16"/>
  <c r="N287" i="1"/>
  <c r="M10" i="23" s="1"/>
  <c r="L10" i="23"/>
  <c r="N290" i="1"/>
  <c r="M10" i="26" s="1"/>
  <c r="N292" i="1"/>
  <c r="M10" i="28" s="1"/>
  <c r="L10" i="28"/>
  <c r="N297" i="1"/>
  <c r="M10" i="33" s="1"/>
  <c r="N302" i="1"/>
  <c r="M11" i="5" s="1"/>
  <c r="N304" i="1"/>
  <c r="M11" i="10" s="1"/>
  <c r="L11" i="10"/>
  <c r="N307" i="1"/>
  <c r="M11" i="8" s="1"/>
  <c r="L11" i="8"/>
  <c r="N309" i="1"/>
  <c r="M11" i="12" s="1"/>
  <c r="L11" i="12"/>
  <c r="N314" i="1"/>
  <c r="M11" i="17" s="1"/>
  <c r="L11" i="17"/>
  <c r="N316" i="1"/>
  <c r="M11" i="19" s="1"/>
  <c r="L11" i="19"/>
  <c r="N321" i="1"/>
  <c r="M11" i="24" s="1"/>
  <c r="N323" i="1"/>
  <c r="M11" i="26" s="1"/>
  <c r="L11" i="26"/>
  <c r="N325" i="1"/>
  <c r="M11" i="28" s="1"/>
  <c r="L11" i="28"/>
  <c r="N328" i="1"/>
  <c r="M11" i="31" s="1"/>
  <c r="L11" i="31"/>
  <c r="N335" i="1"/>
  <c r="M12" i="5" s="1"/>
  <c r="L12" i="5"/>
  <c r="N337" i="1"/>
  <c r="M12" i="10" s="1"/>
  <c r="L12" i="10"/>
  <c r="N339" i="1"/>
  <c r="M12" i="7" s="1"/>
  <c r="L12" i="7"/>
  <c r="N341" i="1"/>
  <c r="M12" i="9" s="1"/>
  <c r="L12" i="9"/>
  <c r="N346" i="1"/>
  <c r="M12" i="16" s="1"/>
  <c r="L12" i="16"/>
  <c r="N348" i="1"/>
  <c r="M12" i="18" s="1"/>
  <c r="L12" i="18"/>
  <c r="N353" i="1"/>
  <c r="M12" i="23" s="1"/>
  <c r="N355" i="1"/>
  <c r="M12" i="25" s="1"/>
  <c r="L12" i="25"/>
  <c r="N357" i="1"/>
  <c r="M12" i="27" s="1"/>
  <c r="L12" i="27"/>
  <c r="N362" i="1"/>
  <c r="M12" i="32" s="1"/>
  <c r="L12" i="32"/>
  <c r="N364" i="1"/>
  <c r="M12" i="34" s="1"/>
  <c r="L12" i="34"/>
  <c r="N375" i="1"/>
  <c r="M13" i="12" s="1"/>
  <c r="L13" i="12"/>
  <c r="N382" i="1"/>
  <c r="M13" i="19" s="1"/>
  <c r="N384" i="1"/>
  <c r="M13" i="21" s="1"/>
  <c r="L13" i="21"/>
  <c r="N391" i="1"/>
  <c r="M13" i="28" s="1"/>
  <c r="L13" i="28"/>
  <c r="N398" i="1"/>
  <c r="M14" i="2" s="1"/>
  <c r="N400" i="1"/>
  <c r="M14" i="4" s="1"/>
  <c r="L14" i="4"/>
  <c r="N407" i="1"/>
  <c r="M14" i="9" s="1"/>
  <c r="L14" i="9"/>
  <c r="N414" i="1"/>
  <c r="M14" i="18" s="1"/>
  <c r="N416" i="1"/>
  <c r="M14" i="20" s="1"/>
  <c r="L14" i="20"/>
  <c r="N423" i="1"/>
  <c r="M14" i="27" s="1"/>
  <c r="L14" i="27"/>
  <c r="N425" i="1"/>
  <c r="M14" i="29" s="1"/>
  <c r="L14" i="29"/>
  <c r="N427" i="1"/>
  <c r="M14" i="31" s="1"/>
  <c r="L14" i="31"/>
  <c r="N429" i="1"/>
  <c r="M14" i="33" s="1"/>
  <c r="L14" i="33"/>
  <c r="N438" i="1"/>
  <c r="M15" i="7" s="1"/>
  <c r="N440" i="1"/>
  <c r="M15" i="9" s="1"/>
  <c r="L15" i="9"/>
  <c r="N442" i="1"/>
  <c r="M15" i="13" s="1"/>
  <c r="L15" i="13"/>
  <c r="N444" i="1"/>
  <c r="M15" i="15" s="1"/>
  <c r="L15" i="15"/>
  <c r="N462" i="1"/>
  <c r="M15" i="33" s="1"/>
  <c r="N560" i="1"/>
  <c r="N556" i="1"/>
  <c r="N552" i="1"/>
  <c r="N548" i="1"/>
  <c r="N544" i="1"/>
  <c r="N540" i="1"/>
  <c r="N536" i="1"/>
  <c r="N532" i="1"/>
  <c r="N31" i="1"/>
  <c r="M2" i="31" s="1"/>
  <c r="L2" i="31"/>
  <c r="N52" i="1"/>
  <c r="M3" i="19" s="1"/>
  <c r="L3" i="19"/>
  <c r="N67" i="1"/>
  <c r="M3" i="34" s="1"/>
  <c r="L3" i="34"/>
  <c r="N72" i="1"/>
  <c r="M4" i="6" s="1"/>
  <c r="L4" i="6"/>
  <c r="N79" i="1"/>
  <c r="M4" i="13" s="1"/>
  <c r="L4" i="13"/>
  <c r="N99" i="1"/>
  <c r="M4" i="33" s="1"/>
  <c r="L4" i="33"/>
  <c r="N135" i="1"/>
  <c r="M6" i="3" s="1"/>
  <c r="L6" i="3"/>
  <c r="N137" i="1"/>
  <c r="M6" i="5" s="1"/>
  <c r="L6" i="5"/>
  <c r="N148" i="1"/>
  <c r="M6" i="16" s="1"/>
  <c r="L6" i="16"/>
  <c r="N153" i="1"/>
  <c r="M6" i="21" s="1"/>
  <c r="L6" i="21"/>
  <c r="N155" i="1"/>
  <c r="M6" i="23" s="1"/>
  <c r="L6" i="23"/>
  <c r="N163" i="1"/>
  <c r="M6" i="31" s="1"/>
  <c r="L6" i="31"/>
  <c r="N165" i="1"/>
  <c r="M6" i="33" s="1"/>
  <c r="L6" i="33"/>
  <c r="N170" i="1"/>
  <c r="M7" i="5" s="1"/>
  <c r="L7" i="5"/>
  <c r="N172" i="1"/>
  <c r="M7" i="10" s="1"/>
  <c r="L7" i="10"/>
  <c r="N179" i="1"/>
  <c r="M7" i="14" s="1"/>
  <c r="L7" i="14"/>
  <c r="N181" i="1"/>
  <c r="M7" i="16" s="1"/>
  <c r="L7" i="16"/>
  <c r="N199" i="1"/>
  <c r="M7" i="34" s="1"/>
  <c r="L7" i="34"/>
  <c r="N204" i="1"/>
  <c r="M8" i="6" s="1"/>
  <c r="L8" i="6"/>
  <c r="N207" i="1"/>
  <c r="M8" i="7" s="1"/>
  <c r="L8" i="7"/>
  <c r="N219" i="1"/>
  <c r="M8" i="21" s="1"/>
  <c r="L8" i="21"/>
  <c r="N221" i="1"/>
  <c r="M8" i="23" s="1"/>
  <c r="L8" i="23"/>
  <c r="N226" i="1"/>
  <c r="M8" i="28" s="1"/>
  <c r="L8" i="28"/>
  <c r="N228" i="1"/>
  <c r="M8" i="30" s="1"/>
  <c r="L8" i="30"/>
  <c r="N235" i="1"/>
  <c r="M9" i="4" s="1"/>
  <c r="L9" i="4"/>
  <c r="N237" i="1"/>
  <c r="M9" i="6" s="1"/>
  <c r="L9" i="6"/>
  <c r="N247" i="1"/>
  <c r="M9" i="16" s="1"/>
  <c r="L9" i="16"/>
  <c r="N252" i="1"/>
  <c r="M9" i="21" s="1"/>
  <c r="L9" i="21"/>
  <c r="N259" i="1"/>
  <c r="M9" i="28" s="1"/>
  <c r="L9" i="28"/>
  <c r="N261" i="1"/>
  <c r="M9" i="30" s="1"/>
  <c r="L9" i="30"/>
  <c r="N266" i="1"/>
  <c r="M10" i="2" s="1"/>
  <c r="L10" i="2"/>
  <c r="N268" i="1"/>
  <c r="M10" i="4" s="1"/>
  <c r="L10" i="4"/>
  <c r="N275" i="1"/>
  <c r="M10" i="9" s="1"/>
  <c r="L10" i="9"/>
  <c r="N277" i="1"/>
  <c r="M10" i="13" s="1"/>
  <c r="L10" i="13"/>
  <c r="N282" i="1"/>
  <c r="M10" i="18" s="1"/>
  <c r="L10" i="18"/>
  <c r="N284" i="1"/>
  <c r="M10" i="20" s="1"/>
  <c r="L10" i="20"/>
  <c r="N296" i="1"/>
  <c r="M10" i="32" s="1"/>
  <c r="L10" i="32"/>
  <c r="N299" i="1"/>
  <c r="M11" i="2" s="1"/>
  <c r="L11" i="2"/>
  <c r="N301" i="1"/>
  <c r="M11" i="4" s="1"/>
  <c r="L11" i="4"/>
  <c r="N311" i="1"/>
  <c r="M11" i="14" s="1"/>
  <c r="L11" i="14"/>
  <c r="N320" i="1"/>
  <c r="M11" i="23" s="1"/>
  <c r="L11" i="23"/>
  <c r="N330" i="1"/>
  <c r="M11" i="33" s="1"/>
  <c r="L11" i="33"/>
  <c r="N332" i="1"/>
  <c r="M12" i="2" s="1"/>
  <c r="L12" i="2"/>
  <c r="N343" i="1"/>
  <c r="M12" i="13" s="1"/>
  <c r="L12" i="13"/>
  <c r="N352" i="1"/>
  <c r="M12" i="22" s="1"/>
  <c r="L12" i="22"/>
  <c r="N359" i="1"/>
  <c r="M12" i="29" s="1"/>
  <c r="L12" i="29"/>
  <c r="N366" i="1"/>
  <c r="M13" i="3" s="1"/>
  <c r="N368" i="1"/>
  <c r="M13" i="5" s="1"/>
  <c r="L13" i="5"/>
  <c r="N370" i="1"/>
  <c r="M13" i="10" s="1"/>
  <c r="L13" i="10"/>
  <c r="N372" i="1"/>
  <c r="M13" i="7" s="1"/>
  <c r="L13" i="7"/>
  <c r="N377" i="1"/>
  <c r="M13" i="14" s="1"/>
  <c r="N379" i="1"/>
  <c r="M13" i="16" s="1"/>
  <c r="L13" i="16"/>
  <c r="N381" i="1"/>
  <c r="M13" i="18" s="1"/>
  <c r="L13" i="18"/>
  <c r="N386" i="1"/>
  <c r="M13" i="23" s="1"/>
  <c r="L13" i="23"/>
  <c r="N388" i="1"/>
  <c r="M13" i="25" s="1"/>
  <c r="L13" i="25"/>
  <c r="N393" i="1"/>
  <c r="M13" i="30" s="1"/>
  <c r="N395" i="1"/>
  <c r="M13" i="32" s="1"/>
  <c r="L13" i="32"/>
  <c r="N397" i="1"/>
  <c r="M13" i="34" s="1"/>
  <c r="L13" i="34"/>
  <c r="N402" i="1"/>
  <c r="M14" i="6" s="1"/>
  <c r="L14" i="6"/>
  <c r="N404" i="1"/>
  <c r="M14" i="11" s="1"/>
  <c r="L14" i="11"/>
  <c r="N409" i="1"/>
  <c r="M14" i="13" s="1"/>
  <c r="N411" i="1"/>
  <c r="M14" i="15" s="1"/>
  <c r="L14" i="15"/>
  <c r="N413" i="1"/>
  <c r="M14" i="17" s="1"/>
  <c r="L14" i="17"/>
  <c r="N418" i="1"/>
  <c r="M14" i="22" s="1"/>
  <c r="L14" i="22"/>
  <c r="N420" i="1"/>
  <c r="M14" i="24" s="1"/>
  <c r="L14" i="24"/>
  <c r="N431" i="1"/>
  <c r="M15" i="2" s="1"/>
  <c r="L15" i="2"/>
  <c r="N433" i="1"/>
  <c r="M15" i="4" s="1"/>
  <c r="L15" i="4"/>
  <c r="N435" i="1"/>
  <c r="M15" i="6" s="1"/>
  <c r="L15" i="6"/>
  <c r="N437" i="1"/>
  <c r="M15" i="11" s="1"/>
  <c r="L15" i="11"/>
  <c r="N446" i="1"/>
  <c r="M15" i="17" s="1"/>
  <c r="N448" i="1"/>
  <c r="M15" i="19" s="1"/>
  <c r="L15" i="19"/>
  <c r="N450" i="1"/>
  <c r="M15" i="21" s="1"/>
  <c r="L15" i="21"/>
  <c r="N452" i="1"/>
  <c r="M15" i="23" s="1"/>
  <c r="L15" i="23"/>
  <c r="N455" i="1"/>
  <c r="M15" i="26" s="1"/>
  <c r="N457" i="1"/>
  <c r="M15" i="28" s="1"/>
  <c r="L15" i="28"/>
  <c r="N459" i="1"/>
  <c r="M15" i="30" s="1"/>
  <c r="L15" i="30"/>
  <c r="N461" i="1"/>
  <c r="M15" i="32" s="1"/>
  <c r="L15" i="32"/>
  <c r="N27" i="1"/>
  <c r="M2" i="27" s="1"/>
  <c r="L2" i="27"/>
  <c r="N19" i="1"/>
  <c r="M2" i="19" s="1"/>
  <c r="L2" i="19"/>
  <c r="N11" i="1"/>
  <c r="M2" i="9" s="1"/>
  <c r="L2" i="9"/>
  <c r="N559" i="1"/>
  <c r="N555" i="1"/>
  <c r="N551" i="1"/>
  <c r="N547" i="1"/>
  <c r="N543" i="1"/>
  <c r="N539" i="1"/>
  <c r="N535" i="1"/>
  <c r="N531" i="1"/>
  <c r="N55" i="1"/>
  <c r="M3" i="22" s="1"/>
  <c r="L3" i="22"/>
  <c r="N69" i="1"/>
  <c r="M4" i="3" s="1"/>
  <c r="L4" i="3"/>
  <c r="N33" i="1"/>
  <c r="M2" i="33" s="1"/>
  <c r="N74" i="1"/>
  <c r="M4" i="11" s="1"/>
  <c r="L4" i="11"/>
  <c r="N81" i="1"/>
  <c r="M4" i="15" s="1"/>
  <c r="N83" i="1"/>
  <c r="M4" i="17" s="1"/>
  <c r="L4" i="17"/>
  <c r="N86" i="1"/>
  <c r="M4" i="20" s="1"/>
  <c r="N88" i="1"/>
  <c r="M4" i="22" s="1"/>
  <c r="L4" i="22"/>
  <c r="N93" i="1"/>
  <c r="M4" i="27" s="1"/>
  <c r="N96" i="1"/>
  <c r="M4" i="30" s="1"/>
  <c r="L4" i="30"/>
  <c r="N106" i="1"/>
  <c r="M5" i="10" s="1"/>
  <c r="L5" i="10"/>
  <c r="N108" i="1"/>
  <c r="M5" i="7" s="1"/>
  <c r="L5" i="7"/>
  <c r="N114" i="1"/>
  <c r="M5" i="15" s="1"/>
  <c r="L5" i="15"/>
  <c r="N116" i="1"/>
  <c r="M5" i="17" s="1"/>
  <c r="L5" i="17"/>
  <c r="N119" i="1"/>
  <c r="M5" i="20" s="1"/>
  <c r="N121" i="1"/>
  <c r="M5" i="22" s="1"/>
  <c r="L5" i="22"/>
  <c r="N123" i="1"/>
  <c r="M5" i="24" s="1"/>
  <c r="L5" i="24"/>
  <c r="N125" i="1"/>
  <c r="M5" i="26" s="1"/>
  <c r="L5" i="26"/>
  <c r="N128" i="1"/>
  <c r="M5" i="29" s="1"/>
  <c r="L5" i="29"/>
  <c r="N130" i="1"/>
  <c r="M5" i="31" s="1"/>
  <c r="L5" i="31"/>
  <c r="N132" i="1"/>
  <c r="M5" i="33" s="1"/>
  <c r="L5" i="33"/>
  <c r="N139" i="1"/>
  <c r="M6" i="10" s="1"/>
  <c r="L6" i="10"/>
  <c r="N142" i="1"/>
  <c r="M6" i="8" s="1"/>
  <c r="N145" i="1"/>
  <c r="M6" i="13" s="1"/>
  <c r="L6" i="13"/>
  <c r="N150" i="1"/>
  <c r="M6" i="18" s="1"/>
  <c r="N157" i="1"/>
  <c r="M6" i="25" s="1"/>
  <c r="N160" i="1"/>
  <c r="M6" i="28" s="1"/>
  <c r="N167" i="1"/>
  <c r="M7" i="2" s="1"/>
  <c r="L7" i="2"/>
  <c r="N174" i="1"/>
  <c r="M7" i="7" s="1"/>
  <c r="N176" i="1"/>
  <c r="M7" i="9" s="1"/>
  <c r="L7" i="9"/>
  <c r="N183" i="1"/>
  <c r="M7" i="18" s="1"/>
  <c r="L7" i="18"/>
  <c r="N186" i="1"/>
  <c r="M7" i="21" s="1"/>
  <c r="N188" i="1"/>
  <c r="M7" i="23" s="1"/>
  <c r="L7" i="23"/>
  <c r="N191" i="1"/>
  <c r="M7" i="26" s="1"/>
  <c r="L7" i="26"/>
  <c r="N194" i="1"/>
  <c r="M7" i="29" s="1"/>
  <c r="N196" i="1"/>
  <c r="M7" i="31" s="1"/>
  <c r="L7" i="31"/>
  <c r="N201" i="1"/>
  <c r="M8" i="3" s="1"/>
  <c r="N209" i="1"/>
  <c r="M8" i="9" s="1"/>
  <c r="N211" i="1"/>
  <c r="M8" i="13" s="1"/>
  <c r="L8" i="13"/>
  <c r="N214" i="1"/>
  <c r="M8" i="16" s="1"/>
  <c r="N216" i="1"/>
  <c r="M8" i="18" s="1"/>
  <c r="L8" i="18"/>
  <c r="N223" i="1"/>
  <c r="M8" i="25" s="1"/>
  <c r="L8" i="25"/>
  <c r="N230" i="1"/>
  <c r="M8" i="32" s="1"/>
  <c r="N232" i="1"/>
  <c r="M8" i="34" s="1"/>
  <c r="L8" i="34"/>
  <c r="N239" i="1"/>
  <c r="M9" i="11" s="1"/>
  <c r="L9" i="11"/>
  <c r="N242" i="1"/>
  <c r="M9" i="9" s="1"/>
  <c r="N244" i="1"/>
  <c r="M9" i="13" s="1"/>
  <c r="L9" i="13"/>
  <c r="N249" i="1"/>
  <c r="M9" i="18" s="1"/>
  <c r="N254" i="1"/>
  <c r="M9" i="23" s="1"/>
  <c r="N256" i="1"/>
  <c r="M9" i="25" s="1"/>
  <c r="L9" i="25"/>
  <c r="N263" i="1"/>
  <c r="M9" i="32" s="1"/>
  <c r="L9" i="32"/>
  <c r="N270" i="1"/>
  <c r="M10" i="6" s="1"/>
  <c r="N272" i="1"/>
  <c r="M10" i="11" s="1"/>
  <c r="L10" i="11"/>
  <c r="N279" i="1"/>
  <c r="M10" i="15" s="1"/>
  <c r="L10" i="15"/>
  <c r="N286" i="1"/>
  <c r="M10" i="22" s="1"/>
  <c r="N288" i="1"/>
  <c r="M10" i="24" s="1"/>
  <c r="L10" i="24"/>
  <c r="N291" i="1"/>
  <c r="M10" i="27" s="1"/>
  <c r="L10" i="27"/>
  <c r="N293" i="1"/>
  <c r="M10" i="29" s="1"/>
  <c r="L10" i="29"/>
  <c r="N303" i="1"/>
  <c r="M11" i="6" s="1"/>
  <c r="L11" i="6"/>
  <c r="N306" i="1"/>
  <c r="M11" i="7" s="1"/>
  <c r="N308" i="1"/>
  <c r="M11" i="9" s="1"/>
  <c r="L11" i="9"/>
  <c r="N313" i="1"/>
  <c r="M11" i="16" s="1"/>
  <c r="N315" i="1"/>
  <c r="M11" i="18" s="1"/>
  <c r="L11" i="18"/>
  <c r="N317" i="1"/>
  <c r="M11" i="20" s="1"/>
  <c r="L11" i="20"/>
  <c r="N322" i="1"/>
  <c r="M11" i="25" s="1"/>
  <c r="L11" i="25"/>
  <c r="N324" i="1"/>
  <c r="M11" i="27" s="1"/>
  <c r="L11" i="27"/>
  <c r="N327" i="1"/>
  <c r="M11" i="30" s="1"/>
  <c r="N334" i="1"/>
  <c r="M12" i="4" s="1"/>
  <c r="N336" i="1"/>
  <c r="M12" i="6" s="1"/>
  <c r="L12" i="6"/>
  <c r="N338" i="1"/>
  <c r="M12" i="11" s="1"/>
  <c r="L12" i="11"/>
  <c r="N340" i="1"/>
  <c r="M12" i="8" s="1"/>
  <c r="L12" i="8"/>
  <c r="N345" i="1"/>
  <c r="M12" i="15" s="1"/>
  <c r="N347" i="1"/>
  <c r="M12" i="17" s="1"/>
  <c r="L12" i="17"/>
  <c r="N349" i="1"/>
  <c r="M12" i="19" s="1"/>
  <c r="L12" i="19"/>
  <c r="N354" i="1"/>
  <c r="M12" i="24" s="1"/>
  <c r="L12" i="24"/>
  <c r="N356" i="1"/>
  <c r="M12" i="26" s="1"/>
  <c r="L12" i="26"/>
  <c r="N363" i="1"/>
  <c r="M12" i="33" s="1"/>
  <c r="L12" i="33"/>
  <c r="N365" i="1"/>
  <c r="M13" i="2" s="1"/>
  <c r="L13" i="2"/>
  <c r="N376" i="1"/>
  <c r="M13" i="13" s="1"/>
  <c r="L13" i="13"/>
  <c r="N383" i="1"/>
  <c r="M13" i="20" s="1"/>
  <c r="L13" i="20"/>
  <c r="N392" i="1"/>
  <c r="M13" i="29" s="1"/>
  <c r="L13" i="29"/>
  <c r="N399" i="1"/>
  <c r="M14" i="3" s="1"/>
  <c r="L14" i="3"/>
  <c r="N408" i="1"/>
  <c r="M14" i="12" s="1"/>
  <c r="L14" i="12"/>
  <c r="N415" i="1"/>
  <c r="M14" i="19" s="1"/>
  <c r="L14" i="19"/>
  <c r="N424" i="1"/>
  <c r="M14" i="28" s="1"/>
  <c r="L14" i="28"/>
  <c r="N426" i="1"/>
  <c r="M14" i="30" s="1"/>
  <c r="L14" i="30"/>
  <c r="N428" i="1"/>
  <c r="M14" i="32" s="1"/>
  <c r="L14" i="32"/>
  <c r="N439" i="1"/>
  <c r="M15" i="8" s="1"/>
  <c r="L15" i="8"/>
  <c r="N441" i="1"/>
  <c r="M15" i="12" s="1"/>
  <c r="L15" i="12"/>
  <c r="N443" i="1"/>
  <c r="M15" i="14" s="1"/>
  <c r="L15" i="14"/>
  <c r="N445" i="1"/>
  <c r="M15" i="16" s="1"/>
  <c r="L15" i="16"/>
  <c r="N562" i="1"/>
  <c r="N558" i="1"/>
  <c r="N554" i="1"/>
  <c r="N550" i="1"/>
  <c r="N546" i="1"/>
  <c r="N542" i="1"/>
  <c r="N538" i="1"/>
  <c r="N534" i="1"/>
  <c r="N530" i="1"/>
  <c r="N2" i="1"/>
  <c r="M2" i="2" s="1"/>
  <c r="L2" i="2"/>
  <c r="N40" i="1"/>
  <c r="M3" i="10" s="1"/>
  <c r="L3" i="10"/>
  <c r="N50" i="1"/>
  <c r="M3" i="17" s="1"/>
  <c r="L3" i="17"/>
  <c r="N101" i="1"/>
  <c r="M5" i="2" s="1"/>
  <c r="L5" i="2"/>
  <c r="N104" i="1"/>
  <c r="M5" i="5" s="1"/>
  <c r="L5" i="5"/>
  <c r="N112" i="1"/>
  <c r="M5" i="13" s="1"/>
  <c r="L5" i="13"/>
  <c r="N37" i="1"/>
  <c r="M3" i="4" s="1"/>
  <c r="L3" i="4"/>
  <c r="N44" i="1"/>
  <c r="M3" i="9" s="1"/>
  <c r="L3" i="9"/>
  <c r="N59" i="1"/>
  <c r="M3" i="26" s="1"/>
  <c r="L3" i="26"/>
  <c r="N64" i="1"/>
  <c r="M3" i="31" s="1"/>
  <c r="L3" i="31"/>
  <c r="N76" i="1"/>
  <c r="M4" i="8" s="1"/>
  <c r="L4" i="8"/>
  <c r="N30" i="1"/>
  <c r="M2" i="30" s="1"/>
  <c r="N32" i="1"/>
  <c r="M2" i="32" s="1"/>
  <c r="L2" i="32"/>
  <c r="N39" i="1"/>
  <c r="M3" i="6" s="1"/>
  <c r="L3" i="6"/>
  <c r="N61" i="1"/>
  <c r="M3" i="28" s="1"/>
  <c r="N85" i="1"/>
  <c r="M4" i="19" s="1"/>
  <c r="N98" i="1"/>
  <c r="M4" i="32" s="1"/>
  <c r="L4" i="32"/>
  <c r="N100" i="1"/>
  <c r="M4" i="34" s="1"/>
  <c r="L4" i="34"/>
  <c r="N103" i="1"/>
  <c r="M5" i="4" s="1"/>
  <c r="N111" i="1"/>
  <c r="M5" i="12" s="1"/>
  <c r="N118" i="1"/>
  <c r="M5" i="19" s="1"/>
  <c r="N141" i="1"/>
  <c r="M6" i="7" s="1"/>
  <c r="N171" i="1"/>
  <c r="M7" i="6" s="1"/>
  <c r="L7" i="6"/>
  <c r="N173" i="1"/>
  <c r="M7" i="11" s="1"/>
  <c r="L7" i="11"/>
  <c r="N200" i="1"/>
  <c r="M8" i="2" s="1"/>
  <c r="L8" i="2"/>
  <c r="N203" i="1"/>
  <c r="M8" i="5" s="1"/>
  <c r="L8" i="5"/>
  <c r="N208" i="1"/>
  <c r="M8" i="8" s="1"/>
  <c r="L8" i="8"/>
  <c r="N236" i="1"/>
  <c r="M9" i="5" s="1"/>
  <c r="L9" i="5"/>
  <c r="N248" i="1"/>
  <c r="M9" i="17" s="1"/>
  <c r="L9" i="17"/>
  <c r="N251" i="1"/>
  <c r="M9" i="20" s="1"/>
  <c r="L9" i="20"/>
  <c r="N253" i="1"/>
  <c r="M9" i="22" s="1"/>
  <c r="L9" i="22"/>
  <c r="N258" i="1"/>
  <c r="M9" i="27" s="1"/>
  <c r="L9" i="27"/>
  <c r="N260" i="1"/>
  <c r="M9" i="29" s="1"/>
  <c r="L9" i="29"/>
  <c r="N267" i="1"/>
  <c r="M10" i="3" s="1"/>
  <c r="L10" i="3"/>
  <c r="N269" i="1"/>
  <c r="M10" i="5" s="1"/>
  <c r="L10" i="5"/>
  <c r="N274" i="1"/>
  <c r="M10" i="8" s="1"/>
  <c r="L10" i="8"/>
  <c r="N276" i="1"/>
  <c r="M10" i="12" s="1"/>
  <c r="L10" i="12"/>
  <c r="N283" i="1"/>
  <c r="M10" i="19" s="1"/>
  <c r="L10" i="19"/>
  <c r="N285" i="1"/>
  <c r="M10" i="21" s="1"/>
  <c r="L10" i="21"/>
  <c r="N295" i="1"/>
  <c r="M10" i="31" s="1"/>
  <c r="L10" i="31"/>
  <c r="N300" i="1"/>
  <c r="M11" i="3" s="1"/>
  <c r="L11" i="3"/>
  <c r="N312" i="1"/>
  <c r="M11" i="15" s="1"/>
  <c r="L11" i="15"/>
  <c r="N319" i="1"/>
  <c r="M11" i="22" s="1"/>
  <c r="L11" i="22"/>
  <c r="N331" i="1"/>
  <c r="M11" i="34" s="1"/>
  <c r="L11" i="34"/>
  <c r="N333" i="1"/>
  <c r="M12" i="3" s="1"/>
  <c r="L12" i="3"/>
  <c r="N344" i="1"/>
  <c r="M12" i="14" s="1"/>
  <c r="L12" i="14"/>
  <c r="N351" i="1"/>
  <c r="M12" i="21" s="1"/>
  <c r="L12" i="21"/>
  <c r="N360" i="1"/>
  <c r="M12" i="30" s="1"/>
  <c r="L12" i="30"/>
  <c r="N367" i="1"/>
  <c r="M13" i="4" s="1"/>
  <c r="L13" i="4"/>
  <c r="N369" i="1"/>
  <c r="M13" i="6" s="1"/>
  <c r="L13" i="6"/>
  <c r="N371" i="1"/>
  <c r="M13" i="11" s="1"/>
  <c r="L13" i="11"/>
  <c r="N373" i="1"/>
  <c r="M13" i="8" s="1"/>
  <c r="L13" i="8"/>
  <c r="N378" i="1"/>
  <c r="M13" i="15" s="1"/>
  <c r="L13" i="15"/>
  <c r="N380" i="1"/>
  <c r="M13" i="17" s="1"/>
  <c r="L13" i="17"/>
  <c r="N387" i="1"/>
  <c r="M13" i="24" s="1"/>
  <c r="L13" i="24"/>
  <c r="N389" i="1"/>
  <c r="M13" i="26" s="1"/>
  <c r="L13" i="26"/>
  <c r="N394" i="1"/>
  <c r="M13" i="31" s="1"/>
  <c r="L13" i="31"/>
  <c r="N396" i="1"/>
  <c r="M13" i="33" s="1"/>
  <c r="L13" i="33"/>
  <c r="N403" i="1"/>
  <c r="M14" i="10" s="1"/>
  <c r="L14" i="10"/>
  <c r="N405" i="1"/>
  <c r="M14" i="7" s="1"/>
  <c r="L14" i="7"/>
  <c r="N410" i="1"/>
  <c r="M14" i="14" s="1"/>
  <c r="L14" i="14"/>
  <c r="N412" i="1"/>
  <c r="M14" i="16" s="1"/>
  <c r="L14" i="16"/>
  <c r="N419" i="1"/>
  <c r="M14" i="23" s="1"/>
  <c r="L14" i="23"/>
  <c r="N421" i="1"/>
  <c r="M14" i="25" s="1"/>
  <c r="L14" i="25"/>
  <c r="N432" i="1"/>
  <c r="M15" i="3" s="1"/>
  <c r="L15" i="3"/>
  <c r="N434" i="1"/>
  <c r="M15" i="5" s="1"/>
  <c r="L15" i="5"/>
  <c r="N436" i="1"/>
  <c r="M15" i="10" s="1"/>
  <c r="L15" i="10"/>
  <c r="N447" i="1"/>
  <c r="M15" i="18" s="1"/>
  <c r="L15" i="18"/>
  <c r="N449" i="1"/>
  <c r="M15" i="20" s="1"/>
  <c r="L15" i="20"/>
  <c r="N451" i="1"/>
  <c r="M15" i="22" s="1"/>
  <c r="L15" i="22"/>
  <c r="N453" i="1"/>
  <c r="M15" i="24" s="1"/>
  <c r="L15" i="24"/>
  <c r="N456" i="1"/>
  <c r="M15" i="27" s="1"/>
  <c r="L15" i="27"/>
  <c r="N458" i="1"/>
  <c r="M15" i="29" s="1"/>
  <c r="L15" i="29"/>
  <c r="N460" i="1"/>
  <c r="M15" i="31" s="1"/>
  <c r="L15" i="31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  <c r="M16" i="10" l="1"/>
  <c r="M17" i="10"/>
  <c r="M16" i="23"/>
  <c r="M17" i="23"/>
  <c r="M16" i="5"/>
  <c r="M17" i="5"/>
  <c r="M16" i="7"/>
  <c r="M17" i="7"/>
  <c r="M16" i="16"/>
  <c r="M17" i="16"/>
  <c r="M16" i="32"/>
  <c r="M17" i="32"/>
  <c r="M16" i="14"/>
  <c r="M17" i="14"/>
  <c r="M16" i="30"/>
  <c r="M17" i="30"/>
  <c r="M16" i="9"/>
  <c r="M17" i="9"/>
  <c r="M16" i="27"/>
  <c r="M17" i="27"/>
  <c r="M16" i="4"/>
  <c r="M17" i="4"/>
  <c r="M16" i="20"/>
  <c r="M17" i="20"/>
  <c r="M16" i="21"/>
  <c r="M17" i="21"/>
  <c r="M16" i="25"/>
  <c r="M17" i="25"/>
  <c r="M16" i="13"/>
  <c r="M17" i="13"/>
  <c r="M16" i="8"/>
  <c r="M17" i="8"/>
  <c r="M16" i="26"/>
  <c r="M17" i="26"/>
  <c r="M16" i="15"/>
  <c r="M17" i="15"/>
  <c r="M16" i="31"/>
  <c r="M17" i="31"/>
  <c r="M16" i="11"/>
  <c r="M17" i="11"/>
  <c r="M16" i="24"/>
  <c r="M17" i="24"/>
  <c r="M16" i="17"/>
  <c r="M17" i="17"/>
  <c r="M16" i="29"/>
  <c r="M17" i="29"/>
  <c r="M16" i="2"/>
  <c r="M17" i="2"/>
  <c r="M16" i="18"/>
  <c r="M17" i="18"/>
  <c r="M16" i="34"/>
  <c r="M17" i="34"/>
  <c r="M16" i="6"/>
  <c r="M17" i="6"/>
  <c r="M16" i="22"/>
  <c r="M17" i="22"/>
  <c r="M16" i="3"/>
  <c r="M17" i="3"/>
  <c r="M16" i="19"/>
  <c r="M17" i="19"/>
  <c r="M16" i="12"/>
  <c r="M17" i="12"/>
  <c r="M16" i="28"/>
  <c r="M17" i="28"/>
  <c r="M16" i="33"/>
  <c r="M17" i="33"/>
</calcChain>
</file>

<file path=xl/sharedStrings.xml><?xml version="1.0" encoding="utf-8"?>
<sst xmlns="http://schemas.openxmlformats.org/spreadsheetml/2006/main" count="3207" uniqueCount="57">
  <si>
    <t>Año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</si>
  <si>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</si>
  <si>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</si>
  <si>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</si>
  <si>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</si>
  <si>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</si>
  <si>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</si>
  <si>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</si>
  <si>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</si>
  <si>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</si>
  <si>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</si>
  <si>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</si>
  <si>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</si>
  <si>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</si>
  <si>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</si>
  <si>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</si>
  <si>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</si>
  <si>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</si>
  <si>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</si>
  <si>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</si>
  <si>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</si>
  <si>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</si>
  <si>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</si>
  <si>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</si>
  <si>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</si>
  <si>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</si>
  <si>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</si>
  <si>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</si>
  <si>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</si>
  <si>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</si>
  <si>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</si>
  <si>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</si>
  <si>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</si>
  <si>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Entidad Federativa</t>
  </si>
  <si>
    <t>Gasto IMSS</t>
  </si>
  <si>
    <t>Gasto IMSS %</t>
  </si>
  <si>
    <t>Gasto Ramo 12</t>
  </si>
  <si>
    <t>Gasto Ramo 12 %</t>
  </si>
  <si>
    <t>Gasto FASSA</t>
  </si>
  <si>
    <t>Gasto FASSA %</t>
  </si>
  <si>
    <t>Gasto ISSSTE</t>
  </si>
  <si>
    <t>Gasto ISSSTE %</t>
  </si>
  <si>
    <t>Gasto Estatal</t>
  </si>
  <si>
    <t>Gasto Estatal %</t>
  </si>
  <si>
    <t>OTROS</t>
  </si>
  <si>
    <t>OTROS %</t>
  </si>
  <si>
    <t>Gasto Público en Salud</t>
  </si>
  <si>
    <t>Gasto ISSES (OTROS)</t>
  </si>
  <si>
    <t>Gasto SEDENA (OTROS)</t>
  </si>
  <si>
    <t>Gasto SEMAR (OTROS)</t>
  </si>
  <si>
    <t>Gasto ISSFAM (OTROS)</t>
  </si>
  <si>
    <t>Gasto IMSS Prospera (OTROS)</t>
  </si>
  <si>
    <t>Gasto PEMEX (OTROS)</t>
  </si>
  <si>
    <t>n.d.</t>
  </si>
  <si>
    <t>n.a.</t>
  </si>
  <si>
    <t>CDMX</t>
  </si>
  <si>
    <t xml:space="preserve"> 1. Secretaría de Salud. Dirección General de Información en Salud. Sistema de Cuentas en Salud a Nivel Federal y Estatal (SICUENTAS), México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</si>
</sst>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8" formatCode="0.00000"/>
    <numFmt numFmtId="171" formatCode="_-* #,##0.00000_-;\-* #,##0.00000_-;_-* &quot;-&quot;??_-;_-@_-"/>
    <numFmt numFmtId="174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168" fontId="2" fillId="3" borderId="1" xfId="0" applyNumberFormat="1" applyFont="1" applyFill="1" applyBorder="1" applyAlignment="1">
      <alignment horizontal="center"/>
    </xf>
    <xf numFmtId="168" fontId="2" fillId="0" borderId="1" xfId="1" applyNumberFormat="1" applyFont="1" applyFill="1" applyBorder="1"/>
    <xf numFmtId="168" fontId="2" fillId="3" borderId="1" xfId="0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center"/>
    </xf>
    <xf numFmtId="171" fontId="2" fillId="3" borderId="1" xfId="0" applyNumberFormat="1" applyFont="1" applyFill="1" applyBorder="1" applyAlignment="1">
      <alignment horizontal="center"/>
    </xf>
    <xf numFmtId="171" fontId="2" fillId="0" borderId="1" xfId="1" applyNumberFormat="1" applyFont="1" applyFill="1" applyBorder="1"/>
    <xf numFmtId="171" fontId="2" fillId="3" borderId="1" xfId="0" applyNumberFormat="1" applyFont="1" applyFill="1" applyBorder="1" applyAlignment="1">
      <alignment horizontal="right"/>
    </xf>
    <xf numFmtId="171" fontId="2" fillId="0" borderId="1" xfId="1" applyNumberFormat="1" applyFont="1" applyFill="1" applyBorder="1" applyAlignment="1">
      <alignment horizontal="center"/>
    </xf>
    <xf numFmtId="174" fontId="2" fillId="3" borderId="1" xfId="0" applyNumberFormat="1" applyFont="1" applyFill="1" applyBorder="1" applyAlignment="1">
      <alignment horizontal="center"/>
    </xf>
    <xf numFmtId="174" fontId="2" fillId="0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2"/>
  <sheetViews>
    <sheetView tabSelected="1" zoomScale="68" zoomScaleNormal="68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6.42578125" bestFit="1" customWidth="1"/>
    <col min="2" max="2" width="19.42578125" bestFit="1" customWidth="1"/>
    <col min="3" max="3" width="15.85546875" bestFit="1" customWidth="1"/>
    <col min="4" max="4" width="12.140625" bestFit="1" customWidth="1"/>
    <col min="5" max="5" width="18.140625" bestFit="1" customWidth="1"/>
    <col min="6" max="6" width="15.42578125" bestFit="1" customWidth="1"/>
    <col min="7" max="7" width="17.42578125" bestFit="1" customWidth="1"/>
    <col min="8" max="8" width="13.5703125" bestFit="1" customWidth="1"/>
    <col min="9" max="9" width="14.5703125" style="2" bestFit="1" customWidth="1"/>
    <col min="10" max="10" width="13.5703125" style="2" bestFit="1" customWidth="1"/>
    <col min="11" max="11" width="17.42578125" style="2" bestFit="1" customWidth="1"/>
    <col min="12" max="12" width="13.140625" style="2" bestFit="1" customWidth="1"/>
    <col min="13" max="13" width="15.28515625" style="2" bestFit="1" customWidth="1"/>
    <col min="14" max="14" width="9" style="2" bestFit="1" customWidth="1"/>
    <col min="15" max="15" width="24.28515625" style="2" bestFit="1" customWidth="1"/>
    <col min="16" max="16" width="21.140625" style="2" bestFit="1" customWidth="1"/>
    <col min="17" max="17" width="22.85546875" style="2" bestFit="1" customWidth="1"/>
    <col min="18" max="18" width="22" style="2" bestFit="1" customWidth="1"/>
    <col min="19" max="19" width="14.28515625" style="2" bestFit="1" customWidth="1"/>
    <col min="20" max="20" width="20.28515625" style="2" bestFit="1" customWidth="1"/>
    <col min="21" max="21" width="21.5703125" style="2" bestFit="1" customWidth="1"/>
    <col min="22" max="16384" width="11.42578125" style="2"/>
  </cols>
  <sheetData>
    <row r="1" spans="1:21" ht="24" x14ac:dyDescent="0.2">
      <c r="A1" s="1" t="s">
        <v>0</v>
      </c>
      <c r="B1" s="1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  <c r="K1" s="10" t="s">
        <v>42</v>
      </c>
      <c r="L1" s="10" t="s">
        <v>43</v>
      </c>
      <c r="M1" s="10" t="s">
        <v>44</v>
      </c>
      <c r="N1" s="10" t="s">
        <v>45</v>
      </c>
      <c r="O1" s="1" t="s">
        <v>46</v>
      </c>
      <c r="P1" s="11" t="s">
        <v>47</v>
      </c>
      <c r="Q1" s="11" t="s">
        <v>48</v>
      </c>
      <c r="R1" s="11" t="s">
        <v>49</v>
      </c>
      <c r="S1" s="11" t="s">
        <v>50</v>
      </c>
      <c r="T1" s="11" t="s">
        <v>51</v>
      </c>
      <c r="U1" s="11" t="s">
        <v>52</v>
      </c>
    </row>
    <row r="2" spans="1:21" ht="14.25" x14ac:dyDescent="0.2">
      <c r="A2" s="7">
        <v>2003</v>
      </c>
      <c r="B2" s="12" t="s">
        <v>1</v>
      </c>
      <c r="C2" s="16">
        <v>104558.0338</v>
      </c>
      <c r="D2" s="9">
        <f t="shared" ref="D2:D65" si="0">C2/$O2*100</f>
        <v>53.396909448948691</v>
      </c>
      <c r="E2" s="20">
        <v>21933.600009999998</v>
      </c>
      <c r="F2" s="9">
        <f t="shared" ref="F2:F65" si="1">E2/$O2*100</f>
        <v>11.201305256597415</v>
      </c>
      <c r="G2" s="20">
        <v>31640.352999999992</v>
      </c>
      <c r="H2" s="9">
        <f t="shared" ref="H2:H65" si="2">G2/$O2*100</f>
        <v>16.158462460239679</v>
      </c>
      <c r="I2" s="14">
        <v>17863.136890000002</v>
      </c>
      <c r="J2" s="9">
        <f t="shared" ref="J2:J65" si="3">I2/$O2*100</f>
        <v>9.1225539379787488</v>
      </c>
      <c r="K2" s="20">
        <v>10234.837590000001</v>
      </c>
      <c r="L2" s="9">
        <f t="shared" ref="L2:L65" si="4">K2/$O2*100</f>
        <v>5.2268455723191529</v>
      </c>
      <c r="M2" s="24">
        <f t="shared" ref="M2:M65" si="5">SUM(P2:U2)</f>
        <v>9582.9329000000034</v>
      </c>
      <c r="N2" s="9">
        <f t="shared" ref="N2:N65" si="6">M2/$O2*100</f>
        <v>4.8939233239163258</v>
      </c>
      <c r="O2" s="20">
        <v>195812.89418999996</v>
      </c>
      <c r="P2" s="14" t="s">
        <v>53</v>
      </c>
      <c r="Q2" s="20">
        <v>2065.9130100000002</v>
      </c>
      <c r="R2" s="20" t="s">
        <v>54</v>
      </c>
      <c r="S2" s="14">
        <v>785.81203000000005</v>
      </c>
      <c r="T2" s="20" t="s">
        <v>54</v>
      </c>
      <c r="U2" s="14">
        <v>6731.2078600000023</v>
      </c>
    </row>
    <row r="3" spans="1:21" ht="14.25" x14ac:dyDescent="0.2">
      <c r="A3" s="8">
        <v>2003</v>
      </c>
      <c r="B3" s="13" t="s">
        <v>2</v>
      </c>
      <c r="C3" s="17">
        <v>1294.3297</v>
      </c>
      <c r="D3" s="9">
        <f t="shared" si="0"/>
        <v>58.464860554524613</v>
      </c>
      <c r="E3" s="21">
        <v>151.78871000000001</v>
      </c>
      <c r="F3" s="9">
        <f t="shared" si="1"/>
        <v>6.8562946240831657</v>
      </c>
      <c r="G3" s="21">
        <v>471.4495</v>
      </c>
      <c r="H3" s="9">
        <f t="shared" si="2"/>
        <v>21.295369546105874</v>
      </c>
      <c r="I3" s="15">
        <v>127.62350000000001</v>
      </c>
      <c r="J3" s="9">
        <f t="shared" si="3"/>
        <v>5.7647523123207112</v>
      </c>
      <c r="K3" s="21">
        <v>140.4511</v>
      </c>
      <c r="L3" s="9">
        <f t="shared" si="4"/>
        <v>6.3441748854481146</v>
      </c>
      <c r="M3" s="25">
        <f t="shared" si="5"/>
        <v>28.216699999999999</v>
      </c>
      <c r="N3" s="9">
        <f t="shared" si="6"/>
        <v>1.2745480775175404</v>
      </c>
      <c r="O3" s="21">
        <v>2213.8592099999996</v>
      </c>
      <c r="P3" s="19" t="s">
        <v>53</v>
      </c>
      <c r="Q3" s="23" t="s">
        <v>53</v>
      </c>
      <c r="R3" s="23" t="s">
        <v>54</v>
      </c>
      <c r="S3" s="19" t="s">
        <v>53</v>
      </c>
      <c r="T3" s="23" t="s">
        <v>54</v>
      </c>
      <c r="U3" s="19">
        <v>28.216699999999999</v>
      </c>
    </row>
    <row r="4" spans="1:21" ht="14.25" x14ac:dyDescent="0.2">
      <c r="A4" s="8">
        <v>2003</v>
      </c>
      <c r="B4" s="13" t="s">
        <v>3</v>
      </c>
      <c r="C4" s="17">
        <v>3574.9980999999998</v>
      </c>
      <c r="D4" s="9">
        <f t="shared" si="0"/>
        <v>72.490863976626812</v>
      </c>
      <c r="E4" s="21">
        <v>348.61599999999999</v>
      </c>
      <c r="F4" s="9">
        <f t="shared" si="1"/>
        <v>7.0689478229584894</v>
      </c>
      <c r="G4" s="21">
        <v>676.22825999999998</v>
      </c>
      <c r="H4" s="9">
        <f t="shared" si="2"/>
        <v>13.711999123247375</v>
      </c>
      <c r="I4" s="15">
        <v>299.85399999999998</v>
      </c>
      <c r="J4" s="9">
        <f t="shared" si="3"/>
        <v>6.0801921899895435</v>
      </c>
      <c r="K4" s="21">
        <v>5.1300100000000004</v>
      </c>
      <c r="L4" s="9">
        <f t="shared" si="4"/>
        <v>0.10402211321699315</v>
      </c>
      <c r="M4" s="25">
        <f t="shared" si="5"/>
        <v>26.82695</v>
      </c>
      <c r="N4" s="9">
        <f t="shared" si="6"/>
        <v>0.54397477396079419</v>
      </c>
      <c r="O4" s="21">
        <v>4931.6533199999994</v>
      </c>
      <c r="P4" s="19" t="s">
        <v>53</v>
      </c>
      <c r="Q4" s="23" t="s">
        <v>53</v>
      </c>
      <c r="R4" s="23" t="s">
        <v>54</v>
      </c>
      <c r="S4" s="19" t="s">
        <v>53</v>
      </c>
      <c r="T4" s="23" t="s">
        <v>54</v>
      </c>
      <c r="U4" s="19">
        <v>26.82695</v>
      </c>
    </row>
    <row r="5" spans="1:21" ht="14.25" x14ac:dyDescent="0.2">
      <c r="A5" s="8">
        <v>2003</v>
      </c>
      <c r="B5" s="13" t="s">
        <v>4</v>
      </c>
      <c r="C5" s="17">
        <v>889.56569999999999</v>
      </c>
      <c r="D5" s="9">
        <f t="shared" si="0"/>
        <v>57.310506594096665</v>
      </c>
      <c r="E5" s="21">
        <v>93.619050000000001</v>
      </c>
      <c r="F5" s="9">
        <f t="shared" si="1"/>
        <v>6.031432172303929</v>
      </c>
      <c r="G5" s="21">
        <v>329.77945999999997</v>
      </c>
      <c r="H5" s="9">
        <f t="shared" si="2"/>
        <v>21.246129338088952</v>
      </c>
      <c r="I5" s="15">
        <v>210.47407999999999</v>
      </c>
      <c r="J5" s="9">
        <f t="shared" si="3"/>
        <v>13.559848530273175</v>
      </c>
      <c r="K5" s="21">
        <v>27.82226</v>
      </c>
      <c r="L5" s="9">
        <f t="shared" si="4"/>
        <v>1.7924564933120419</v>
      </c>
      <c r="M5" s="25">
        <f t="shared" si="5"/>
        <v>0.92552000000000001</v>
      </c>
      <c r="N5" s="9">
        <f t="shared" si="6"/>
        <v>5.9626871925219628E-2</v>
      </c>
      <c r="O5" s="21">
        <v>1552.1860700000002</v>
      </c>
      <c r="P5" s="19" t="s">
        <v>53</v>
      </c>
      <c r="Q5" s="23" t="s">
        <v>53</v>
      </c>
      <c r="R5" s="23" t="s">
        <v>54</v>
      </c>
      <c r="S5" s="19" t="s">
        <v>53</v>
      </c>
      <c r="T5" s="23" t="s">
        <v>54</v>
      </c>
      <c r="U5" s="19">
        <v>0.92552000000000001</v>
      </c>
    </row>
    <row r="6" spans="1:21" ht="14.25" x14ac:dyDescent="0.2">
      <c r="A6" s="8">
        <v>2003</v>
      </c>
      <c r="B6" s="13" t="s">
        <v>5</v>
      </c>
      <c r="C6" s="17">
        <v>680.66070000000002</v>
      </c>
      <c r="D6" s="9">
        <f t="shared" si="0"/>
        <v>38.268700922701697</v>
      </c>
      <c r="E6" s="21">
        <v>157.13585</v>
      </c>
      <c r="F6" s="9">
        <f t="shared" si="1"/>
        <v>8.8346291300269222</v>
      </c>
      <c r="G6" s="21">
        <v>479.38290000000001</v>
      </c>
      <c r="H6" s="9">
        <f t="shared" si="2"/>
        <v>26.952284489992469</v>
      </c>
      <c r="I6" s="15">
        <v>130.24449999999999</v>
      </c>
      <c r="J6" s="9">
        <f t="shared" si="3"/>
        <v>7.3227201413667942</v>
      </c>
      <c r="K6" s="21">
        <v>66.211100000000002</v>
      </c>
      <c r="L6" s="9">
        <f t="shared" si="4"/>
        <v>3.7225783472780121</v>
      </c>
      <c r="M6" s="25">
        <f t="shared" si="5"/>
        <v>265.00045</v>
      </c>
      <c r="N6" s="9">
        <f t="shared" si="6"/>
        <v>14.899086968634101</v>
      </c>
      <c r="O6" s="21">
        <v>1778.6355000000001</v>
      </c>
      <c r="P6" s="19" t="s">
        <v>53</v>
      </c>
      <c r="Q6" s="23" t="s">
        <v>53</v>
      </c>
      <c r="R6" s="23" t="s">
        <v>54</v>
      </c>
      <c r="S6" s="19" t="s">
        <v>53</v>
      </c>
      <c r="T6" s="23" t="s">
        <v>54</v>
      </c>
      <c r="U6" s="19">
        <v>265.00045</v>
      </c>
    </row>
    <row r="7" spans="1:21" ht="14.25" x14ac:dyDescent="0.2">
      <c r="A7" s="8">
        <v>2003</v>
      </c>
      <c r="B7" s="13" t="s">
        <v>29</v>
      </c>
      <c r="C7" s="17">
        <v>4072.0142999999998</v>
      </c>
      <c r="D7" s="9">
        <f t="shared" si="0"/>
        <v>75.920280048196972</v>
      </c>
      <c r="E7" s="21">
        <v>259.86998</v>
      </c>
      <c r="F7" s="9">
        <f t="shared" si="1"/>
        <v>4.8451209166233404</v>
      </c>
      <c r="G7" s="21">
        <v>599.83299999999997</v>
      </c>
      <c r="H7" s="9">
        <f t="shared" si="2"/>
        <v>11.183528835385017</v>
      </c>
      <c r="I7" s="15">
        <v>349.47548999999998</v>
      </c>
      <c r="J7" s="9">
        <f t="shared" si="3"/>
        <v>6.5157622532860113</v>
      </c>
      <c r="K7" s="21">
        <v>59.907400000000003</v>
      </c>
      <c r="L7" s="9">
        <f t="shared" si="4"/>
        <v>1.1169377732684673</v>
      </c>
      <c r="M7" s="25">
        <f t="shared" si="5"/>
        <v>22.439450000000001</v>
      </c>
      <c r="N7" s="9">
        <f t="shared" si="6"/>
        <v>0.41837017324018577</v>
      </c>
      <c r="O7" s="21">
        <v>5363.5396199999996</v>
      </c>
      <c r="P7" s="19" t="s">
        <v>53</v>
      </c>
      <c r="Q7" s="23" t="s">
        <v>53</v>
      </c>
      <c r="R7" s="23" t="s">
        <v>54</v>
      </c>
      <c r="S7" s="19" t="s">
        <v>53</v>
      </c>
      <c r="T7" s="23" t="s">
        <v>54</v>
      </c>
      <c r="U7" s="19">
        <v>22.439450000000001</v>
      </c>
    </row>
    <row r="8" spans="1:21" ht="14.25" x14ac:dyDescent="0.2">
      <c r="A8" s="8">
        <v>2003</v>
      </c>
      <c r="B8" s="13" t="s">
        <v>6</v>
      </c>
      <c r="C8" s="17">
        <v>739.49779999999998</v>
      </c>
      <c r="D8" s="9">
        <f t="shared" si="0"/>
        <v>50.908141997776632</v>
      </c>
      <c r="E8" s="21">
        <v>199.13601</v>
      </c>
      <c r="F8" s="9">
        <f t="shared" si="1"/>
        <v>13.708822763165312</v>
      </c>
      <c r="G8" s="21">
        <v>360.21690000000001</v>
      </c>
      <c r="H8" s="9">
        <f t="shared" si="2"/>
        <v>24.797873766762944</v>
      </c>
      <c r="I8" s="15">
        <v>136.69829999999999</v>
      </c>
      <c r="J8" s="9">
        <f t="shared" si="3"/>
        <v>9.4105167956614206</v>
      </c>
      <c r="K8" s="21">
        <v>14.93662</v>
      </c>
      <c r="L8" s="9">
        <f t="shared" si="4"/>
        <v>1.0282594105443323</v>
      </c>
      <c r="M8" s="25">
        <f t="shared" si="5"/>
        <v>2.1264099999999999</v>
      </c>
      <c r="N8" s="9">
        <f t="shared" si="6"/>
        <v>0.14638526608935445</v>
      </c>
      <c r="O8" s="21">
        <v>1452.61204</v>
      </c>
      <c r="P8" s="19" t="s">
        <v>53</v>
      </c>
      <c r="Q8" s="23" t="s">
        <v>53</v>
      </c>
      <c r="R8" s="23" t="s">
        <v>54</v>
      </c>
      <c r="S8" s="19" t="s">
        <v>53</v>
      </c>
      <c r="T8" s="23" t="s">
        <v>54</v>
      </c>
      <c r="U8" s="19">
        <v>2.1264099999999999</v>
      </c>
    </row>
    <row r="9" spans="1:21" ht="14.25" x14ac:dyDescent="0.2">
      <c r="A9" s="8">
        <v>2003</v>
      </c>
      <c r="B9" s="13" t="s">
        <v>7</v>
      </c>
      <c r="C9" s="17">
        <v>1204.5250000000001</v>
      </c>
      <c r="D9" s="9">
        <f t="shared" si="0"/>
        <v>28.743404068559315</v>
      </c>
      <c r="E9" s="21">
        <v>825.93714</v>
      </c>
      <c r="F9" s="9">
        <f t="shared" si="1"/>
        <v>19.709217285029567</v>
      </c>
      <c r="G9" s="21">
        <v>1507.3099</v>
      </c>
      <c r="H9" s="9">
        <f t="shared" si="2"/>
        <v>35.968715894016093</v>
      </c>
      <c r="I9" s="15">
        <v>321.15845000000002</v>
      </c>
      <c r="J9" s="9">
        <f t="shared" si="3"/>
        <v>7.6637571643446201</v>
      </c>
      <c r="K9" s="21">
        <v>280.64503000000002</v>
      </c>
      <c r="L9" s="9">
        <f t="shared" si="4"/>
        <v>6.6969913427475145</v>
      </c>
      <c r="M9" s="25">
        <f t="shared" si="5"/>
        <v>51.038080000000001</v>
      </c>
      <c r="N9" s="9">
        <f t="shared" si="6"/>
        <v>1.2179142453028833</v>
      </c>
      <c r="O9" s="21">
        <v>4190.6136000000006</v>
      </c>
      <c r="P9" s="19" t="s">
        <v>53</v>
      </c>
      <c r="Q9" s="23" t="s">
        <v>53</v>
      </c>
      <c r="R9" s="23" t="s">
        <v>54</v>
      </c>
      <c r="S9" s="19" t="s">
        <v>53</v>
      </c>
      <c r="T9" s="23" t="s">
        <v>54</v>
      </c>
      <c r="U9" s="19">
        <v>51.038080000000001</v>
      </c>
    </row>
    <row r="10" spans="1:21" ht="14.25" x14ac:dyDescent="0.2">
      <c r="A10" s="8">
        <v>2003</v>
      </c>
      <c r="B10" s="13" t="s">
        <v>8</v>
      </c>
      <c r="C10" s="17">
        <v>4111.9758000000002</v>
      </c>
      <c r="D10" s="9">
        <f t="shared" si="0"/>
        <v>67.133555648151372</v>
      </c>
      <c r="E10" s="21">
        <v>358.35419000000002</v>
      </c>
      <c r="F10" s="9">
        <f t="shared" si="1"/>
        <v>5.8506158903253285</v>
      </c>
      <c r="G10" s="21">
        <v>885.56200000000001</v>
      </c>
      <c r="H10" s="9">
        <f t="shared" si="2"/>
        <v>14.457995060887328</v>
      </c>
      <c r="I10" s="15">
        <v>362.78870000000001</v>
      </c>
      <c r="J10" s="9">
        <f t="shared" si="3"/>
        <v>5.9230152521740251</v>
      </c>
      <c r="K10" s="21">
        <v>359.99900000000002</v>
      </c>
      <c r="L10" s="9">
        <f t="shared" si="4"/>
        <v>5.8774696338871548</v>
      </c>
      <c r="M10" s="25">
        <f t="shared" si="5"/>
        <v>46.388109999999998</v>
      </c>
      <c r="N10" s="9">
        <f t="shared" si="6"/>
        <v>0.75734851457481012</v>
      </c>
      <c r="O10" s="21">
        <v>6125.0677999999998</v>
      </c>
      <c r="P10" s="19" t="s">
        <v>53</v>
      </c>
      <c r="Q10" s="23" t="s">
        <v>53</v>
      </c>
      <c r="R10" s="23" t="s">
        <v>54</v>
      </c>
      <c r="S10" s="19" t="s">
        <v>53</v>
      </c>
      <c r="T10" s="23" t="s">
        <v>54</v>
      </c>
      <c r="U10" s="19">
        <v>46.388109999999998</v>
      </c>
    </row>
    <row r="11" spans="1:21" ht="14.25" x14ac:dyDescent="0.2">
      <c r="A11" s="8">
        <v>2003</v>
      </c>
      <c r="B11" s="13" t="s">
        <v>55</v>
      </c>
      <c r="C11" s="17">
        <v>25389.686900000001</v>
      </c>
      <c r="D11" s="9">
        <f t="shared" si="0"/>
        <v>56.10152792946009</v>
      </c>
      <c r="E11" s="21">
        <v>5112.3445499999998</v>
      </c>
      <c r="F11" s="9">
        <f t="shared" si="1"/>
        <v>11.296332313449998</v>
      </c>
      <c r="G11" s="21">
        <v>1808.8876299999999</v>
      </c>
      <c r="H11" s="9">
        <f t="shared" si="2"/>
        <v>3.9969520024171654</v>
      </c>
      <c r="I11" s="15">
        <v>8587.5555000000004</v>
      </c>
      <c r="J11" s="9">
        <f t="shared" si="3"/>
        <v>18.975223547519942</v>
      </c>
      <c r="K11" s="21">
        <v>2702.37</v>
      </c>
      <c r="L11" s="9">
        <f t="shared" si="4"/>
        <v>5.9712073893567812</v>
      </c>
      <c r="M11" s="25">
        <f t="shared" si="5"/>
        <v>1655.8317300000001</v>
      </c>
      <c r="N11" s="9">
        <f t="shared" si="6"/>
        <v>3.6587568177960175</v>
      </c>
      <c r="O11" s="21">
        <v>45256.676310000003</v>
      </c>
      <c r="P11" s="19" t="s">
        <v>53</v>
      </c>
      <c r="Q11" s="23" t="s">
        <v>53</v>
      </c>
      <c r="R11" s="23" t="s">
        <v>54</v>
      </c>
      <c r="S11" s="19" t="s">
        <v>53</v>
      </c>
      <c r="T11" s="23" t="s">
        <v>54</v>
      </c>
      <c r="U11" s="19">
        <v>1655.8317300000001</v>
      </c>
    </row>
    <row r="12" spans="1:21" ht="14.25" x14ac:dyDescent="0.2">
      <c r="A12" s="8">
        <v>2003</v>
      </c>
      <c r="B12" s="13" t="s">
        <v>9</v>
      </c>
      <c r="C12" s="17">
        <v>1506.1223</v>
      </c>
      <c r="D12" s="9">
        <f t="shared" si="0"/>
        <v>53.323165273296681</v>
      </c>
      <c r="E12" s="21">
        <v>281.53645</v>
      </c>
      <c r="F12" s="9">
        <f t="shared" si="1"/>
        <v>9.9675933712735194</v>
      </c>
      <c r="G12" s="21">
        <v>686.36829999999998</v>
      </c>
      <c r="H12" s="9">
        <f t="shared" si="2"/>
        <v>24.30037075956692</v>
      </c>
      <c r="I12" s="15">
        <v>292.98707000000002</v>
      </c>
      <c r="J12" s="9">
        <f t="shared" si="3"/>
        <v>10.372994249237889</v>
      </c>
      <c r="K12" s="21">
        <v>27.94</v>
      </c>
      <c r="L12" s="9">
        <f t="shared" si="4"/>
        <v>0.98919539119493094</v>
      </c>
      <c r="M12" s="25">
        <f t="shared" si="5"/>
        <v>29.563690000000001</v>
      </c>
      <c r="N12" s="9">
        <f t="shared" si="6"/>
        <v>1.0466809554300527</v>
      </c>
      <c r="O12" s="21">
        <v>2824.5178100000003</v>
      </c>
      <c r="P12" s="19" t="s">
        <v>53</v>
      </c>
      <c r="Q12" s="23" t="s">
        <v>53</v>
      </c>
      <c r="R12" s="23" t="s">
        <v>54</v>
      </c>
      <c r="S12" s="19" t="s">
        <v>53</v>
      </c>
      <c r="T12" s="23" t="s">
        <v>54</v>
      </c>
      <c r="U12" s="19">
        <v>29.563690000000001</v>
      </c>
    </row>
    <row r="13" spans="1:21" ht="14.25" x14ac:dyDescent="0.2">
      <c r="A13" s="8">
        <v>2003</v>
      </c>
      <c r="B13" s="13" t="s">
        <v>10</v>
      </c>
      <c r="C13" s="17">
        <v>3463.5432000000001</v>
      </c>
      <c r="D13" s="9">
        <f t="shared" si="0"/>
        <v>55.363549721709923</v>
      </c>
      <c r="E13" s="21">
        <v>671.16450999999995</v>
      </c>
      <c r="F13" s="9">
        <f t="shared" si="1"/>
        <v>10.728334418012189</v>
      </c>
      <c r="G13" s="21">
        <v>1098.6928399999999</v>
      </c>
      <c r="H13" s="9">
        <f t="shared" si="2"/>
        <v>17.562228089497104</v>
      </c>
      <c r="I13" s="15">
        <v>394.13459999999998</v>
      </c>
      <c r="J13" s="9">
        <f t="shared" si="3"/>
        <v>6.3001063547139387</v>
      </c>
      <c r="K13" s="21">
        <v>348.1712</v>
      </c>
      <c r="L13" s="9">
        <f t="shared" si="4"/>
        <v>5.565397175605435</v>
      </c>
      <c r="M13" s="25">
        <f t="shared" si="5"/>
        <v>280.2928</v>
      </c>
      <c r="N13" s="9">
        <f t="shared" si="6"/>
        <v>4.4803842404614134</v>
      </c>
      <c r="O13" s="21">
        <v>6255.9991499999996</v>
      </c>
      <c r="P13" s="19" t="s">
        <v>53</v>
      </c>
      <c r="Q13" s="23" t="s">
        <v>53</v>
      </c>
      <c r="R13" s="23" t="s">
        <v>54</v>
      </c>
      <c r="S13" s="19" t="s">
        <v>53</v>
      </c>
      <c r="T13" s="23" t="s">
        <v>54</v>
      </c>
      <c r="U13" s="19">
        <v>280.2928</v>
      </c>
    </row>
    <row r="14" spans="1:21" ht="14.25" x14ac:dyDescent="0.2">
      <c r="A14" s="8">
        <v>2003</v>
      </c>
      <c r="B14" s="13" t="s">
        <v>11</v>
      </c>
      <c r="C14" s="17">
        <v>1418.0238999999999</v>
      </c>
      <c r="D14" s="9">
        <f t="shared" si="0"/>
        <v>33.506551170570503</v>
      </c>
      <c r="E14" s="21">
        <v>715.66678000000002</v>
      </c>
      <c r="F14" s="9">
        <f t="shared" si="1"/>
        <v>16.910522865762292</v>
      </c>
      <c r="G14" s="21">
        <v>1644.8447900000001</v>
      </c>
      <c r="H14" s="9">
        <f t="shared" si="2"/>
        <v>38.866112287515961</v>
      </c>
      <c r="I14" s="15">
        <v>430.49099999999999</v>
      </c>
      <c r="J14" s="9">
        <f t="shared" si="3"/>
        <v>10.172091401259221</v>
      </c>
      <c r="K14" s="21">
        <v>22.060400000000001</v>
      </c>
      <c r="L14" s="9">
        <f t="shared" si="4"/>
        <v>0.52126619406291641</v>
      </c>
      <c r="M14" s="25">
        <f t="shared" si="5"/>
        <v>0.99268000000000001</v>
      </c>
      <c r="N14" s="9">
        <f t="shared" si="6"/>
        <v>2.3456080829104449E-2</v>
      </c>
      <c r="O14" s="21">
        <v>4232.0795500000004</v>
      </c>
      <c r="P14" s="19" t="s">
        <v>53</v>
      </c>
      <c r="Q14" s="23" t="s">
        <v>53</v>
      </c>
      <c r="R14" s="23" t="s">
        <v>54</v>
      </c>
      <c r="S14" s="19" t="s">
        <v>53</v>
      </c>
      <c r="T14" s="23" t="s">
        <v>54</v>
      </c>
      <c r="U14" s="19">
        <v>0.99268000000000001</v>
      </c>
    </row>
    <row r="15" spans="1:21" ht="14.25" x14ac:dyDescent="0.2">
      <c r="A15" s="8">
        <v>2003</v>
      </c>
      <c r="B15" s="13" t="s">
        <v>12</v>
      </c>
      <c r="C15" s="17">
        <v>1245.0542</v>
      </c>
      <c r="D15" s="9">
        <f t="shared" si="0"/>
        <v>39.225130288789842</v>
      </c>
      <c r="E15" s="21">
        <v>576.28169000000003</v>
      </c>
      <c r="F15" s="9">
        <f t="shared" si="1"/>
        <v>18.155614730100904</v>
      </c>
      <c r="G15" s="21">
        <v>943.73865000000001</v>
      </c>
      <c r="H15" s="9">
        <f t="shared" si="2"/>
        <v>29.732257041353407</v>
      </c>
      <c r="I15" s="15">
        <v>214.0745</v>
      </c>
      <c r="J15" s="9">
        <f t="shared" si="3"/>
        <v>6.7443651481257128</v>
      </c>
      <c r="K15" s="21">
        <v>53.900300000000001</v>
      </c>
      <c r="L15" s="9">
        <f t="shared" si="4"/>
        <v>1.6981158652409341</v>
      </c>
      <c r="M15" s="25">
        <f t="shared" si="5"/>
        <v>141.07446999999999</v>
      </c>
      <c r="N15" s="9">
        <f t="shared" si="6"/>
        <v>4.4445169263892064</v>
      </c>
      <c r="O15" s="21">
        <v>3174.12381</v>
      </c>
      <c r="P15" s="19" t="s">
        <v>53</v>
      </c>
      <c r="Q15" s="23" t="s">
        <v>53</v>
      </c>
      <c r="R15" s="23" t="s">
        <v>54</v>
      </c>
      <c r="S15" s="19" t="s">
        <v>53</v>
      </c>
      <c r="T15" s="23" t="s">
        <v>54</v>
      </c>
      <c r="U15" s="19">
        <v>141.07446999999999</v>
      </c>
    </row>
    <row r="16" spans="1:21" ht="14.25" x14ac:dyDescent="0.2">
      <c r="A16" s="8">
        <v>2003</v>
      </c>
      <c r="B16" s="13" t="s">
        <v>13</v>
      </c>
      <c r="C16" s="17">
        <v>7653.4395000000004</v>
      </c>
      <c r="D16" s="9">
        <f t="shared" si="0"/>
        <v>61.688298721324486</v>
      </c>
      <c r="E16" s="21">
        <v>759.79390000000001</v>
      </c>
      <c r="F16" s="9">
        <f t="shared" si="1"/>
        <v>6.1240953260086712</v>
      </c>
      <c r="G16" s="21">
        <v>2120.0711000000001</v>
      </c>
      <c r="H16" s="9">
        <f t="shared" si="2"/>
        <v>17.088209729396436</v>
      </c>
      <c r="I16" s="15">
        <v>484.65050000000002</v>
      </c>
      <c r="J16" s="9">
        <f t="shared" si="3"/>
        <v>3.9063828517151373</v>
      </c>
      <c r="K16" s="21">
        <v>1330.9811400000001</v>
      </c>
      <c r="L16" s="9">
        <f t="shared" si="4"/>
        <v>10.727982125783971</v>
      </c>
      <c r="M16" s="25">
        <f t="shared" si="5"/>
        <v>57.694710000000001</v>
      </c>
      <c r="N16" s="9">
        <f t="shared" si="6"/>
        <v>0.4650312457712884</v>
      </c>
      <c r="O16" s="21">
        <v>12406.630850000001</v>
      </c>
      <c r="P16" s="19" t="s">
        <v>53</v>
      </c>
      <c r="Q16" s="23" t="s">
        <v>53</v>
      </c>
      <c r="R16" s="23" t="s">
        <v>54</v>
      </c>
      <c r="S16" s="19" t="s">
        <v>53</v>
      </c>
      <c r="T16" s="23" t="s">
        <v>54</v>
      </c>
      <c r="U16" s="19">
        <v>57.694710000000001</v>
      </c>
    </row>
    <row r="17" spans="1:21" ht="14.25" x14ac:dyDescent="0.2">
      <c r="A17" s="8">
        <v>2003</v>
      </c>
      <c r="B17" s="13" t="s">
        <v>14</v>
      </c>
      <c r="C17" s="17">
        <v>7769.6279000000004</v>
      </c>
      <c r="D17" s="9">
        <f t="shared" si="0"/>
        <v>50.544840503689272</v>
      </c>
      <c r="E17" s="21">
        <v>3540.7855399999999</v>
      </c>
      <c r="F17" s="9">
        <f t="shared" si="1"/>
        <v>23.03436440978972</v>
      </c>
      <c r="G17" s="21">
        <v>3621.2233799999999</v>
      </c>
      <c r="H17" s="9">
        <f t="shared" si="2"/>
        <v>23.557647872728953</v>
      </c>
      <c r="I17" s="15">
        <v>327.1123</v>
      </c>
      <c r="J17" s="9">
        <f t="shared" si="3"/>
        <v>2.1280091200113911</v>
      </c>
      <c r="K17" s="21">
        <v>50.449730000000002</v>
      </c>
      <c r="L17" s="9">
        <f t="shared" si="4"/>
        <v>0.32819764203948393</v>
      </c>
      <c r="M17" s="25">
        <f t="shared" si="5"/>
        <v>62.553879999999999</v>
      </c>
      <c r="N17" s="9">
        <f t="shared" si="6"/>
        <v>0.40694045174118543</v>
      </c>
      <c r="O17" s="21">
        <v>15371.75273</v>
      </c>
      <c r="P17" s="19" t="s">
        <v>53</v>
      </c>
      <c r="Q17" s="23" t="s">
        <v>53</v>
      </c>
      <c r="R17" s="23" t="s">
        <v>54</v>
      </c>
      <c r="S17" s="19" t="s">
        <v>53</v>
      </c>
      <c r="T17" s="23" t="s">
        <v>54</v>
      </c>
      <c r="U17" s="19">
        <v>62.553879999999999</v>
      </c>
    </row>
    <row r="18" spans="1:21" ht="14.25" x14ac:dyDescent="0.2">
      <c r="A18" s="8">
        <v>2003</v>
      </c>
      <c r="B18" s="13" t="s">
        <v>30</v>
      </c>
      <c r="C18" s="17">
        <v>2022.6572000000001</v>
      </c>
      <c r="D18" s="9">
        <f t="shared" si="0"/>
        <v>45.041781127643056</v>
      </c>
      <c r="E18" s="21">
        <v>627.78971999999999</v>
      </c>
      <c r="F18" s="9">
        <f t="shared" si="1"/>
        <v>13.980009643959598</v>
      </c>
      <c r="G18" s="21">
        <v>1138.3642500000001</v>
      </c>
      <c r="H18" s="9">
        <f t="shared" si="2"/>
        <v>25.349798963479103</v>
      </c>
      <c r="I18" s="15">
        <v>487.84800000000001</v>
      </c>
      <c r="J18" s="9">
        <f t="shared" si="3"/>
        <v>10.863700897788519</v>
      </c>
      <c r="K18" s="21">
        <v>175.19255999999999</v>
      </c>
      <c r="L18" s="9">
        <f t="shared" si="4"/>
        <v>3.9012962466954222</v>
      </c>
      <c r="M18" s="25">
        <f t="shared" si="5"/>
        <v>38.772640000000003</v>
      </c>
      <c r="N18" s="9">
        <f t="shared" si="6"/>
        <v>0.86341312043429708</v>
      </c>
      <c r="O18" s="21">
        <v>4490.6243700000005</v>
      </c>
      <c r="P18" s="19" t="s">
        <v>53</v>
      </c>
      <c r="Q18" s="23" t="s">
        <v>53</v>
      </c>
      <c r="R18" s="23" t="s">
        <v>54</v>
      </c>
      <c r="S18" s="19" t="s">
        <v>53</v>
      </c>
      <c r="T18" s="23" t="s">
        <v>54</v>
      </c>
      <c r="U18" s="19">
        <v>38.772640000000003</v>
      </c>
    </row>
    <row r="19" spans="1:21" ht="14.25" x14ac:dyDescent="0.2">
      <c r="A19" s="8">
        <v>2003</v>
      </c>
      <c r="B19" s="13" t="s">
        <v>15</v>
      </c>
      <c r="C19" s="17">
        <v>1386.8589999999999</v>
      </c>
      <c r="D19" s="9">
        <f t="shared" si="0"/>
        <v>50.9914476920193</v>
      </c>
      <c r="E19" s="21">
        <v>357.86910999999998</v>
      </c>
      <c r="F19" s="9">
        <f t="shared" si="1"/>
        <v>13.157980734273995</v>
      </c>
      <c r="G19" s="21">
        <v>565.46299999999997</v>
      </c>
      <c r="H19" s="9">
        <f t="shared" si="2"/>
        <v>20.790705461962826</v>
      </c>
      <c r="I19" s="15">
        <v>262.71809999999999</v>
      </c>
      <c r="J19" s="9">
        <f t="shared" si="3"/>
        <v>9.6595084676212188</v>
      </c>
      <c r="K19" s="21">
        <v>118.34399999999999</v>
      </c>
      <c r="L19" s="9">
        <f t="shared" si="4"/>
        <v>4.3512223561763177</v>
      </c>
      <c r="M19" s="25">
        <f t="shared" si="5"/>
        <v>28.53425</v>
      </c>
      <c r="N19" s="9">
        <f t="shared" si="6"/>
        <v>1.0491352879463605</v>
      </c>
      <c r="O19" s="21">
        <v>2719.7874599999996</v>
      </c>
      <c r="P19" s="19" t="s">
        <v>53</v>
      </c>
      <c r="Q19" s="23" t="s">
        <v>53</v>
      </c>
      <c r="R19" s="23" t="s">
        <v>54</v>
      </c>
      <c r="S19" s="19" t="s">
        <v>53</v>
      </c>
      <c r="T19" s="23" t="s">
        <v>54</v>
      </c>
      <c r="U19" s="19">
        <v>28.53425</v>
      </c>
    </row>
    <row r="20" spans="1:21" ht="14.25" x14ac:dyDescent="0.2">
      <c r="A20" s="8">
        <v>2003</v>
      </c>
      <c r="B20" s="13" t="s">
        <v>16</v>
      </c>
      <c r="C20" s="17">
        <v>930.58450000000005</v>
      </c>
      <c r="D20" s="9">
        <f t="shared" si="0"/>
        <v>52.836302035206387</v>
      </c>
      <c r="E20" s="21">
        <v>150.99800999999999</v>
      </c>
      <c r="F20" s="9">
        <f t="shared" si="1"/>
        <v>8.5732960983931203</v>
      </c>
      <c r="G20" s="21">
        <v>457.17129999999997</v>
      </c>
      <c r="H20" s="9">
        <f t="shared" si="2"/>
        <v>25.957063424791567</v>
      </c>
      <c r="I20" s="15">
        <v>171.2587</v>
      </c>
      <c r="J20" s="9">
        <f t="shared" si="3"/>
        <v>9.723648308516637</v>
      </c>
      <c r="K20" s="21">
        <v>50.624600000000001</v>
      </c>
      <c r="L20" s="9">
        <f t="shared" si="4"/>
        <v>2.8743404344382584</v>
      </c>
      <c r="M20" s="25">
        <f t="shared" si="5"/>
        <v>0.62260000000000004</v>
      </c>
      <c r="N20" s="9">
        <f t="shared" si="6"/>
        <v>3.534969865403894E-2</v>
      </c>
      <c r="O20" s="21">
        <v>1761.2597099999998</v>
      </c>
      <c r="P20" s="19" t="s">
        <v>53</v>
      </c>
      <c r="Q20" s="23" t="s">
        <v>53</v>
      </c>
      <c r="R20" s="23" t="s">
        <v>54</v>
      </c>
      <c r="S20" s="19" t="s">
        <v>53</v>
      </c>
      <c r="T20" s="23" t="s">
        <v>54</v>
      </c>
      <c r="U20" s="19">
        <v>0.62260000000000004</v>
      </c>
    </row>
    <row r="21" spans="1:21" ht="14.25" x14ac:dyDescent="0.2">
      <c r="A21" s="8">
        <v>2003</v>
      </c>
      <c r="B21" s="13" t="s">
        <v>17</v>
      </c>
      <c r="C21" s="17">
        <v>6987.8634000000002</v>
      </c>
      <c r="D21" s="9">
        <f t="shared" si="0"/>
        <v>75.861355109433134</v>
      </c>
      <c r="E21" s="21">
        <v>487.42982999999998</v>
      </c>
      <c r="F21" s="9">
        <f t="shared" si="1"/>
        <v>5.2916156638895702</v>
      </c>
      <c r="G21" s="21">
        <v>923.14859999999999</v>
      </c>
      <c r="H21" s="9">
        <f t="shared" si="2"/>
        <v>10.021847845991958</v>
      </c>
      <c r="I21" s="15">
        <v>446.85910000000001</v>
      </c>
      <c r="J21" s="9">
        <f t="shared" si="3"/>
        <v>4.8511733742508039</v>
      </c>
      <c r="K21" s="21">
        <v>123.66970000000001</v>
      </c>
      <c r="L21" s="9">
        <f t="shared" si="4"/>
        <v>1.3425779084315048</v>
      </c>
      <c r="M21" s="25">
        <f t="shared" si="5"/>
        <v>242.39053000000001</v>
      </c>
      <c r="N21" s="9">
        <f t="shared" si="6"/>
        <v>2.631430098003019</v>
      </c>
      <c r="O21" s="21">
        <v>9211.3611600000004</v>
      </c>
      <c r="P21" s="19" t="s">
        <v>53</v>
      </c>
      <c r="Q21" s="23" t="s">
        <v>53</v>
      </c>
      <c r="R21" s="23" t="s">
        <v>54</v>
      </c>
      <c r="S21" s="19" t="s">
        <v>53</v>
      </c>
      <c r="T21" s="23" t="s">
        <v>54</v>
      </c>
      <c r="U21" s="19">
        <v>242.39053000000001</v>
      </c>
    </row>
    <row r="22" spans="1:21" ht="14.25" x14ac:dyDescent="0.2">
      <c r="A22" s="8">
        <v>2003</v>
      </c>
      <c r="B22" s="13" t="s">
        <v>18</v>
      </c>
      <c r="C22" s="17">
        <v>1056.3667</v>
      </c>
      <c r="D22" s="9">
        <f t="shared" si="0"/>
        <v>27.51681298623626</v>
      </c>
      <c r="E22" s="21">
        <v>836.01</v>
      </c>
      <c r="F22" s="9">
        <f t="shared" si="1"/>
        <v>21.776842099077314</v>
      </c>
      <c r="G22" s="21">
        <v>1269.7434900000001</v>
      </c>
      <c r="H22" s="9">
        <f t="shared" si="2"/>
        <v>33.074967390415608</v>
      </c>
      <c r="I22" s="15">
        <v>371.47199999999998</v>
      </c>
      <c r="J22" s="9">
        <f t="shared" si="3"/>
        <v>9.6763042167299993</v>
      </c>
      <c r="K22" s="21">
        <v>129.60977</v>
      </c>
      <c r="L22" s="9">
        <f t="shared" si="4"/>
        <v>3.3761456152291571</v>
      </c>
      <c r="M22" s="25">
        <f t="shared" si="5"/>
        <v>175.78441000000001</v>
      </c>
      <c r="N22" s="9">
        <f t="shared" si="6"/>
        <v>4.5789276923116562</v>
      </c>
      <c r="O22" s="21">
        <v>3838.9863700000001</v>
      </c>
      <c r="P22" s="19" t="s">
        <v>53</v>
      </c>
      <c r="Q22" s="23" t="s">
        <v>53</v>
      </c>
      <c r="R22" s="23" t="s">
        <v>54</v>
      </c>
      <c r="S22" s="19" t="s">
        <v>53</v>
      </c>
      <c r="T22" s="23" t="s">
        <v>54</v>
      </c>
      <c r="U22" s="19">
        <v>175.78441000000001</v>
      </c>
    </row>
    <row r="23" spans="1:21" ht="14.25" x14ac:dyDescent="0.2">
      <c r="A23" s="8">
        <v>2003</v>
      </c>
      <c r="B23" s="13" t="s">
        <v>19</v>
      </c>
      <c r="C23" s="17">
        <v>3421.9715000000001</v>
      </c>
      <c r="D23" s="9">
        <f t="shared" si="0"/>
        <v>54.155574038554292</v>
      </c>
      <c r="E23" s="21">
        <v>963.11033999999995</v>
      </c>
      <c r="F23" s="9">
        <f t="shared" si="1"/>
        <v>15.242030310646125</v>
      </c>
      <c r="G23" s="21">
        <v>1151.6491000000001</v>
      </c>
      <c r="H23" s="9">
        <f t="shared" si="2"/>
        <v>18.225814592986652</v>
      </c>
      <c r="I23" s="15">
        <v>344.0763</v>
      </c>
      <c r="J23" s="9">
        <f t="shared" si="3"/>
        <v>5.4452965314181654</v>
      </c>
      <c r="K23" s="21">
        <v>345.62889999999999</v>
      </c>
      <c r="L23" s="9">
        <f t="shared" si="4"/>
        <v>5.4698677308721226</v>
      </c>
      <c r="M23" s="25">
        <f t="shared" si="5"/>
        <v>92.343710000000002</v>
      </c>
      <c r="N23" s="9">
        <f t="shared" si="6"/>
        <v>1.4614167955226354</v>
      </c>
      <c r="O23" s="21">
        <v>6318.7798500000008</v>
      </c>
      <c r="P23" s="19" t="s">
        <v>53</v>
      </c>
      <c r="Q23" s="23" t="s">
        <v>53</v>
      </c>
      <c r="R23" s="23" t="s">
        <v>54</v>
      </c>
      <c r="S23" s="19" t="s">
        <v>53</v>
      </c>
      <c r="T23" s="23" t="s">
        <v>54</v>
      </c>
      <c r="U23" s="19">
        <v>92.343710000000002</v>
      </c>
    </row>
    <row r="24" spans="1:21" ht="14.25" x14ac:dyDescent="0.2">
      <c r="A24" s="8">
        <v>2003</v>
      </c>
      <c r="B24" s="13" t="s">
        <v>31</v>
      </c>
      <c r="C24" s="17">
        <v>1425.0966000000001</v>
      </c>
      <c r="D24" s="9">
        <f t="shared" si="0"/>
        <v>57.373846131641429</v>
      </c>
      <c r="E24" s="21">
        <v>259.71136000000001</v>
      </c>
      <c r="F24" s="9">
        <f t="shared" si="1"/>
        <v>10.455880399461575</v>
      </c>
      <c r="G24" s="21">
        <v>615.29246000000001</v>
      </c>
      <c r="H24" s="9">
        <f t="shared" si="2"/>
        <v>24.77144000343495</v>
      </c>
      <c r="I24" s="15">
        <v>131.3355</v>
      </c>
      <c r="J24" s="9">
        <f t="shared" si="3"/>
        <v>5.2875171890959471</v>
      </c>
      <c r="K24" s="21">
        <v>47.914740000000002</v>
      </c>
      <c r="L24" s="9">
        <f t="shared" si="4"/>
        <v>1.9290291761257479</v>
      </c>
      <c r="M24" s="25">
        <f t="shared" si="5"/>
        <v>4.5277900000000004</v>
      </c>
      <c r="N24" s="9">
        <f t="shared" si="6"/>
        <v>0.18228710024035194</v>
      </c>
      <c r="O24" s="21">
        <v>2483.8784500000002</v>
      </c>
      <c r="P24" s="19" t="s">
        <v>53</v>
      </c>
      <c r="Q24" s="23" t="s">
        <v>53</v>
      </c>
      <c r="R24" s="23" t="s">
        <v>54</v>
      </c>
      <c r="S24" s="19" t="s">
        <v>53</v>
      </c>
      <c r="T24" s="23" t="s">
        <v>54</v>
      </c>
      <c r="U24" s="19">
        <v>4.5277900000000004</v>
      </c>
    </row>
    <row r="25" spans="1:21" ht="14.25" x14ac:dyDescent="0.2">
      <c r="A25" s="8">
        <v>2003</v>
      </c>
      <c r="B25" s="13" t="s">
        <v>20</v>
      </c>
      <c r="C25" s="17">
        <v>1108.7727</v>
      </c>
      <c r="D25" s="9">
        <f t="shared" si="0"/>
        <v>55.65805770893796</v>
      </c>
      <c r="E25" s="21">
        <v>159.98693</v>
      </c>
      <c r="F25" s="9">
        <f t="shared" si="1"/>
        <v>8.0310074216436043</v>
      </c>
      <c r="G25" s="21">
        <v>505.04140000000001</v>
      </c>
      <c r="H25" s="9">
        <f t="shared" si="2"/>
        <v>25.352016140551459</v>
      </c>
      <c r="I25" s="15">
        <v>145.6858</v>
      </c>
      <c r="J25" s="9">
        <f t="shared" si="3"/>
        <v>7.313120771978598</v>
      </c>
      <c r="K25" s="21">
        <v>72.628500000000003</v>
      </c>
      <c r="L25" s="9">
        <f t="shared" si="4"/>
        <v>3.6457979568883694</v>
      </c>
      <c r="M25" s="25">
        <f t="shared" si="5"/>
        <v>0</v>
      </c>
      <c r="N25" s="9">
        <f t="shared" si="6"/>
        <v>0</v>
      </c>
      <c r="O25" s="21">
        <v>1992.1153300000001</v>
      </c>
      <c r="P25" s="19" t="s">
        <v>53</v>
      </c>
      <c r="Q25" s="23" t="s">
        <v>53</v>
      </c>
      <c r="R25" s="23" t="s">
        <v>54</v>
      </c>
      <c r="S25" s="19" t="s">
        <v>53</v>
      </c>
      <c r="T25" s="23" t="s">
        <v>54</v>
      </c>
      <c r="U25" s="19">
        <v>0</v>
      </c>
    </row>
    <row r="26" spans="1:21" ht="14.25" x14ac:dyDescent="0.2">
      <c r="A26" s="8">
        <v>2003</v>
      </c>
      <c r="B26" s="13" t="s">
        <v>21</v>
      </c>
      <c r="C26" s="17">
        <v>1789.3141000000001</v>
      </c>
      <c r="D26" s="9">
        <f t="shared" si="0"/>
        <v>54.657165577057022</v>
      </c>
      <c r="E26" s="21">
        <v>426.71231999999998</v>
      </c>
      <c r="F26" s="9">
        <f t="shared" si="1"/>
        <v>13.034539842954427</v>
      </c>
      <c r="G26" s="21">
        <v>671.56830000000002</v>
      </c>
      <c r="H26" s="9">
        <f t="shared" si="2"/>
        <v>20.514016946159821</v>
      </c>
      <c r="I26" s="15">
        <v>261.42288000000002</v>
      </c>
      <c r="J26" s="9">
        <f t="shared" si="3"/>
        <v>7.9855368254188068</v>
      </c>
      <c r="K26" s="21">
        <v>53.799599999999998</v>
      </c>
      <c r="L26" s="9">
        <f t="shared" si="4"/>
        <v>1.6433859461451945</v>
      </c>
      <c r="M26" s="25">
        <f t="shared" si="5"/>
        <v>70.887320000000003</v>
      </c>
      <c r="N26" s="9">
        <f t="shared" si="6"/>
        <v>2.1653548622647225</v>
      </c>
      <c r="O26" s="21">
        <v>3273.7045200000002</v>
      </c>
      <c r="P26" s="19" t="s">
        <v>53</v>
      </c>
      <c r="Q26" s="23" t="s">
        <v>53</v>
      </c>
      <c r="R26" s="23" t="s">
        <v>54</v>
      </c>
      <c r="S26" s="19" t="s">
        <v>53</v>
      </c>
      <c r="T26" s="23" t="s">
        <v>54</v>
      </c>
      <c r="U26" s="19">
        <v>70.887320000000003</v>
      </c>
    </row>
    <row r="27" spans="1:21" ht="14.25" x14ac:dyDescent="0.2">
      <c r="A27" s="8">
        <v>2003</v>
      </c>
      <c r="B27" s="13" t="s">
        <v>22</v>
      </c>
      <c r="C27" s="17">
        <v>2935.0841999999998</v>
      </c>
      <c r="D27" s="9">
        <f t="shared" si="0"/>
        <v>58.887267813386565</v>
      </c>
      <c r="E27" s="21">
        <v>510.09481</v>
      </c>
      <c r="F27" s="9">
        <f t="shared" si="1"/>
        <v>10.234149223619731</v>
      </c>
      <c r="G27" s="21">
        <v>743.97080000000005</v>
      </c>
      <c r="H27" s="9">
        <f t="shared" si="2"/>
        <v>14.926456878115953</v>
      </c>
      <c r="I27" s="15">
        <v>453.96050000000002</v>
      </c>
      <c r="J27" s="9">
        <f t="shared" si="3"/>
        <v>9.1079136810449501</v>
      </c>
      <c r="K27" s="21">
        <v>286.30650000000003</v>
      </c>
      <c r="L27" s="9">
        <f t="shared" si="4"/>
        <v>5.7442330077663062</v>
      </c>
      <c r="M27" s="25">
        <f t="shared" si="5"/>
        <v>54.82564</v>
      </c>
      <c r="N27" s="9">
        <f t="shared" si="6"/>
        <v>1.0999793960664976</v>
      </c>
      <c r="O27" s="21">
        <v>4984.2424499999997</v>
      </c>
      <c r="P27" s="19" t="s">
        <v>53</v>
      </c>
      <c r="Q27" s="23" t="s">
        <v>53</v>
      </c>
      <c r="R27" s="23" t="s">
        <v>54</v>
      </c>
      <c r="S27" s="19" t="s">
        <v>53</v>
      </c>
      <c r="T27" s="23" t="s">
        <v>54</v>
      </c>
      <c r="U27" s="19">
        <v>54.82564</v>
      </c>
    </row>
    <row r="28" spans="1:21" ht="14.25" x14ac:dyDescent="0.2">
      <c r="A28" s="8">
        <v>2003</v>
      </c>
      <c r="B28" s="13" t="s">
        <v>23</v>
      </c>
      <c r="C28" s="17">
        <v>3172.7136</v>
      </c>
      <c r="D28" s="9">
        <f t="shared" si="0"/>
        <v>60.81079732929139</v>
      </c>
      <c r="E28" s="21">
        <v>274.27467000000001</v>
      </c>
      <c r="F28" s="9">
        <f t="shared" si="1"/>
        <v>5.256970364399824</v>
      </c>
      <c r="G28" s="21">
        <v>940.64369999999997</v>
      </c>
      <c r="H28" s="9">
        <f t="shared" si="2"/>
        <v>18.029138652721368</v>
      </c>
      <c r="I28" s="15">
        <v>333.51900000000001</v>
      </c>
      <c r="J28" s="9">
        <f t="shared" si="3"/>
        <v>6.3924951544532522</v>
      </c>
      <c r="K28" s="21">
        <v>436.68374999999997</v>
      </c>
      <c r="L28" s="9">
        <f t="shared" si="4"/>
        <v>8.3698342700220234</v>
      </c>
      <c r="M28" s="25">
        <f t="shared" si="5"/>
        <v>59.517690000000002</v>
      </c>
      <c r="N28" s="9">
        <f t="shared" si="6"/>
        <v>1.1407642291121369</v>
      </c>
      <c r="O28" s="21">
        <v>5217.3524100000004</v>
      </c>
      <c r="P28" s="19" t="s">
        <v>53</v>
      </c>
      <c r="Q28" s="23" t="s">
        <v>53</v>
      </c>
      <c r="R28" s="23" t="s">
        <v>54</v>
      </c>
      <c r="S28" s="19" t="s">
        <v>53</v>
      </c>
      <c r="T28" s="23" t="s">
        <v>54</v>
      </c>
      <c r="U28" s="19">
        <v>59.517690000000002</v>
      </c>
    </row>
    <row r="29" spans="1:21" ht="14.25" x14ac:dyDescent="0.2">
      <c r="A29" s="8">
        <v>2003</v>
      </c>
      <c r="B29" s="13" t="s">
        <v>24</v>
      </c>
      <c r="C29" s="17">
        <v>1121.9023</v>
      </c>
      <c r="D29" s="9">
        <f t="shared" si="0"/>
        <v>24.015501579547401</v>
      </c>
      <c r="E29" s="21">
        <v>442.14265</v>
      </c>
      <c r="F29" s="9">
        <f t="shared" si="1"/>
        <v>9.464529584670851</v>
      </c>
      <c r="G29" s="21">
        <v>794.49365999999998</v>
      </c>
      <c r="H29" s="9">
        <f t="shared" si="2"/>
        <v>17.006974445698518</v>
      </c>
      <c r="I29" s="15">
        <v>161.62540000000001</v>
      </c>
      <c r="J29" s="9">
        <f t="shared" si="3"/>
        <v>3.4597620924700667</v>
      </c>
      <c r="K29" s="21">
        <v>1352.63661</v>
      </c>
      <c r="L29" s="9">
        <f t="shared" si="4"/>
        <v>28.954612753720749</v>
      </c>
      <c r="M29" s="25">
        <f t="shared" si="5"/>
        <v>798.77493000000004</v>
      </c>
      <c r="N29" s="9">
        <f t="shared" si="6"/>
        <v>17.098619543892426</v>
      </c>
      <c r="O29" s="21">
        <v>4671.5755499999996</v>
      </c>
      <c r="P29" s="19" t="s">
        <v>53</v>
      </c>
      <c r="Q29" s="23" t="s">
        <v>53</v>
      </c>
      <c r="R29" s="23" t="s">
        <v>54</v>
      </c>
      <c r="S29" s="19" t="s">
        <v>53</v>
      </c>
      <c r="T29" s="23" t="s">
        <v>54</v>
      </c>
      <c r="U29" s="19">
        <v>798.77493000000004</v>
      </c>
    </row>
    <row r="30" spans="1:21" ht="14.25" x14ac:dyDescent="0.2">
      <c r="A30" s="8">
        <v>2003</v>
      </c>
      <c r="B30" s="13" t="s">
        <v>25</v>
      </c>
      <c r="C30" s="17">
        <v>3008.6433999999999</v>
      </c>
      <c r="D30" s="9">
        <f t="shared" si="0"/>
        <v>47.488889609242591</v>
      </c>
      <c r="E30" s="21">
        <v>412.32292000000001</v>
      </c>
      <c r="F30" s="9">
        <f t="shared" si="1"/>
        <v>6.5081683097573357</v>
      </c>
      <c r="G30" s="21">
        <v>1110.43633</v>
      </c>
      <c r="H30" s="9">
        <f t="shared" si="2"/>
        <v>17.52729761641492</v>
      </c>
      <c r="I30" s="15">
        <v>517.89469999999994</v>
      </c>
      <c r="J30" s="9">
        <f t="shared" si="3"/>
        <v>8.174529503068328</v>
      </c>
      <c r="K30" s="21">
        <v>349.584</v>
      </c>
      <c r="L30" s="9">
        <f t="shared" si="4"/>
        <v>5.5178875586111209</v>
      </c>
      <c r="M30" s="25">
        <f t="shared" si="5"/>
        <v>936.58663999999999</v>
      </c>
      <c r="N30" s="9">
        <f t="shared" si="6"/>
        <v>14.78322740290572</v>
      </c>
      <c r="O30" s="21">
        <v>6335.4679899999992</v>
      </c>
      <c r="P30" s="19" t="s">
        <v>53</v>
      </c>
      <c r="Q30" s="23" t="s">
        <v>53</v>
      </c>
      <c r="R30" s="23" t="s">
        <v>54</v>
      </c>
      <c r="S30" s="19" t="s">
        <v>53</v>
      </c>
      <c r="T30" s="23" t="s">
        <v>54</v>
      </c>
      <c r="U30" s="19">
        <v>936.58663999999999</v>
      </c>
    </row>
    <row r="31" spans="1:21" ht="14.25" x14ac:dyDescent="0.2">
      <c r="A31" s="8">
        <v>2003</v>
      </c>
      <c r="B31" s="13" t="s">
        <v>26</v>
      </c>
      <c r="C31" s="17">
        <v>690.59040000000005</v>
      </c>
      <c r="D31" s="9">
        <f t="shared" si="0"/>
        <v>47.418844687989377</v>
      </c>
      <c r="E31" s="21">
        <v>179.40190999999999</v>
      </c>
      <c r="F31" s="9">
        <f t="shared" si="1"/>
        <v>12.318490536530261</v>
      </c>
      <c r="G31" s="21">
        <v>440.27908000000002</v>
      </c>
      <c r="H31" s="9">
        <f t="shared" si="2"/>
        <v>30.231415487227814</v>
      </c>
      <c r="I31" s="15">
        <v>90.444199999999995</v>
      </c>
      <c r="J31" s="9">
        <f t="shared" si="3"/>
        <v>6.2102795994984126</v>
      </c>
      <c r="K31" s="21">
        <v>55.432479999999998</v>
      </c>
      <c r="L31" s="9">
        <f t="shared" si="4"/>
        <v>3.8062274827308307</v>
      </c>
      <c r="M31" s="25">
        <f t="shared" si="5"/>
        <v>0.2147</v>
      </c>
      <c r="N31" s="9">
        <f t="shared" si="6"/>
        <v>1.4742206023297339E-2</v>
      </c>
      <c r="O31" s="21">
        <v>1456.3627700000002</v>
      </c>
      <c r="P31" s="19" t="s">
        <v>53</v>
      </c>
      <c r="Q31" s="23" t="s">
        <v>53</v>
      </c>
      <c r="R31" s="23" t="s">
        <v>54</v>
      </c>
      <c r="S31" s="19" t="s">
        <v>53</v>
      </c>
      <c r="T31" s="23" t="s">
        <v>54</v>
      </c>
      <c r="U31" s="19">
        <v>0.2147</v>
      </c>
    </row>
    <row r="32" spans="1:21" ht="14.25" x14ac:dyDescent="0.2">
      <c r="A32" s="8">
        <v>2003</v>
      </c>
      <c r="B32" s="13" t="s">
        <v>32</v>
      </c>
      <c r="C32" s="17">
        <v>5250.4660000000003</v>
      </c>
      <c r="D32" s="9">
        <f t="shared" si="0"/>
        <v>46.109017885531181</v>
      </c>
      <c r="E32" s="21">
        <v>1122.61835</v>
      </c>
      <c r="F32" s="9">
        <f t="shared" si="1"/>
        <v>9.8587115084214432</v>
      </c>
      <c r="G32" s="21">
        <v>1928.93337</v>
      </c>
      <c r="H32" s="9">
        <f t="shared" si="2"/>
        <v>16.939681783926975</v>
      </c>
      <c r="I32" s="15">
        <v>552.27247</v>
      </c>
      <c r="J32" s="9">
        <f t="shared" si="3"/>
        <v>4.8499963997322304</v>
      </c>
      <c r="K32" s="21">
        <v>1026.38058</v>
      </c>
      <c r="L32" s="9">
        <f t="shared" si="4"/>
        <v>9.013561942993606</v>
      </c>
      <c r="M32" s="25">
        <f t="shared" si="5"/>
        <v>1506.3989200000001</v>
      </c>
      <c r="N32" s="9">
        <f t="shared" si="6"/>
        <v>13.229030479394563</v>
      </c>
      <c r="O32" s="21">
        <v>11387.06969</v>
      </c>
      <c r="P32" s="19" t="s">
        <v>53</v>
      </c>
      <c r="Q32" s="23" t="s">
        <v>53</v>
      </c>
      <c r="R32" s="23" t="s">
        <v>54</v>
      </c>
      <c r="S32" s="19" t="s">
        <v>53</v>
      </c>
      <c r="T32" s="23" t="s">
        <v>54</v>
      </c>
      <c r="U32" s="19">
        <v>1506.3989200000001</v>
      </c>
    </row>
    <row r="33" spans="1:21" ht="14.25" x14ac:dyDescent="0.2">
      <c r="A33" s="8">
        <v>2003</v>
      </c>
      <c r="B33" s="13" t="s">
        <v>27</v>
      </c>
      <c r="C33" s="17">
        <v>2337.1051000000002</v>
      </c>
      <c r="D33" s="9">
        <f t="shared" si="0"/>
        <v>63.322803299668195</v>
      </c>
      <c r="E33" s="21">
        <v>280.24536000000001</v>
      </c>
      <c r="F33" s="9">
        <f t="shared" si="1"/>
        <v>7.5931209969653048</v>
      </c>
      <c r="G33" s="21">
        <v>686.03399999999999</v>
      </c>
      <c r="H33" s="9">
        <f t="shared" si="2"/>
        <v>18.587780258099887</v>
      </c>
      <c r="I33" s="15">
        <v>281.14267999999998</v>
      </c>
      <c r="J33" s="9">
        <f t="shared" si="3"/>
        <v>7.6174334756197126</v>
      </c>
      <c r="K33" s="21">
        <v>57.046999999999997</v>
      </c>
      <c r="L33" s="9">
        <f t="shared" si="4"/>
        <v>1.5456626062029351</v>
      </c>
      <c r="M33" s="25">
        <f t="shared" si="5"/>
        <v>49.205449999999999</v>
      </c>
      <c r="N33" s="9">
        <f t="shared" si="6"/>
        <v>1.3331993634439709</v>
      </c>
      <c r="O33" s="21">
        <v>3690.7795900000001</v>
      </c>
      <c r="P33" s="19" t="s">
        <v>53</v>
      </c>
      <c r="Q33" s="23" t="s">
        <v>53</v>
      </c>
      <c r="R33" s="23" t="s">
        <v>54</v>
      </c>
      <c r="S33" s="19" t="s">
        <v>53</v>
      </c>
      <c r="T33" s="23" t="s">
        <v>54</v>
      </c>
      <c r="U33" s="19">
        <v>49.205449999999999</v>
      </c>
    </row>
    <row r="34" spans="1:21" ht="14.25" x14ac:dyDescent="0.2">
      <c r="A34" s="8">
        <v>2003</v>
      </c>
      <c r="B34" s="13" t="s">
        <v>28</v>
      </c>
      <c r="C34" s="17">
        <v>898.97810000000004</v>
      </c>
      <c r="D34" s="9">
        <f t="shared" si="0"/>
        <v>44.99673405347847</v>
      </c>
      <c r="E34" s="21">
        <v>390.85136999999997</v>
      </c>
      <c r="F34" s="9">
        <f t="shared" si="1"/>
        <v>19.563363279180784</v>
      </c>
      <c r="G34" s="21">
        <v>464.53154999999998</v>
      </c>
      <c r="H34" s="9">
        <f t="shared" si="2"/>
        <v>23.251292344941589</v>
      </c>
      <c r="I34" s="15">
        <v>180.27906999999999</v>
      </c>
      <c r="J34" s="9">
        <f t="shared" si="3"/>
        <v>9.0235450320741162</v>
      </c>
      <c r="K34" s="21">
        <v>62.379010000000001</v>
      </c>
      <c r="L34" s="9">
        <f t="shared" si="4"/>
        <v>3.1222693005416637</v>
      </c>
      <c r="M34" s="25">
        <f t="shared" si="5"/>
        <v>0.85501000000000005</v>
      </c>
      <c r="N34" s="9">
        <f t="shared" si="6"/>
        <v>4.2795989783360272E-2</v>
      </c>
      <c r="O34" s="21">
        <v>1997.8741100000002</v>
      </c>
      <c r="P34" s="19" t="s">
        <v>53</v>
      </c>
      <c r="Q34" s="23" t="s">
        <v>53</v>
      </c>
      <c r="R34" s="23" t="s">
        <v>54</v>
      </c>
      <c r="S34" s="19" t="s">
        <v>53</v>
      </c>
      <c r="T34" s="23" t="s">
        <v>54</v>
      </c>
      <c r="U34" s="19">
        <v>0.85501000000000005</v>
      </c>
    </row>
    <row r="35" spans="1:21" ht="14.25" x14ac:dyDescent="0.2">
      <c r="A35" s="7">
        <v>2004</v>
      </c>
      <c r="B35" s="12" t="s">
        <v>1</v>
      </c>
      <c r="C35" s="16">
        <v>129643.639</v>
      </c>
      <c r="D35" s="9">
        <f t="shared" si="0"/>
        <v>55.448394001488246</v>
      </c>
      <c r="E35" s="20">
        <v>23694.027899999997</v>
      </c>
      <c r="F35" s="9">
        <f t="shared" si="1"/>
        <v>10.133900935019687</v>
      </c>
      <c r="G35" s="20">
        <v>34510.890579999992</v>
      </c>
      <c r="H35" s="9">
        <f t="shared" si="2"/>
        <v>14.760257217263769</v>
      </c>
      <c r="I35" s="14">
        <v>18939.832590000005</v>
      </c>
      <c r="J35" s="9">
        <f t="shared" si="3"/>
        <v>8.1005385830966059</v>
      </c>
      <c r="K35" s="20">
        <v>12342.987429999997</v>
      </c>
      <c r="L35" s="9">
        <f t="shared" si="4"/>
        <v>5.2790775965032619</v>
      </c>
      <c r="M35" s="24">
        <f t="shared" si="5"/>
        <v>14678.169799999998</v>
      </c>
      <c r="N35" s="9">
        <f t="shared" si="6"/>
        <v>6.2778316666284386</v>
      </c>
      <c r="O35" s="20">
        <v>233809.54729999998</v>
      </c>
      <c r="P35" s="14" t="s">
        <v>53</v>
      </c>
      <c r="Q35" s="20">
        <v>1997.66408</v>
      </c>
      <c r="R35" s="20" t="s">
        <v>54</v>
      </c>
      <c r="S35" s="14">
        <v>763.68</v>
      </c>
      <c r="T35" s="20">
        <v>4926.0009999999993</v>
      </c>
      <c r="U35" s="14">
        <v>6990.8247199999987</v>
      </c>
    </row>
    <row r="36" spans="1:21" ht="14.25" x14ac:dyDescent="0.2">
      <c r="A36" s="8">
        <v>2004</v>
      </c>
      <c r="B36" s="13" t="s">
        <v>2</v>
      </c>
      <c r="C36" s="17">
        <v>1559.36</v>
      </c>
      <c r="D36" s="9">
        <f t="shared" si="0"/>
        <v>59.916873944381813</v>
      </c>
      <c r="E36" s="21">
        <v>202.85378</v>
      </c>
      <c r="F36" s="9">
        <f t="shared" si="1"/>
        <v>7.7944569345124668</v>
      </c>
      <c r="G36" s="21">
        <v>503.3141</v>
      </c>
      <c r="H36" s="9">
        <f t="shared" si="2"/>
        <v>19.339349145886761</v>
      </c>
      <c r="I36" s="15">
        <v>131.29232999999999</v>
      </c>
      <c r="J36" s="9">
        <f t="shared" si="3"/>
        <v>5.0447786184551209</v>
      </c>
      <c r="K36" s="21">
        <v>168.02549999999999</v>
      </c>
      <c r="L36" s="9">
        <f t="shared" si="4"/>
        <v>6.4562145386195144</v>
      </c>
      <c r="M36" s="25">
        <f t="shared" si="5"/>
        <v>37.693269999999998</v>
      </c>
      <c r="N36" s="9">
        <f t="shared" si="6"/>
        <v>1.4483268181443338</v>
      </c>
      <c r="O36" s="21">
        <v>2602.5389799999998</v>
      </c>
      <c r="P36" s="19" t="s">
        <v>53</v>
      </c>
      <c r="Q36" s="23" t="s">
        <v>53</v>
      </c>
      <c r="R36" s="23" t="s">
        <v>54</v>
      </c>
      <c r="S36" s="19" t="s">
        <v>53</v>
      </c>
      <c r="T36" s="23">
        <v>0</v>
      </c>
      <c r="U36" s="19">
        <v>37.693269999999998</v>
      </c>
    </row>
    <row r="37" spans="1:21" ht="14.25" x14ac:dyDescent="0.2">
      <c r="A37" s="8">
        <v>2004</v>
      </c>
      <c r="B37" s="13" t="s">
        <v>3</v>
      </c>
      <c r="C37" s="17">
        <v>4325.8459999999995</v>
      </c>
      <c r="D37" s="9">
        <f t="shared" si="0"/>
        <v>71.347807368695086</v>
      </c>
      <c r="E37" s="21">
        <v>514.45992999999999</v>
      </c>
      <c r="F37" s="9">
        <f t="shared" si="1"/>
        <v>8.4851813921605981</v>
      </c>
      <c r="G37" s="21">
        <v>757.63149999999996</v>
      </c>
      <c r="H37" s="9">
        <f t="shared" si="2"/>
        <v>12.495901684538818</v>
      </c>
      <c r="I37" s="15">
        <v>316.80340999999999</v>
      </c>
      <c r="J37" s="9">
        <f t="shared" si="3"/>
        <v>5.2251579622635038</v>
      </c>
      <c r="K37" s="21">
        <v>79.426079999999999</v>
      </c>
      <c r="L37" s="9">
        <f t="shared" si="4"/>
        <v>1.3100042525532727</v>
      </c>
      <c r="M37" s="25">
        <f t="shared" si="5"/>
        <v>68.87294</v>
      </c>
      <c r="N37" s="9">
        <f t="shared" si="6"/>
        <v>1.1359473397887243</v>
      </c>
      <c r="O37" s="21">
        <v>6063.0398599999999</v>
      </c>
      <c r="P37" s="19" t="s">
        <v>53</v>
      </c>
      <c r="Q37" s="23" t="s">
        <v>53</v>
      </c>
      <c r="R37" s="23" t="s">
        <v>54</v>
      </c>
      <c r="S37" s="19" t="s">
        <v>53</v>
      </c>
      <c r="T37" s="23">
        <v>38.250100000000003</v>
      </c>
      <c r="U37" s="19">
        <v>30.62284</v>
      </c>
    </row>
    <row r="38" spans="1:21" ht="14.25" x14ac:dyDescent="0.2">
      <c r="A38" s="8">
        <v>2004</v>
      </c>
      <c r="B38" s="13" t="s">
        <v>4</v>
      </c>
      <c r="C38" s="17">
        <v>1076.721</v>
      </c>
      <c r="D38" s="9">
        <f t="shared" si="0"/>
        <v>59.543619747692389</v>
      </c>
      <c r="E38" s="21">
        <v>83.343440000000001</v>
      </c>
      <c r="F38" s="9">
        <f t="shared" si="1"/>
        <v>4.6089656464623756</v>
      </c>
      <c r="G38" s="21">
        <v>366.62430000000001</v>
      </c>
      <c r="H38" s="9">
        <f t="shared" si="2"/>
        <v>20.274646737143513</v>
      </c>
      <c r="I38" s="15">
        <v>216.21893</v>
      </c>
      <c r="J38" s="9">
        <f t="shared" si="3"/>
        <v>11.957097289059021</v>
      </c>
      <c r="K38" s="21">
        <v>65.349950000000007</v>
      </c>
      <c r="L38" s="9">
        <f t="shared" si="4"/>
        <v>3.6139097995959122</v>
      </c>
      <c r="M38" s="25">
        <f t="shared" si="5"/>
        <v>3.184E-2</v>
      </c>
      <c r="N38" s="9">
        <f t="shared" si="6"/>
        <v>1.7607800467962689E-3</v>
      </c>
      <c r="O38" s="21">
        <v>1808.28946</v>
      </c>
      <c r="P38" s="19" t="s">
        <v>53</v>
      </c>
      <c r="Q38" s="23" t="s">
        <v>53</v>
      </c>
      <c r="R38" s="23" t="s">
        <v>54</v>
      </c>
      <c r="S38" s="19" t="s">
        <v>53</v>
      </c>
      <c r="T38" s="23">
        <v>0</v>
      </c>
      <c r="U38" s="19">
        <v>3.184E-2</v>
      </c>
    </row>
    <row r="39" spans="1:21" ht="14.25" x14ac:dyDescent="0.2">
      <c r="A39" s="8">
        <v>2004</v>
      </c>
      <c r="B39" s="13" t="s">
        <v>5</v>
      </c>
      <c r="C39" s="17">
        <v>830.72900000000004</v>
      </c>
      <c r="D39" s="9">
        <f t="shared" si="0"/>
        <v>38.088071595078851</v>
      </c>
      <c r="E39" s="21">
        <v>209.51421999999999</v>
      </c>
      <c r="F39" s="9">
        <f t="shared" si="1"/>
        <v>9.6060118420653442</v>
      </c>
      <c r="G39" s="21">
        <v>537.62199999999996</v>
      </c>
      <c r="H39" s="9">
        <f t="shared" si="2"/>
        <v>24.649416629357447</v>
      </c>
      <c r="I39" s="15">
        <v>130.57570000000001</v>
      </c>
      <c r="J39" s="9">
        <f t="shared" si="3"/>
        <v>5.9867617600656029</v>
      </c>
      <c r="K39" s="21">
        <v>105.48</v>
      </c>
      <c r="L39" s="9">
        <f t="shared" si="4"/>
        <v>4.8361496852149344</v>
      </c>
      <c r="M39" s="25">
        <f t="shared" si="5"/>
        <v>367.15300999999999</v>
      </c>
      <c r="N39" s="9">
        <f t="shared" si="6"/>
        <v>16.833588488217821</v>
      </c>
      <c r="O39" s="21">
        <v>2181.07393</v>
      </c>
      <c r="P39" s="19" t="s">
        <v>53</v>
      </c>
      <c r="Q39" s="23" t="s">
        <v>53</v>
      </c>
      <c r="R39" s="23" t="s">
        <v>54</v>
      </c>
      <c r="S39" s="19" t="s">
        <v>53</v>
      </c>
      <c r="T39" s="23">
        <v>66.7303</v>
      </c>
      <c r="U39" s="19">
        <v>300.42271</v>
      </c>
    </row>
    <row r="40" spans="1:21" ht="14.25" x14ac:dyDescent="0.2">
      <c r="A40" s="8">
        <v>2004</v>
      </c>
      <c r="B40" s="13" t="s">
        <v>29</v>
      </c>
      <c r="C40" s="17">
        <v>4992.4080000000004</v>
      </c>
      <c r="D40" s="9">
        <f t="shared" si="0"/>
        <v>77.05044623100855</v>
      </c>
      <c r="E40" s="21">
        <v>235.33064999999999</v>
      </c>
      <c r="F40" s="9">
        <f t="shared" si="1"/>
        <v>3.6319811189977442</v>
      </c>
      <c r="G40" s="21">
        <v>658.85900000000004</v>
      </c>
      <c r="H40" s="9">
        <f t="shared" si="2"/>
        <v>10.168515865152861</v>
      </c>
      <c r="I40" s="15">
        <v>372.09035999999998</v>
      </c>
      <c r="J40" s="9">
        <f t="shared" si="3"/>
        <v>5.7426653182705838</v>
      </c>
      <c r="K40" s="21">
        <v>66.432000000000002</v>
      </c>
      <c r="L40" s="9">
        <f t="shared" si="4"/>
        <v>1.0252798337031668</v>
      </c>
      <c r="M40" s="25">
        <f t="shared" si="5"/>
        <v>154.28179</v>
      </c>
      <c r="N40" s="9">
        <f t="shared" si="6"/>
        <v>2.3811116328670954</v>
      </c>
      <c r="O40" s="21">
        <v>6479.4018000000005</v>
      </c>
      <c r="P40" s="19" t="s">
        <v>53</v>
      </c>
      <c r="Q40" s="23" t="s">
        <v>53</v>
      </c>
      <c r="R40" s="23" t="s">
        <v>54</v>
      </c>
      <c r="S40" s="19" t="s">
        <v>53</v>
      </c>
      <c r="T40" s="23">
        <v>129.86359999999999</v>
      </c>
      <c r="U40" s="19">
        <v>24.418189999999999</v>
      </c>
    </row>
    <row r="41" spans="1:21" ht="14.25" x14ac:dyDescent="0.2">
      <c r="A41" s="8">
        <v>2004</v>
      </c>
      <c r="B41" s="13" t="s">
        <v>6</v>
      </c>
      <c r="C41" s="17">
        <v>1008.401</v>
      </c>
      <c r="D41" s="9">
        <f t="shared" si="0"/>
        <v>59.377789569055636</v>
      </c>
      <c r="E41" s="21">
        <v>103.23108999999999</v>
      </c>
      <c r="F41" s="9">
        <f t="shared" si="1"/>
        <v>6.0785678901590172</v>
      </c>
      <c r="G41" s="21">
        <v>398.17880000000002</v>
      </c>
      <c r="H41" s="9">
        <f t="shared" si="2"/>
        <v>23.446007091681871</v>
      </c>
      <c r="I41" s="15">
        <v>170.27608000000001</v>
      </c>
      <c r="J41" s="9">
        <f t="shared" si="3"/>
        <v>10.026385581612557</v>
      </c>
      <c r="K41" s="21">
        <v>17.6891</v>
      </c>
      <c r="L41" s="9">
        <f t="shared" si="4"/>
        <v>1.0415892660419634</v>
      </c>
      <c r="M41" s="25">
        <f t="shared" si="5"/>
        <v>0.50371999999999995</v>
      </c>
      <c r="N41" s="9">
        <f t="shared" si="6"/>
        <v>2.9660601448952058E-2</v>
      </c>
      <c r="O41" s="21">
        <v>1698.27979</v>
      </c>
      <c r="P41" s="19" t="s">
        <v>53</v>
      </c>
      <c r="Q41" s="23" t="s">
        <v>53</v>
      </c>
      <c r="R41" s="23" t="s">
        <v>54</v>
      </c>
      <c r="S41" s="19" t="s">
        <v>53</v>
      </c>
      <c r="T41" s="23">
        <v>0</v>
      </c>
      <c r="U41" s="19">
        <v>0.50371999999999995</v>
      </c>
    </row>
    <row r="42" spans="1:21" ht="14.25" x14ac:dyDescent="0.2">
      <c r="A42" s="8">
        <v>2004</v>
      </c>
      <c r="B42" s="13" t="s">
        <v>7</v>
      </c>
      <c r="C42" s="17">
        <v>1564.3009999999999</v>
      </c>
      <c r="D42" s="9">
        <f t="shared" si="0"/>
        <v>27.090715262052889</v>
      </c>
      <c r="E42" s="21">
        <v>1166.8014000000001</v>
      </c>
      <c r="F42" s="9">
        <f t="shared" si="1"/>
        <v>20.20677893497778</v>
      </c>
      <c r="G42" s="21">
        <v>1661.8092999999999</v>
      </c>
      <c r="H42" s="9">
        <f t="shared" si="2"/>
        <v>28.779373385385181</v>
      </c>
      <c r="I42" s="15">
        <v>317.27024999999998</v>
      </c>
      <c r="J42" s="9">
        <f t="shared" si="3"/>
        <v>5.4945167227217357</v>
      </c>
      <c r="K42" s="21">
        <v>298.61340000000001</v>
      </c>
      <c r="L42" s="9">
        <f t="shared" si="4"/>
        <v>5.1714155989374833</v>
      </c>
      <c r="M42" s="25">
        <f t="shared" si="5"/>
        <v>765.51140000000009</v>
      </c>
      <c r="N42" s="9">
        <f t="shared" si="6"/>
        <v>13.257200095924937</v>
      </c>
      <c r="O42" s="21">
        <v>5774.3067499999997</v>
      </c>
      <c r="P42" s="19" t="s">
        <v>53</v>
      </c>
      <c r="Q42" s="23" t="s">
        <v>53</v>
      </c>
      <c r="R42" s="23" t="s">
        <v>54</v>
      </c>
      <c r="S42" s="19" t="s">
        <v>53</v>
      </c>
      <c r="T42" s="23">
        <v>706.44460000000004</v>
      </c>
      <c r="U42" s="19">
        <v>59.066800000000001</v>
      </c>
    </row>
    <row r="43" spans="1:21" ht="14.25" x14ac:dyDescent="0.2">
      <c r="A43" s="8">
        <v>2004</v>
      </c>
      <c r="B43" s="13" t="s">
        <v>8</v>
      </c>
      <c r="C43" s="17">
        <v>5032.4989999999998</v>
      </c>
      <c r="D43" s="9">
        <f t="shared" si="0"/>
        <v>69.67457518548143</v>
      </c>
      <c r="E43" s="21">
        <v>159.83002999999999</v>
      </c>
      <c r="F43" s="9">
        <f t="shared" si="1"/>
        <v>2.2128349041167725</v>
      </c>
      <c r="G43" s="21">
        <v>1000.535</v>
      </c>
      <c r="H43" s="9">
        <f t="shared" si="2"/>
        <v>13.852332823753303</v>
      </c>
      <c r="I43" s="15">
        <v>383.10599999999999</v>
      </c>
      <c r="J43" s="9">
        <f t="shared" si="3"/>
        <v>5.3040741391124078</v>
      </c>
      <c r="K43" s="21">
        <v>423.60700000000003</v>
      </c>
      <c r="L43" s="9">
        <f t="shared" si="4"/>
        <v>5.8648074784706843</v>
      </c>
      <c r="M43" s="25">
        <f t="shared" si="5"/>
        <v>223.28581</v>
      </c>
      <c r="N43" s="9">
        <f t="shared" si="6"/>
        <v>3.0913754690653934</v>
      </c>
      <c r="O43" s="21">
        <v>7222.8628399999998</v>
      </c>
      <c r="P43" s="19" t="s">
        <v>53</v>
      </c>
      <c r="Q43" s="23" t="s">
        <v>53</v>
      </c>
      <c r="R43" s="23" t="s">
        <v>54</v>
      </c>
      <c r="S43" s="19" t="s">
        <v>53</v>
      </c>
      <c r="T43" s="23">
        <v>176.41229999999999</v>
      </c>
      <c r="U43" s="19">
        <v>46.873510000000003</v>
      </c>
    </row>
    <row r="44" spans="1:21" ht="14.25" x14ac:dyDescent="0.2">
      <c r="A44" s="8">
        <v>2004</v>
      </c>
      <c r="B44" s="13" t="s">
        <v>55</v>
      </c>
      <c r="C44" s="17">
        <v>31902.606</v>
      </c>
      <c r="D44" s="9">
        <f t="shared" si="0"/>
        <v>60.870554035468075</v>
      </c>
      <c r="E44" s="21">
        <v>4521.5123700000004</v>
      </c>
      <c r="F44" s="9">
        <f t="shared" si="1"/>
        <v>8.6270997121715496</v>
      </c>
      <c r="G44" s="21">
        <v>1822.3388</v>
      </c>
      <c r="H44" s="9">
        <f t="shared" si="2"/>
        <v>3.4770442388414926</v>
      </c>
      <c r="I44" s="15">
        <v>9160.6653999999999</v>
      </c>
      <c r="J44" s="9">
        <f t="shared" si="3"/>
        <v>17.478659211461995</v>
      </c>
      <c r="K44" s="21">
        <v>3097.6669000000002</v>
      </c>
      <c r="L44" s="9">
        <f t="shared" si="4"/>
        <v>5.9103855158519298</v>
      </c>
      <c r="M44" s="25">
        <f t="shared" si="5"/>
        <v>1905.7832699999999</v>
      </c>
      <c r="N44" s="9">
        <f t="shared" si="6"/>
        <v>3.6362572862049589</v>
      </c>
      <c r="O44" s="21">
        <v>52410.572740000003</v>
      </c>
      <c r="P44" s="19" t="s">
        <v>53</v>
      </c>
      <c r="Q44" s="23" t="s">
        <v>53</v>
      </c>
      <c r="R44" s="23" t="s">
        <v>54</v>
      </c>
      <c r="S44" s="19" t="s">
        <v>53</v>
      </c>
      <c r="T44" s="23">
        <v>344.61329999999998</v>
      </c>
      <c r="U44" s="19">
        <v>1561.1699699999999</v>
      </c>
    </row>
    <row r="45" spans="1:21" ht="14.25" x14ac:dyDescent="0.2">
      <c r="A45" s="8">
        <v>2004</v>
      </c>
      <c r="B45" s="13" t="s">
        <v>9</v>
      </c>
      <c r="C45" s="17">
        <v>1891.5239999999999</v>
      </c>
      <c r="D45" s="9">
        <f t="shared" si="0"/>
        <v>55.53405988832121</v>
      </c>
      <c r="E45" s="21">
        <v>205.66998000000001</v>
      </c>
      <c r="F45" s="9">
        <f t="shared" si="1"/>
        <v>6.0383526651260189</v>
      </c>
      <c r="G45" s="21">
        <v>765.33500000000004</v>
      </c>
      <c r="H45" s="9">
        <f t="shared" si="2"/>
        <v>22.469796695483808</v>
      </c>
      <c r="I45" s="15">
        <v>289.60719999999998</v>
      </c>
      <c r="J45" s="9">
        <f t="shared" si="3"/>
        <v>8.5027013079871132</v>
      </c>
      <c r="K45" s="21">
        <v>26.667059999999999</v>
      </c>
      <c r="L45" s="9">
        <f t="shared" si="4"/>
        <v>0.78292958856744888</v>
      </c>
      <c r="M45" s="25">
        <f t="shared" si="5"/>
        <v>227.25784000000002</v>
      </c>
      <c r="N45" s="9">
        <f t="shared" si="6"/>
        <v>6.6721598545144127</v>
      </c>
      <c r="O45" s="21">
        <v>3406.0610799999995</v>
      </c>
      <c r="P45" s="19" t="s">
        <v>53</v>
      </c>
      <c r="Q45" s="23" t="s">
        <v>53</v>
      </c>
      <c r="R45" s="23" t="s">
        <v>54</v>
      </c>
      <c r="S45" s="19" t="s">
        <v>53</v>
      </c>
      <c r="T45" s="23">
        <v>192.01050000000001</v>
      </c>
      <c r="U45" s="19">
        <v>35.247340000000001</v>
      </c>
    </row>
    <row r="46" spans="1:21" ht="14.25" x14ac:dyDescent="0.2">
      <c r="A46" s="8">
        <v>2004</v>
      </c>
      <c r="B46" s="13" t="s">
        <v>10</v>
      </c>
      <c r="C46" s="17">
        <v>4385.8450000000003</v>
      </c>
      <c r="D46" s="9">
        <f t="shared" si="0"/>
        <v>56.044671855334393</v>
      </c>
      <c r="E46" s="21">
        <v>854.33537000000001</v>
      </c>
      <c r="F46" s="9">
        <f t="shared" si="1"/>
        <v>10.917154041252186</v>
      </c>
      <c r="G46" s="21">
        <v>1263.6600000000001</v>
      </c>
      <c r="H46" s="9">
        <f t="shared" si="2"/>
        <v>16.147722967116227</v>
      </c>
      <c r="I46" s="15">
        <v>429.21508</v>
      </c>
      <c r="J46" s="9">
        <f t="shared" si="3"/>
        <v>5.4847397283673045</v>
      </c>
      <c r="K46" s="21">
        <v>588.02599999999995</v>
      </c>
      <c r="L46" s="9">
        <f t="shared" si="4"/>
        <v>7.5141105562109152</v>
      </c>
      <c r="M46" s="25">
        <f t="shared" si="5"/>
        <v>304.54203000000001</v>
      </c>
      <c r="N46" s="9">
        <f t="shared" si="6"/>
        <v>3.891600851718974</v>
      </c>
      <c r="O46" s="21">
        <v>7825.6234800000002</v>
      </c>
      <c r="P46" s="19" t="s">
        <v>53</v>
      </c>
      <c r="Q46" s="23" t="s">
        <v>53</v>
      </c>
      <c r="R46" s="23" t="s">
        <v>54</v>
      </c>
      <c r="S46" s="19" t="s">
        <v>53</v>
      </c>
      <c r="T46" s="23">
        <v>0</v>
      </c>
      <c r="U46" s="19">
        <v>304.54203000000001</v>
      </c>
    </row>
    <row r="47" spans="1:21" ht="14.25" x14ac:dyDescent="0.2">
      <c r="A47" s="8">
        <v>2004</v>
      </c>
      <c r="B47" s="13" t="s">
        <v>11</v>
      </c>
      <c r="C47" s="17">
        <v>1785.002</v>
      </c>
      <c r="D47" s="9">
        <f t="shared" si="0"/>
        <v>37.702534328779095</v>
      </c>
      <c r="E47" s="21">
        <v>585.04047000000003</v>
      </c>
      <c r="F47" s="9">
        <f t="shared" si="1"/>
        <v>12.357133719682141</v>
      </c>
      <c r="G47" s="21">
        <v>1859.3190099999999</v>
      </c>
      <c r="H47" s="9">
        <f t="shared" si="2"/>
        <v>39.272246643239932</v>
      </c>
      <c r="I47" s="15">
        <v>474.79845</v>
      </c>
      <c r="J47" s="9">
        <f t="shared" si="3"/>
        <v>10.028618937332343</v>
      </c>
      <c r="K47" s="21">
        <v>29.913080000000001</v>
      </c>
      <c r="L47" s="9">
        <f t="shared" si="4"/>
        <v>0.63181941845416167</v>
      </c>
      <c r="M47" s="25">
        <f t="shared" si="5"/>
        <v>0.36203999999999997</v>
      </c>
      <c r="N47" s="9">
        <f t="shared" si="6"/>
        <v>7.6469525123171768E-3</v>
      </c>
      <c r="O47" s="21">
        <v>4734.43505</v>
      </c>
      <c r="P47" s="19" t="s">
        <v>53</v>
      </c>
      <c r="Q47" s="23" t="s">
        <v>53</v>
      </c>
      <c r="R47" s="23" t="s">
        <v>54</v>
      </c>
      <c r="S47" s="19" t="s">
        <v>53</v>
      </c>
      <c r="T47" s="23">
        <v>0</v>
      </c>
      <c r="U47" s="19">
        <v>0.36203999999999997</v>
      </c>
    </row>
    <row r="48" spans="1:21" ht="14.25" x14ac:dyDescent="0.2">
      <c r="A48" s="8">
        <v>2004</v>
      </c>
      <c r="B48" s="13" t="s">
        <v>12</v>
      </c>
      <c r="C48" s="17">
        <v>1523.548</v>
      </c>
      <c r="D48" s="9">
        <f t="shared" si="0"/>
        <v>38.587262284815807</v>
      </c>
      <c r="E48" s="21">
        <v>617.60272999999995</v>
      </c>
      <c r="F48" s="9">
        <f t="shared" si="1"/>
        <v>15.642171123146941</v>
      </c>
      <c r="G48" s="21">
        <v>1030.9583</v>
      </c>
      <c r="H48" s="9">
        <f t="shared" si="2"/>
        <v>26.111325883272347</v>
      </c>
      <c r="I48" s="15">
        <v>223.80242999999999</v>
      </c>
      <c r="J48" s="9">
        <f t="shared" si="3"/>
        <v>5.6682973338477876</v>
      </c>
      <c r="K48" s="21">
        <v>105.3013</v>
      </c>
      <c r="L48" s="9">
        <f t="shared" si="4"/>
        <v>2.6669910511727064</v>
      </c>
      <c r="M48" s="25">
        <f t="shared" si="5"/>
        <v>447.10569999999996</v>
      </c>
      <c r="N48" s="9">
        <f t="shared" si="6"/>
        <v>11.323952323744422</v>
      </c>
      <c r="O48" s="21">
        <v>3948.3184599999995</v>
      </c>
      <c r="P48" s="19" t="s">
        <v>53</v>
      </c>
      <c r="Q48" s="23" t="s">
        <v>53</v>
      </c>
      <c r="R48" s="23" t="s">
        <v>54</v>
      </c>
      <c r="S48" s="19" t="s">
        <v>53</v>
      </c>
      <c r="T48" s="23">
        <v>295.54219999999998</v>
      </c>
      <c r="U48" s="19">
        <v>151.5635</v>
      </c>
    </row>
    <row r="49" spans="1:21" ht="14.25" x14ac:dyDescent="0.2">
      <c r="A49" s="8">
        <v>2004</v>
      </c>
      <c r="B49" s="13" t="s">
        <v>13</v>
      </c>
      <c r="C49" s="17">
        <v>9395.1239999999998</v>
      </c>
      <c r="D49" s="9">
        <f t="shared" si="0"/>
        <v>65.053808296337081</v>
      </c>
      <c r="E49" s="21">
        <v>854.35636</v>
      </c>
      <c r="F49" s="9">
        <f t="shared" si="1"/>
        <v>5.9157425554145266</v>
      </c>
      <c r="G49" s="21">
        <v>2261.20093</v>
      </c>
      <c r="H49" s="9">
        <f t="shared" si="2"/>
        <v>15.657029307938791</v>
      </c>
      <c r="I49" s="15">
        <v>522.14349000000004</v>
      </c>
      <c r="J49" s="9">
        <f t="shared" si="3"/>
        <v>3.6154309939539275</v>
      </c>
      <c r="K49" s="21">
        <v>1344.92589</v>
      </c>
      <c r="L49" s="9">
        <f t="shared" si="4"/>
        <v>9.3125488307382138</v>
      </c>
      <c r="M49" s="25">
        <f t="shared" si="5"/>
        <v>64.33081</v>
      </c>
      <c r="N49" s="9">
        <f t="shared" si="6"/>
        <v>0.44544001561747182</v>
      </c>
      <c r="O49" s="21">
        <v>14442.081479999999</v>
      </c>
      <c r="P49" s="19" t="s">
        <v>53</v>
      </c>
      <c r="Q49" s="23" t="s">
        <v>53</v>
      </c>
      <c r="R49" s="23" t="s">
        <v>54</v>
      </c>
      <c r="S49" s="19" t="s">
        <v>53</v>
      </c>
      <c r="T49" s="23">
        <v>0</v>
      </c>
      <c r="U49" s="19">
        <v>64.33081</v>
      </c>
    </row>
    <row r="50" spans="1:21" ht="14.25" x14ac:dyDescent="0.2">
      <c r="A50" s="8">
        <v>2004</v>
      </c>
      <c r="B50" s="13" t="s">
        <v>14</v>
      </c>
      <c r="C50" s="17">
        <v>10031.641</v>
      </c>
      <c r="D50" s="9">
        <f t="shared" si="0"/>
        <v>55.30326494971478</v>
      </c>
      <c r="E50" s="21">
        <v>3549.9962300000002</v>
      </c>
      <c r="F50" s="9">
        <f t="shared" si="1"/>
        <v>19.570714510036655</v>
      </c>
      <c r="G50" s="21">
        <v>3874.5392999999999</v>
      </c>
      <c r="H50" s="9">
        <f t="shared" si="2"/>
        <v>21.359882542246321</v>
      </c>
      <c r="I50" s="15">
        <v>341.42680000000001</v>
      </c>
      <c r="J50" s="9">
        <f t="shared" si="3"/>
        <v>1.8822460633642371</v>
      </c>
      <c r="K50" s="21">
        <v>285.78149999999999</v>
      </c>
      <c r="L50" s="9">
        <f t="shared" si="4"/>
        <v>1.5754800248759815</v>
      </c>
      <c r="M50" s="25">
        <f t="shared" si="5"/>
        <v>55.943849999999998</v>
      </c>
      <c r="N50" s="9">
        <f t="shared" si="6"/>
        <v>0.30841190976203203</v>
      </c>
      <c r="O50" s="21">
        <v>18139.328679999999</v>
      </c>
      <c r="P50" s="19" t="s">
        <v>53</v>
      </c>
      <c r="Q50" s="23" t="s">
        <v>53</v>
      </c>
      <c r="R50" s="23" t="s">
        <v>54</v>
      </c>
      <c r="S50" s="19" t="s">
        <v>53</v>
      </c>
      <c r="T50" s="23">
        <v>0</v>
      </c>
      <c r="U50" s="19">
        <v>55.943849999999998</v>
      </c>
    </row>
    <row r="51" spans="1:21" ht="14.25" x14ac:dyDescent="0.2">
      <c r="A51" s="8">
        <v>2004</v>
      </c>
      <c r="B51" s="13" t="s">
        <v>30</v>
      </c>
      <c r="C51" s="17">
        <v>2521.6149999999998</v>
      </c>
      <c r="D51" s="9">
        <f t="shared" si="0"/>
        <v>46.722330277776699</v>
      </c>
      <c r="E51" s="21">
        <v>545.41971999999998</v>
      </c>
      <c r="F51" s="9">
        <f t="shared" si="1"/>
        <v>10.10593619480075</v>
      </c>
      <c r="G51" s="21">
        <v>1251.5157999999999</v>
      </c>
      <c r="H51" s="9">
        <f t="shared" si="2"/>
        <v>23.189001713368587</v>
      </c>
      <c r="I51" s="15">
        <v>509.28895999999997</v>
      </c>
      <c r="J51" s="9">
        <f t="shared" si="3"/>
        <v>9.4364790009360693</v>
      </c>
      <c r="K51" s="21">
        <v>185.70893000000001</v>
      </c>
      <c r="L51" s="9">
        <f t="shared" si="4"/>
        <v>3.4409511217979407</v>
      </c>
      <c r="M51" s="25">
        <f t="shared" si="5"/>
        <v>383.47478000000001</v>
      </c>
      <c r="N51" s="9">
        <f t="shared" si="6"/>
        <v>7.1053016913199514</v>
      </c>
      <c r="O51" s="21">
        <v>5397.0231899999999</v>
      </c>
      <c r="P51" s="19" t="s">
        <v>53</v>
      </c>
      <c r="Q51" s="23" t="s">
        <v>53</v>
      </c>
      <c r="R51" s="23" t="s">
        <v>54</v>
      </c>
      <c r="S51" s="19" t="s">
        <v>53</v>
      </c>
      <c r="T51" s="23">
        <v>347.67520000000002</v>
      </c>
      <c r="U51" s="19">
        <v>35.799579999999999</v>
      </c>
    </row>
    <row r="52" spans="1:21" ht="14.25" x14ac:dyDescent="0.2">
      <c r="A52" s="8">
        <v>2004</v>
      </c>
      <c r="B52" s="13" t="s">
        <v>15</v>
      </c>
      <c r="C52" s="17">
        <v>1855.4349999999999</v>
      </c>
      <c r="D52" s="9">
        <f t="shared" si="0"/>
        <v>56.085917627984664</v>
      </c>
      <c r="E52" s="21">
        <v>428.87990000000002</v>
      </c>
      <c r="F52" s="9">
        <f t="shared" si="1"/>
        <v>12.964141963312267</v>
      </c>
      <c r="G52" s="21">
        <v>599.56700000000001</v>
      </c>
      <c r="H52" s="9">
        <f t="shared" si="2"/>
        <v>18.12365584052143</v>
      </c>
      <c r="I52" s="15">
        <v>269.95283000000001</v>
      </c>
      <c r="J52" s="9">
        <f t="shared" si="3"/>
        <v>8.1601091856202714</v>
      </c>
      <c r="K52" s="21">
        <v>117.502</v>
      </c>
      <c r="L52" s="9">
        <f t="shared" si="4"/>
        <v>3.5518395918603742</v>
      </c>
      <c r="M52" s="25">
        <f t="shared" si="5"/>
        <v>36.864469999999997</v>
      </c>
      <c r="N52" s="9">
        <f t="shared" si="6"/>
        <v>1.1143357907010008</v>
      </c>
      <c r="O52" s="21">
        <v>3308.2012</v>
      </c>
      <c r="P52" s="19" t="s">
        <v>53</v>
      </c>
      <c r="Q52" s="23" t="s">
        <v>53</v>
      </c>
      <c r="R52" s="23" t="s">
        <v>54</v>
      </c>
      <c r="S52" s="19" t="s">
        <v>53</v>
      </c>
      <c r="T52" s="23">
        <v>0</v>
      </c>
      <c r="U52" s="19">
        <v>36.864469999999997</v>
      </c>
    </row>
    <row r="53" spans="1:21" ht="14.25" x14ac:dyDescent="0.2">
      <c r="A53" s="8">
        <v>2004</v>
      </c>
      <c r="B53" s="13" t="s">
        <v>16</v>
      </c>
      <c r="C53" s="17">
        <v>1139.3530000000001</v>
      </c>
      <c r="D53" s="9">
        <f t="shared" si="0"/>
        <v>53.193612404025849</v>
      </c>
      <c r="E53" s="21">
        <v>164.82259999999999</v>
      </c>
      <c r="F53" s="9">
        <f t="shared" si="1"/>
        <v>7.6951651505931782</v>
      </c>
      <c r="G53" s="21">
        <v>488.59609999999998</v>
      </c>
      <c r="H53" s="9">
        <f t="shared" si="2"/>
        <v>22.811360101319476</v>
      </c>
      <c r="I53" s="15">
        <v>185.57864000000001</v>
      </c>
      <c r="J53" s="9">
        <f t="shared" si="3"/>
        <v>8.6642140290377494</v>
      </c>
      <c r="K53" s="21">
        <v>84.167299999999997</v>
      </c>
      <c r="L53" s="9">
        <f t="shared" si="4"/>
        <v>3.9295659319748695</v>
      </c>
      <c r="M53" s="25">
        <f t="shared" si="5"/>
        <v>79.380509999999987</v>
      </c>
      <c r="N53" s="9">
        <f t="shared" si="6"/>
        <v>3.7060823830488849</v>
      </c>
      <c r="O53" s="21">
        <v>2141.89815</v>
      </c>
      <c r="P53" s="19" t="s">
        <v>53</v>
      </c>
      <c r="Q53" s="23" t="s">
        <v>53</v>
      </c>
      <c r="R53" s="23" t="s">
        <v>54</v>
      </c>
      <c r="S53" s="19" t="s">
        <v>53</v>
      </c>
      <c r="T53" s="23">
        <v>79.179599999999994</v>
      </c>
      <c r="U53" s="19">
        <v>0.20091000000000001</v>
      </c>
    </row>
    <row r="54" spans="1:21" ht="14.25" x14ac:dyDescent="0.2">
      <c r="A54" s="8">
        <v>2004</v>
      </c>
      <c r="B54" s="13" t="s">
        <v>17</v>
      </c>
      <c r="C54" s="17">
        <v>8428.8780000000006</v>
      </c>
      <c r="D54" s="9">
        <f t="shared" si="0"/>
        <v>79.688453853825507</v>
      </c>
      <c r="E54" s="21">
        <v>249.36745999999999</v>
      </c>
      <c r="F54" s="9">
        <f t="shared" si="1"/>
        <v>2.3575744397837619</v>
      </c>
      <c r="G54" s="21">
        <v>1044.2817</v>
      </c>
      <c r="H54" s="9">
        <f t="shared" si="2"/>
        <v>9.8728673093672068</v>
      </c>
      <c r="I54" s="15">
        <v>453.32961</v>
      </c>
      <c r="J54" s="9">
        <f t="shared" si="3"/>
        <v>4.2858771602884405</v>
      </c>
      <c r="K54" s="21">
        <v>140.1662</v>
      </c>
      <c r="L54" s="9">
        <f t="shared" si="4"/>
        <v>1.3251618733319044</v>
      </c>
      <c r="M54" s="25">
        <f t="shared" si="5"/>
        <v>261.26594999999998</v>
      </c>
      <c r="N54" s="9">
        <f t="shared" si="6"/>
        <v>2.4700653634031573</v>
      </c>
      <c r="O54" s="21">
        <v>10577.288920000003</v>
      </c>
      <c r="P54" s="19" t="s">
        <v>53</v>
      </c>
      <c r="Q54" s="23" t="s">
        <v>53</v>
      </c>
      <c r="R54" s="23" t="s">
        <v>54</v>
      </c>
      <c r="S54" s="19" t="s">
        <v>53</v>
      </c>
      <c r="T54" s="23">
        <v>0</v>
      </c>
      <c r="U54" s="19">
        <v>261.26594999999998</v>
      </c>
    </row>
    <row r="55" spans="1:21" ht="14.25" x14ac:dyDescent="0.2">
      <c r="A55" s="8">
        <v>2004</v>
      </c>
      <c r="B55" s="13" t="s">
        <v>18</v>
      </c>
      <c r="C55" s="17">
        <v>1355.521</v>
      </c>
      <c r="D55" s="9">
        <f t="shared" si="0"/>
        <v>26.365633051313281</v>
      </c>
      <c r="E55" s="21">
        <v>924.43237999999997</v>
      </c>
      <c r="F55" s="9">
        <f t="shared" si="1"/>
        <v>17.980721000878773</v>
      </c>
      <c r="G55" s="21">
        <v>1481.82502</v>
      </c>
      <c r="H55" s="9">
        <f t="shared" si="2"/>
        <v>28.822316086268646</v>
      </c>
      <c r="I55" s="15">
        <v>401.10372000000001</v>
      </c>
      <c r="J55" s="9">
        <f t="shared" si="3"/>
        <v>7.8016891638246166</v>
      </c>
      <c r="K55" s="21">
        <v>169.31762000000001</v>
      </c>
      <c r="L55" s="9">
        <f t="shared" si="4"/>
        <v>3.2933213414190581</v>
      </c>
      <c r="M55" s="25">
        <f t="shared" si="5"/>
        <v>809.04225999999994</v>
      </c>
      <c r="N55" s="9">
        <f t="shared" si="6"/>
        <v>15.736319356295617</v>
      </c>
      <c r="O55" s="21">
        <v>5141.2420000000002</v>
      </c>
      <c r="P55" s="19" t="s">
        <v>53</v>
      </c>
      <c r="Q55" s="23" t="s">
        <v>53</v>
      </c>
      <c r="R55" s="23" t="s">
        <v>54</v>
      </c>
      <c r="S55" s="19" t="s">
        <v>53</v>
      </c>
      <c r="T55" s="23">
        <v>605.28099999999995</v>
      </c>
      <c r="U55" s="19">
        <v>203.76125999999999</v>
      </c>
    </row>
    <row r="56" spans="1:21" ht="14.25" x14ac:dyDescent="0.2">
      <c r="A56" s="8">
        <v>2004</v>
      </c>
      <c r="B56" s="13" t="s">
        <v>19</v>
      </c>
      <c r="C56" s="17">
        <v>4119.5529999999999</v>
      </c>
      <c r="D56" s="9">
        <f t="shared" si="0"/>
        <v>51.572615408964616</v>
      </c>
      <c r="E56" s="21">
        <v>910.14293999999995</v>
      </c>
      <c r="F56" s="9">
        <f t="shared" si="1"/>
        <v>11.394064310327931</v>
      </c>
      <c r="G56" s="21">
        <v>1478.0616</v>
      </c>
      <c r="H56" s="9">
        <f t="shared" si="2"/>
        <v>18.503828557991341</v>
      </c>
      <c r="I56" s="15">
        <v>396.64233999999999</v>
      </c>
      <c r="J56" s="9">
        <f t="shared" si="3"/>
        <v>4.965558849645042</v>
      </c>
      <c r="K56" s="21">
        <v>583.59979999999996</v>
      </c>
      <c r="L56" s="9">
        <f t="shared" si="4"/>
        <v>7.3060761782039618</v>
      </c>
      <c r="M56" s="25">
        <f t="shared" si="5"/>
        <v>499.86940000000004</v>
      </c>
      <c r="N56" s="9">
        <f t="shared" si="6"/>
        <v>6.2578566948671126</v>
      </c>
      <c r="O56" s="21">
        <v>7987.8690799999995</v>
      </c>
      <c r="P56" s="19" t="s">
        <v>53</v>
      </c>
      <c r="Q56" s="23" t="s">
        <v>53</v>
      </c>
      <c r="R56" s="23" t="s">
        <v>54</v>
      </c>
      <c r="S56" s="19" t="s">
        <v>53</v>
      </c>
      <c r="T56" s="23">
        <v>402.72480000000002</v>
      </c>
      <c r="U56" s="19">
        <v>97.144599999999997</v>
      </c>
    </row>
    <row r="57" spans="1:21" ht="14.25" x14ac:dyDescent="0.2">
      <c r="A57" s="8">
        <v>2004</v>
      </c>
      <c r="B57" s="13" t="s">
        <v>31</v>
      </c>
      <c r="C57" s="17">
        <v>1744.048</v>
      </c>
      <c r="D57" s="9">
        <f t="shared" si="0"/>
        <v>60.658775965467413</v>
      </c>
      <c r="E57" s="21">
        <v>178.42125999999999</v>
      </c>
      <c r="F57" s="9">
        <f t="shared" si="1"/>
        <v>6.2055718866776663</v>
      </c>
      <c r="G57" s="21">
        <v>722.39720999999997</v>
      </c>
      <c r="H57" s="9">
        <f t="shared" si="2"/>
        <v>25.125300748298617</v>
      </c>
      <c r="I57" s="15">
        <v>146.14699999999999</v>
      </c>
      <c r="J57" s="9">
        <f t="shared" si="3"/>
        <v>5.0830585689299639</v>
      </c>
      <c r="K57" s="21">
        <v>66.363230000000001</v>
      </c>
      <c r="L57" s="9">
        <f t="shared" si="4"/>
        <v>2.3081430676878076</v>
      </c>
      <c r="M57" s="25">
        <f t="shared" si="5"/>
        <v>17.801659999999998</v>
      </c>
      <c r="N57" s="9">
        <f t="shared" si="6"/>
        <v>0.61914976293853297</v>
      </c>
      <c r="O57" s="21">
        <v>2875.1783599999999</v>
      </c>
      <c r="P57" s="19" t="s">
        <v>53</v>
      </c>
      <c r="Q57" s="23" t="s">
        <v>53</v>
      </c>
      <c r="R57" s="23" t="s">
        <v>54</v>
      </c>
      <c r="S57" s="19" t="s">
        <v>53</v>
      </c>
      <c r="T57" s="23">
        <v>0</v>
      </c>
      <c r="U57" s="19">
        <v>17.801659999999998</v>
      </c>
    </row>
    <row r="58" spans="1:21" ht="14.25" x14ac:dyDescent="0.2">
      <c r="A58" s="8">
        <v>2004</v>
      </c>
      <c r="B58" s="13" t="s">
        <v>20</v>
      </c>
      <c r="C58" s="17">
        <v>1359.316</v>
      </c>
      <c r="D58" s="9">
        <f t="shared" si="0"/>
        <v>60.278091361868491</v>
      </c>
      <c r="E58" s="21">
        <v>125.55625000000001</v>
      </c>
      <c r="F58" s="9">
        <f t="shared" si="1"/>
        <v>5.5677201684918005</v>
      </c>
      <c r="G58" s="21">
        <v>537.14804000000004</v>
      </c>
      <c r="H58" s="9">
        <f t="shared" si="2"/>
        <v>23.81952292915598</v>
      </c>
      <c r="I58" s="15">
        <v>145.80700999999999</v>
      </c>
      <c r="J58" s="9">
        <f t="shared" si="3"/>
        <v>6.4657285502273734</v>
      </c>
      <c r="K58" s="21">
        <v>87.247420000000005</v>
      </c>
      <c r="L58" s="9">
        <f t="shared" si="4"/>
        <v>3.8689369902563588</v>
      </c>
      <c r="M58" s="25">
        <f t="shared" si="5"/>
        <v>0</v>
      </c>
      <c r="N58" s="9">
        <f t="shared" si="6"/>
        <v>0</v>
      </c>
      <c r="O58" s="21">
        <v>2255.0747200000001</v>
      </c>
      <c r="P58" s="19" t="s">
        <v>53</v>
      </c>
      <c r="Q58" s="23" t="s">
        <v>53</v>
      </c>
      <c r="R58" s="23" t="s">
        <v>54</v>
      </c>
      <c r="S58" s="19" t="s">
        <v>53</v>
      </c>
      <c r="T58" s="23">
        <v>0</v>
      </c>
      <c r="U58" s="19">
        <v>0</v>
      </c>
    </row>
    <row r="59" spans="1:21" ht="14.25" x14ac:dyDescent="0.2">
      <c r="A59" s="8">
        <v>2004</v>
      </c>
      <c r="B59" s="13" t="s">
        <v>21</v>
      </c>
      <c r="C59" s="17">
        <v>2213.1289999999999</v>
      </c>
      <c r="D59" s="9">
        <f t="shared" si="0"/>
        <v>50.664622960103181</v>
      </c>
      <c r="E59" s="21">
        <v>638.05363999999997</v>
      </c>
      <c r="F59" s="9">
        <f t="shared" si="1"/>
        <v>14.606806516439578</v>
      </c>
      <c r="G59" s="21">
        <v>776.02175</v>
      </c>
      <c r="H59" s="9">
        <f t="shared" si="2"/>
        <v>17.765276842239857</v>
      </c>
      <c r="I59" s="15">
        <v>275.96555000000001</v>
      </c>
      <c r="J59" s="9">
        <f t="shared" si="3"/>
        <v>6.3176120961441926</v>
      </c>
      <c r="K59" s="21">
        <v>93.636480000000006</v>
      </c>
      <c r="L59" s="9">
        <f t="shared" si="4"/>
        <v>2.1435971217724963</v>
      </c>
      <c r="M59" s="25">
        <f t="shared" si="5"/>
        <v>371.38754</v>
      </c>
      <c r="N59" s="9">
        <f t="shared" si="6"/>
        <v>8.5020844633007098</v>
      </c>
      <c r="O59" s="21">
        <v>4368.1939599999996</v>
      </c>
      <c r="P59" s="19" t="s">
        <v>53</v>
      </c>
      <c r="Q59" s="23" t="s">
        <v>53</v>
      </c>
      <c r="R59" s="23" t="s">
        <v>54</v>
      </c>
      <c r="S59" s="19" t="s">
        <v>53</v>
      </c>
      <c r="T59" s="23">
        <v>273.01429999999999</v>
      </c>
      <c r="U59" s="19">
        <v>98.373239999999996</v>
      </c>
    </row>
    <row r="60" spans="1:21" ht="14.25" x14ac:dyDescent="0.2">
      <c r="A60" s="8">
        <v>2004</v>
      </c>
      <c r="B60" s="13" t="s">
        <v>22</v>
      </c>
      <c r="C60" s="17">
        <v>3552.402</v>
      </c>
      <c r="D60" s="9">
        <f t="shared" si="0"/>
        <v>57.264842417290019</v>
      </c>
      <c r="E60" s="21">
        <v>845.01226999999994</v>
      </c>
      <c r="F60" s="9">
        <f t="shared" si="1"/>
        <v>13.621626854794734</v>
      </c>
      <c r="G60" s="21">
        <v>803.45240000000001</v>
      </c>
      <c r="H60" s="9">
        <f t="shared" si="2"/>
        <v>12.951680321031647</v>
      </c>
      <c r="I60" s="15">
        <v>458.00862999999998</v>
      </c>
      <c r="J60" s="9">
        <f t="shared" si="3"/>
        <v>7.3831148678299607</v>
      </c>
      <c r="K60" s="21">
        <v>333.6037</v>
      </c>
      <c r="L60" s="9">
        <f t="shared" si="4"/>
        <v>5.3777031175877319</v>
      </c>
      <c r="M60" s="25">
        <f t="shared" si="5"/>
        <v>210.98170999999999</v>
      </c>
      <c r="N60" s="9">
        <f t="shared" si="6"/>
        <v>3.4010324214659207</v>
      </c>
      <c r="O60" s="21">
        <v>6203.4607099999994</v>
      </c>
      <c r="P60" s="19" t="s">
        <v>53</v>
      </c>
      <c r="Q60" s="23" t="s">
        <v>53</v>
      </c>
      <c r="R60" s="23" t="s">
        <v>54</v>
      </c>
      <c r="S60" s="19" t="s">
        <v>53</v>
      </c>
      <c r="T60" s="23">
        <v>146.97819999999999</v>
      </c>
      <c r="U60" s="19">
        <v>64.003510000000006</v>
      </c>
    </row>
    <row r="61" spans="1:21" ht="14.25" x14ac:dyDescent="0.2">
      <c r="A61" s="8">
        <v>2004</v>
      </c>
      <c r="B61" s="13" t="s">
        <v>23</v>
      </c>
      <c r="C61" s="17">
        <v>3869.828</v>
      </c>
      <c r="D61" s="9">
        <f t="shared" si="0"/>
        <v>64.373709834047546</v>
      </c>
      <c r="E61" s="21">
        <v>249.34608</v>
      </c>
      <c r="F61" s="9">
        <f t="shared" si="1"/>
        <v>4.1478154073455471</v>
      </c>
      <c r="G61" s="21">
        <v>994.70219999999995</v>
      </c>
      <c r="H61" s="9">
        <f t="shared" si="2"/>
        <v>16.546645172366507</v>
      </c>
      <c r="I61" s="15">
        <v>334.06085000000002</v>
      </c>
      <c r="J61" s="9">
        <f t="shared" si="3"/>
        <v>5.5570263652067435</v>
      </c>
      <c r="K61" s="21">
        <v>496.18830000000003</v>
      </c>
      <c r="L61" s="9">
        <f t="shared" si="4"/>
        <v>8.2539796722875902</v>
      </c>
      <c r="M61" s="25">
        <f t="shared" si="5"/>
        <v>67.378349999999998</v>
      </c>
      <c r="N61" s="9">
        <f t="shared" si="6"/>
        <v>1.1208235487460676</v>
      </c>
      <c r="O61" s="21">
        <v>6011.50378</v>
      </c>
      <c r="P61" s="19" t="s">
        <v>53</v>
      </c>
      <c r="Q61" s="23" t="s">
        <v>53</v>
      </c>
      <c r="R61" s="23" t="s">
        <v>54</v>
      </c>
      <c r="S61" s="19" t="s">
        <v>53</v>
      </c>
      <c r="T61" s="23">
        <v>0</v>
      </c>
      <c r="U61" s="19">
        <v>67.378349999999998</v>
      </c>
    </row>
    <row r="62" spans="1:21" ht="14.25" x14ac:dyDescent="0.2">
      <c r="A62" s="8">
        <v>2004</v>
      </c>
      <c r="B62" s="13" t="s">
        <v>24</v>
      </c>
      <c r="C62" s="17">
        <v>1363.423</v>
      </c>
      <c r="D62" s="9">
        <f t="shared" si="0"/>
        <v>21.237010805671119</v>
      </c>
      <c r="E62" s="21">
        <v>1572.3751299999999</v>
      </c>
      <c r="F62" s="9">
        <f t="shared" si="1"/>
        <v>24.491700394065912</v>
      </c>
      <c r="G62" s="21">
        <v>902.61873000000003</v>
      </c>
      <c r="H62" s="9">
        <f t="shared" si="2"/>
        <v>14.059410558873617</v>
      </c>
      <c r="I62" s="15">
        <v>174.98987</v>
      </c>
      <c r="J62" s="9">
        <f t="shared" si="3"/>
        <v>2.7256851029159579</v>
      </c>
      <c r="K62" s="21">
        <v>1536.64327</v>
      </c>
      <c r="L62" s="9">
        <f t="shared" si="4"/>
        <v>23.93513218528058</v>
      </c>
      <c r="M62" s="25">
        <f t="shared" si="5"/>
        <v>869.98252000000002</v>
      </c>
      <c r="N62" s="9">
        <f t="shared" si="6"/>
        <v>13.551060953192803</v>
      </c>
      <c r="O62" s="21">
        <v>6420.0325200000007</v>
      </c>
      <c r="P62" s="19" t="s">
        <v>53</v>
      </c>
      <c r="Q62" s="23" t="s">
        <v>53</v>
      </c>
      <c r="R62" s="23" t="s">
        <v>54</v>
      </c>
      <c r="S62" s="19" t="s">
        <v>53</v>
      </c>
      <c r="T62" s="23">
        <v>0</v>
      </c>
      <c r="U62" s="19">
        <v>869.98252000000002</v>
      </c>
    </row>
    <row r="63" spans="1:21" ht="14.25" x14ac:dyDescent="0.2">
      <c r="A63" s="8">
        <v>2004</v>
      </c>
      <c r="B63" s="13" t="s">
        <v>25</v>
      </c>
      <c r="C63" s="17">
        <v>3663.973</v>
      </c>
      <c r="D63" s="9">
        <f t="shared" si="0"/>
        <v>48.355300707400247</v>
      </c>
      <c r="E63" s="21">
        <v>833.55151999999998</v>
      </c>
      <c r="F63" s="9">
        <f t="shared" si="1"/>
        <v>11.000800061766434</v>
      </c>
      <c r="G63" s="21">
        <v>1204.3141599999999</v>
      </c>
      <c r="H63" s="9">
        <f t="shared" si="2"/>
        <v>15.893941727458181</v>
      </c>
      <c r="I63" s="15">
        <v>548.89822000000004</v>
      </c>
      <c r="J63" s="9">
        <f t="shared" si="3"/>
        <v>7.2440868111901295</v>
      </c>
      <c r="K63" s="21">
        <v>256.40872000000002</v>
      </c>
      <c r="L63" s="9">
        <f t="shared" si="4"/>
        <v>3.3839552746703077</v>
      </c>
      <c r="M63" s="25">
        <f t="shared" si="5"/>
        <v>1070.0443600000001</v>
      </c>
      <c r="N63" s="9">
        <f t="shared" si="6"/>
        <v>14.121915417514716</v>
      </c>
      <c r="O63" s="21">
        <v>7577.1899799999992</v>
      </c>
      <c r="P63" s="19" t="s">
        <v>53</v>
      </c>
      <c r="Q63" s="23" t="s">
        <v>53</v>
      </c>
      <c r="R63" s="23" t="s">
        <v>54</v>
      </c>
      <c r="S63" s="19" t="s">
        <v>53</v>
      </c>
      <c r="T63" s="23">
        <v>123.5818</v>
      </c>
      <c r="U63" s="19">
        <v>946.46256000000005</v>
      </c>
    </row>
    <row r="64" spans="1:21" ht="14.25" x14ac:dyDescent="0.2">
      <c r="A64" s="8">
        <v>2004</v>
      </c>
      <c r="B64" s="13" t="s">
        <v>26</v>
      </c>
      <c r="C64" s="17">
        <v>873.80799999999999</v>
      </c>
      <c r="D64" s="9">
        <f t="shared" si="0"/>
        <v>51.844320797378998</v>
      </c>
      <c r="E64" s="21">
        <v>170.15933999999999</v>
      </c>
      <c r="F64" s="9">
        <f t="shared" si="1"/>
        <v>10.095805268011146</v>
      </c>
      <c r="G64" s="21">
        <v>490.7765</v>
      </c>
      <c r="H64" s="9">
        <f t="shared" si="2"/>
        <v>29.118495488499619</v>
      </c>
      <c r="I64" s="15">
        <v>96.828599999999994</v>
      </c>
      <c r="J64" s="9">
        <f t="shared" si="3"/>
        <v>5.7449840248213473</v>
      </c>
      <c r="K64" s="21">
        <v>53.8735</v>
      </c>
      <c r="L64" s="9">
        <f t="shared" si="4"/>
        <v>3.1963944212888848</v>
      </c>
      <c r="M64" s="25">
        <f t="shared" si="5"/>
        <v>0</v>
      </c>
      <c r="N64" s="9">
        <f t="shared" si="6"/>
        <v>0</v>
      </c>
      <c r="O64" s="21">
        <v>1685.4459400000001</v>
      </c>
      <c r="P64" s="19" t="s">
        <v>53</v>
      </c>
      <c r="Q64" s="23" t="s">
        <v>53</v>
      </c>
      <c r="R64" s="23" t="s">
        <v>54</v>
      </c>
      <c r="S64" s="19" t="s">
        <v>53</v>
      </c>
      <c r="T64" s="23">
        <v>0</v>
      </c>
      <c r="U64" s="19">
        <v>0</v>
      </c>
    </row>
    <row r="65" spans="1:21" ht="14.25" x14ac:dyDescent="0.2">
      <c r="A65" s="8">
        <v>2004</v>
      </c>
      <c r="B65" s="13" t="s">
        <v>32</v>
      </c>
      <c r="C65" s="17">
        <v>6444.7730000000001</v>
      </c>
      <c r="D65" s="9">
        <f t="shared" si="0"/>
        <v>48.745030493170461</v>
      </c>
      <c r="E65" s="21">
        <v>1091.1078199999999</v>
      </c>
      <c r="F65" s="9">
        <f t="shared" si="1"/>
        <v>8.2525922879264701</v>
      </c>
      <c r="G65" s="21">
        <v>1743.39363</v>
      </c>
      <c r="H65" s="9">
        <f t="shared" si="2"/>
        <v>13.186154990400615</v>
      </c>
      <c r="I65" s="15">
        <v>589.56217000000004</v>
      </c>
      <c r="J65" s="9">
        <f t="shared" si="3"/>
        <v>4.4591525495575635</v>
      </c>
      <c r="K65" s="21">
        <v>1241.9815000000001</v>
      </c>
      <c r="L65" s="9">
        <f t="shared" si="4"/>
        <v>9.3937251303426184</v>
      </c>
      <c r="M65" s="25">
        <f t="shared" si="5"/>
        <v>2110.57683</v>
      </c>
      <c r="N65" s="9">
        <f t="shared" si="6"/>
        <v>15.963344548602262</v>
      </c>
      <c r="O65" s="21">
        <v>13221.394950000002</v>
      </c>
      <c r="P65" s="19" t="s">
        <v>53</v>
      </c>
      <c r="Q65" s="23" t="s">
        <v>53</v>
      </c>
      <c r="R65" s="23" t="s">
        <v>54</v>
      </c>
      <c r="S65" s="19" t="s">
        <v>53</v>
      </c>
      <c r="T65" s="23">
        <v>564.59810000000004</v>
      </c>
      <c r="U65" s="19">
        <v>1545.97873</v>
      </c>
    </row>
    <row r="66" spans="1:21" ht="14.25" x14ac:dyDescent="0.2">
      <c r="A66" s="8">
        <v>2004</v>
      </c>
      <c r="B66" s="13" t="s">
        <v>27</v>
      </c>
      <c r="C66" s="17">
        <v>2744.9470000000001</v>
      </c>
      <c r="D66" s="9">
        <f t="shared" ref="D66:D129" si="7">C66/$O66*100</f>
        <v>60.237730147766356</v>
      </c>
      <c r="E66" s="21">
        <v>454.03289999999998</v>
      </c>
      <c r="F66" s="9">
        <f t="shared" ref="F66:F129" si="8">E66/$O66*100</f>
        <v>9.9637301953035102</v>
      </c>
      <c r="G66" s="21">
        <v>737.29679999999996</v>
      </c>
      <c r="H66" s="9">
        <f t="shared" ref="H66:H129" si="9">G66/$O66*100</f>
        <v>16.17994288312731</v>
      </c>
      <c r="I66" s="15">
        <v>282.67036999999999</v>
      </c>
      <c r="J66" s="9">
        <f t="shared" ref="J66:J129" si="10">I66/$O66*100</f>
        <v>6.2031877004653531</v>
      </c>
      <c r="K66" s="21">
        <v>66.507800000000003</v>
      </c>
      <c r="L66" s="9">
        <f t="shared" ref="L66:L129" si="11">K66/$O66*100</f>
        <v>1.4595104783886959</v>
      </c>
      <c r="M66" s="25">
        <f t="shared" ref="M66:M129" si="12">SUM(P66:U66)</f>
        <v>271.40175999999997</v>
      </c>
      <c r="N66" s="9">
        <f t="shared" ref="N66:N129" si="13">M66/$O66*100</f>
        <v>5.9558985949487724</v>
      </c>
      <c r="O66" s="21">
        <v>4556.8566300000002</v>
      </c>
      <c r="P66" s="19" t="s">
        <v>53</v>
      </c>
      <c r="Q66" s="23" t="s">
        <v>53</v>
      </c>
      <c r="R66" s="23" t="s">
        <v>54</v>
      </c>
      <c r="S66" s="19" t="s">
        <v>53</v>
      </c>
      <c r="T66" s="23">
        <v>198.5711</v>
      </c>
      <c r="U66" s="19">
        <v>72.830659999999995</v>
      </c>
    </row>
    <row r="67" spans="1:21" ht="14.25" x14ac:dyDescent="0.2">
      <c r="A67" s="8">
        <v>2004</v>
      </c>
      <c r="B67" s="13" t="s">
        <v>28</v>
      </c>
      <c r="C67" s="17">
        <v>1088.0820000000001</v>
      </c>
      <c r="D67" s="9">
        <f t="shared" si="7"/>
        <v>42.106240783302809</v>
      </c>
      <c r="E67" s="21">
        <v>449.46863999999999</v>
      </c>
      <c r="F67" s="9">
        <f t="shared" si="8"/>
        <v>17.393390186018742</v>
      </c>
      <c r="G67" s="21">
        <v>492.9966</v>
      </c>
      <c r="H67" s="9">
        <f t="shared" si="9"/>
        <v>19.0778209224577</v>
      </c>
      <c r="I67" s="15">
        <v>191.70631</v>
      </c>
      <c r="J67" s="9">
        <f t="shared" si="10"/>
        <v>7.4185879819154161</v>
      </c>
      <c r="K67" s="21">
        <v>127.1669</v>
      </c>
      <c r="L67" s="9">
        <f t="shared" si="11"/>
        <v>4.9210630366702039</v>
      </c>
      <c r="M67" s="25">
        <f t="shared" si="12"/>
        <v>234.71430000000001</v>
      </c>
      <c r="N67" s="9">
        <f t="shared" si="13"/>
        <v>9.0828970896351287</v>
      </c>
      <c r="O67" s="21">
        <v>2584.1347500000002</v>
      </c>
      <c r="P67" s="19" t="s">
        <v>53</v>
      </c>
      <c r="Q67" s="23" t="s">
        <v>53</v>
      </c>
      <c r="R67" s="23" t="s">
        <v>54</v>
      </c>
      <c r="S67" s="19" t="s">
        <v>53</v>
      </c>
      <c r="T67" s="23">
        <v>234.53</v>
      </c>
      <c r="U67" s="19">
        <v>0.18429999999999999</v>
      </c>
    </row>
    <row r="68" spans="1:21" ht="14.25" x14ac:dyDescent="0.2">
      <c r="A68" s="7">
        <v>2005</v>
      </c>
      <c r="B68" s="12" t="s">
        <v>1</v>
      </c>
      <c r="C68" s="16">
        <v>122331.83020000001</v>
      </c>
      <c r="D68" s="9">
        <f t="shared" si="7"/>
        <v>49.470688282652048</v>
      </c>
      <c r="E68" s="20">
        <v>33705.489100000006</v>
      </c>
      <c r="F68" s="9">
        <f t="shared" si="8"/>
        <v>13.630416073677173</v>
      </c>
      <c r="G68" s="20">
        <v>38661.846400000002</v>
      </c>
      <c r="H68" s="9">
        <f t="shared" si="9"/>
        <v>15.634754655098531</v>
      </c>
      <c r="I68" s="14">
        <v>21230.768550000001</v>
      </c>
      <c r="J68" s="9">
        <f t="shared" si="10"/>
        <v>8.585670068215677</v>
      </c>
      <c r="K68" s="20">
        <v>15068.0411</v>
      </c>
      <c r="L68" s="9">
        <f t="shared" si="11"/>
        <v>6.0934783945404378</v>
      </c>
      <c r="M68" s="24">
        <f t="shared" si="12"/>
        <v>16283.464320000001</v>
      </c>
      <c r="N68" s="9">
        <f t="shared" si="13"/>
        <v>6.5849925258161202</v>
      </c>
      <c r="O68" s="20">
        <v>247281.43967000005</v>
      </c>
      <c r="P68" s="14" t="s">
        <v>53</v>
      </c>
      <c r="Q68" s="20">
        <v>2062.2674299999999</v>
      </c>
      <c r="R68" s="20">
        <v>524.74040000000002</v>
      </c>
      <c r="S68" s="14">
        <v>894.10607000000005</v>
      </c>
      <c r="T68" s="20">
        <v>5088.0348000000004</v>
      </c>
      <c r="U68" s="14">
        <v>7714.3156199999994</v>
      </c>
    </row>
    <row r="69" spans="1:21" ht="14.25" x14ac:dyDescent="0.2">
      <c r="A69" s="8">
        <v>2005</v>
      </c>
      <c r="B69" s="13" t="s">
        <v>2</v>
      </c>
      <c r="C69" s="17">
        <v>1472.4407000000001</v>
      </c>
      <c r="D69" s="9">
        <f t="shared" si="7"/>
        <v>54.623968444630918</v>
      </c>
      <c r="E69" s="21">
        <v>332.90755000000001</v>
      </c>
      <c r="F69" s="9">
        <f t="shared" si="8"/>
        <v>12.350060349581065</v>
      </c>
      <c r="G69" s="21">
        <v>536.09199999999998</v>
      </c>
      <c r="H69" s="9">
        <f t="shared" si="9"/>
        <v>19.887709224160318</v>
      </c>
      <c r="I69" s="15">
        <v>150.45626999999999</v>
      </c>
      <c r="J69" s="9">
        <f t="shared" si="10"/>
        <v>5.5815616511937414</v>
      </c>
      <c r="K69" s="21">
        <v>159.3219</v>
      </c>
      <c r="L69" s="9">
        <f t="shared" si="11"/>
        <v>5.9104549596724958</v>
      </c>
      <c r="M69" s="25">
        <f t="shared" si="12"/>
        <v>44.376100000000001</v>
      </c>
      <c r="N69" s="9">
        <f t="shared" si="13"/>
        <v>1.646245370761475</v>
      </c>
      <c r="O69" s="21">
        <v>2695.5945199999996</v>
      </c>
      <c r="P69" s="19" t="s">
        <v>53</v>
      </c>
      <c r="Q69" s="23" t="s">
        <v>53</v>
      </c>
      <c r="R69" s="23" t="s">
        <v>53</v>
      </c>
      <c r="S69" s="19" t="s">
        <v>53</v>
      </c>
      <c r="T69" s="23">
        <v>0</v>
      </c>
      <c r="U69" s="19">
        <v>44.376100000000001</v>
      </c>
    </row>
    <row r="70" spans="1:21" ht="14.25" x14ac:dyDescent="0.2">
      <c r="A70" s="8">
        <v>2005</v>
      </c>
      <c r="B70" s="13" t="s">
        <v>3</v>
      </c>
      <c r="C70" s="17">
        <v>4113.6815999999999</v>
      </c>
      <c r="D70" s="9">
        <f t="shared" si="7"/>
        <v>68.302549686292451</v>
      </c>
      <c r="E70" s="21">
        <v>461.52053000000001</v>
      </c>
      <c r="F70" s="9">
        <f t="shared" si="8"/>
        <v>7.6629724895502429</v>
      </c>
      <c r="G70" s="21">
        <v>789.35609999999997</v>
      </c>
      <c r="H70" s="9">
        <f t="shared" si="9"/>
        <v>13.10627303786176</v>
      </c>
      <c r="I70" s="15">
        <v>333.46039999999999</v>
      </c>
      <c r="J70" s="9">
        <f t="shared" si="10"/>
        <v>5.5366938314844187</v>
      </c>
      <c r="K70" s="21">
        <v>247.86539999999999</v>
      </c>
      <c r="L70" s="9">
        <f t="shared" si="11"/>
        <v>4.1154956667071056</v>
      </c>
      <c r="M70" s="25">
        <f t="shared" si="12"/>
        <v>76.851020000000005</v>
      </c>
      <c r="N70" s="9">
        <f t="shared" si="13"/>
        <v>1.2760152881040319</v>
      </c>
      <c r="O70" s="21">
        <v>6022.7350499999993</v>
      </c>
      <c r="P70" s="19" t="s">
        <v>53</v>
      </c>
      <c r="Q70" s="23" t="s">
        <v>53</v>
      </c>
      <c r="R70" s="23" t="s">
        <v>53</v>
      </c>
      <c r="S70" s="19" t="s">
        <v>53</v>
      </c>
      <c r="T70" s="23">
        <v>43.111499999999999</v>
      </c>
      <c r="U70" s="19">
        <v>33.739519999999999</v>
      </c>
    </row>
    <row r="71" spans="1:21" ht="14.25" x14ac:dyDescent="0.2">
      <c r="A71" s="8">
        <v>2005</v>
      </c>
      <c r="B71" s="13" t="s">
        <v>4</v>
      </c>
      <c r="C71" s="17">
        <v>1065.8264999999999</v>
      </c>
      <c r="D71" s="9">
        <f t="shared" si="7"/>
        <v>56.283820643184931</v>
      </c>
      <c r="E71" s="21">
        <v>125.24469999999999</v>
      </c>
      <c r="F71" s="9">
        <f t="shared" si="8"/>
        <v>6.6138815569977885</v>
      </c>
      <c r="G71" s="21">
        <v>408.2011</v>
      </c>
      <c r="H71" s="9">
        <f t="shared" si="9"/>
        <v>21.55615149252791</v>
      </c>
      <c r="I71" s="15">
        <v>234.24839</v>
      </c>
      <c r="J71" s="9">
        <f t="shared" si="10"/>
        <v>12.370113117580427</v>
      </c>
      <c r="K71" s="21">
        <v>60.1434</v>
      </c>
      <c r="L71" s="9">
        <f t="shared" si="11"/>
        <v>3.1760331897089524</v>
      </c>
      <c r="M71" s="25">
        <f t="shared" si="12"/>
        <v>0</v>
      </c>
      <c r="N71" s="9">
        <f t="shared" si="13"/>
        <v>0</v>
      </c>
      <c r="O71" s="21">
        <v>1893.6640899999998</v>
      </c>
      <c r="P71" s="19" t="s">
        <v>53</v>
      </c>
      <c r="Q71" s="23" t="s">
        <v>53</v>
      </c>
      <c r="R71" s="23" t="s">
        <v>53</v>
      </c>
      <c r="S71" s="19" t="s">
        <v>53</v>
      </c>
      <c r="T71" s="23">
        <v>0</v>
      </c>
      <c r="U71" s="19">
        <v>0</v>
      </c>
    </row>
    <row r="72" spans="1:21" ht="14.25" x14ac:dyDescent="0.2">
      <c r="A72" s="8">
        <v>2005</v>
      </c>
      <c r="B72" s="13" t="s">
        <v>5</v>
      </c>
      <c r="C72" s="17">
        <v>855.46860000000004</v>
      </c>
      <c r="D72" s="9">
        <f t="shared" si="7"/>
        <v>33.12401696854473</v>
      </c>
      <c r="E72" s="21">
        <v>391.47147000000001</v>
      </c>
      <c r="F72" s="9">
        <f t="shared" si="8"/>
        <v>15.157900143828948</v>
      </c>
      <c r="G72" s="21">
        <v>604.80669999999998</v>
      </c>
      <c r="H72" s="9">
        <f t="shared" si="9"/>
        <v>23.418308273955983</v>
      </c>
      <c r="I72" s="15">
        <v>144.91553999999999</v>
      </c>
      <c r="J72" s="9">
        <f t="shared" si="10"/>
        <v>5.6111759168785644</v>
      </c>
      <c r="K72" s="21">
        <v>211.4648</v>
      </c>
      <c r="L72" s="9">
        <f t="shared" si="11"/>
        <v>8.1879844841177309</v>
      </c>
      <c r="M72" s="25">
        <f t="shared" si="12"/>
        <v>374.49625000000003</v>
      </c>
      <c r="N72" s="9">
        <f t="shared" si="13"/>
        <v>14.500614212674048</v>
      </c>
      <c r="O72" s="21">
        <v>2582.62336</v>
      </c>
      <c r="P72" s="19" t="s">
        <v>53</v>
      </c>
      <c r="Q72" s="23" t="s">
        <v>53</v>
      </c>
      <c r="R72" s="23" t="s">
        <v>53</v>
      </c>
      <c r="S72" s="19" t="s">
        <v>53</v>
      </c>
      <c r="T72" s="23">
        <v>72.646600000000007</v>
      </c>
      <c r="U72" s="19">
        <v>301.84965</v>
      </c>
    </row>
    <row r="73" spans="1:21" ht="14.25" x14ac:dyDescent="0.2">
      <c r="A73" s="8">
        <v>2005</v>
      </c>
      <c r="B73" s="13" t="s">
        <v>29</v>
      </c>
      <c r="C73" s="17">
        <v>4833.8182999999999</v>
      </c>
      <c r="D73" s="9">
        <f t="shared" si="7"/>
        <v>71.060342038895456</v>
      </c>
      <c r="E73" s="21">
        <v>647.21136000000001</v>
      </c>
      <c r="F73" s="9">
        <f t="shared" si="8"/>
        <v>9.5144371920348547</v>
      </c>
      <c r="G73" s="21">
        <v>685.86850000000004</v>
      </c>
      <c r="H73" s="9">
        <f t="shared" si="9"/>
        <v>10.082722845354814</v>
      </c>
      <c r="I73" s="15">
        <v>398.06941</v>
      </c>
      <c r="J73" s="9">
        <f t="shared" si="10"/>
        <v>5.8518849229027312</v>
      </c>
      <c r="K73" s="21">
        <v>80.688100000000006</v>
      </c>
      <c r="L73" s="9">
        <f t="shared" si="11"/>
        <v>1.186168703211</v>
      </c>
      <c r="M73" s="25">
        <f t="shared" si="12"/>
        <v>156.75783000000001</v>
      </c>
      <c r="N73" s="9">
        <f t="shared" si="13"/>
        <v>2.3044442976011381</v>
      </c>
      <c r="O73" s="21">
        <v>6802.4135000000006</v>
      </c>
      <c r="P73" s="19" t="s">
        <v>53</v>
      </c>
      <c r="Q73" s="23" t="s">
        <v>53</v>
      </c>
      <c r="R73" s="23" t="s">
        <v>53</v>
      </c>
      <c r="S73" s="19" t="s">
        <v>53</v>
      </c>
      <c r="T73" s="23">
        <v>124.6521</v>
      </c>
      <c r="U73" s="19">
        <v>32.105730000000001</v>
      </c>
    </row>
    <row r="74" spans="1:21" ht="14.25" x14ac:dyDescent="0.2">
      <c r="A74" s="8">
        <v>2005</v>
      </c>
      <c r="B74" s="13" t="s">
        <v>6</v>
      </c>
      <c r="C74" s="17">
        <v>855.17840000000001</v>
      </c>
      <c r="D74" s="9">
        <f t="shared" si="7"/>
        <v>49.990927224237844</v>
      </c>
      <c r="E74" s="21">
        <v>200.01719</v>
      </c>
      <c r="F74" s="9">
        <f t="shared" si="8"/>
        <v>11.692349559912357</v>
      </c>
      <c r="G74" s="21">
        <v>427.01170000000002</v>
      </c>
      <c r="H74" s="9">
        <f t="shared" si="9"/>
        <v>24.961704854329909</v>
      </c>
      <c r="I74" s="15">
        <v>214.11057</v>
      </c>
      <c r="J74" s="9">
        <f t="shared" si="10"/>
        <v>12.516202376966119</v>
      </c>
      <c r="K74" s="21">
        <v>14.2476</v>
      </c>
      <c r="L74" s="9">
        <f t="shared" si="11"/>
        <v>0.83286801294332402</v>
      </c>
      <c r="M74" s="25">
        <f t="shared" si="12"/>
        <v>0.10174999999999999</v>
      </c>
      <c r="N74" s="9">
        <f t="shared" si="13"/>
        <v>5.9479716104454934E-3</v>
      </c>
      <c r="O74" s="21">
        <v>1710.6672100000001</v>
      </c>
      <c r="P74" s="19" t="s">
        <v>53</v>
      </c>
      <c r="Q74" s="23" t="s">
        <v>53</v>
      </c>
      <c r="R74" s="23" t="s">
        <v>53</v>
      </c>
      <c r="S74" s="19" t="s">
        <v>53</v>
      </c>
      <c r="T74" s="23">
        <v>0</v>
      </c>
      <c r="U74" s="19">
        <v>0.10174999999999999</v>
      </c>
    </row>
    <row r="75" spans="1:21" ht="14.25" x14ac:dyDescent="0.2">
      <c r="A75" s="8">
        <v>2005</v>
      </c>
      <c r="B75" s="13" t="s">
        <v>7</v>
      </c>
      <c r="C75" s="17">
        <v>1455.307</v>
      </c>
      <c r="D75" s="9">
        <f t="shared" si="7"/>
        <v>23.182694714097359</v>
      </c>
      <c r="E75" s="21">
        <v>1061.3405700000001</v>
      </c>
      <c r="F75" s="9">
        <f t="shared" si="8"/>
        <v>16.906903094670799</v>
      </c>
      <c r="G75" s="21">
        <v>1803.7552000000001</v>
      </c>
      <c r="H75" s="9">
        <f t="shared" si="9"/>
        <v>28.733391745223258</v>
      </c>
      <c r="I75" s="15">
        <v>357.92541</v>
      </c>
      <c r="J75" s="9">
        <f t="shared" si="10"/>
        <v>5.7016667345433838</v>
      </c>
      <c r="K75" s="21">
        <v>808.8066</v>
      </c>
      <c r="L75" s="9">
        <f t="shared" si="11"/>
        <v>12.884096957237926</v>
      </c>
      <c r="M75" s="25">
        <f t="shared" si="12"/>
        <v>790.42276000000004</v>
      </c>
      <c r="N75" s="9">
        <f t="shared" si="13"/>
        <v>12.591246754227283</v>
      </c>
      <c r="O75" s="21">
        <v>6277.5575399999998</v>
      </c>
      <c r="P75" s="19" t="s">
        <v>53</v>
      </c>
      <c r="Q75" s="23" t="s">
        <v>53</v>
      </c>
      <c r="R75" s="23" t="s">
        <v>53</v>
      </c>
      <c r="S75" s="19" t="s">
        <v>53</v>
      </c>
      <c r="T75" s="23">
        <v>727.93889999999999</v>
      </c>
      <c r="U75" s="19">
        <v>62.48386</v>
      </c>
    </row>
    <row r="76" spans="1:21" ht="14.25" x14ac:dyDescent="0.2">
      <c r="A76" s="8">
        <v>2005</v>
      </c>
      <c r="B76" s="13" t="s">
        <v>8</v>
      </c>
      <c r="C76" s="17">
        <v>4632.6908999999996</v>
      </c>
      <c r="D76" s="9">
        <f t="shared" si="7"/>
        <v>62.349508099610276</v>
      </c>
      <c r="E76" s="21">
        <v>417.63598000000002</v>
      </c>
      <c r="F76" s="9">
        <f t="shared" si="8"/>
        <v>5.6207932883453715</v>
      </c>
      <c r="G76" s="21">
        <v>1079.508</v>
      </c>
      <c r="H76" s="9">
        <f t="shared" si="9"/>
        <v>14.528660392514874</v>
      </c>
      <c r="I76" s="15">
        <v>416.39400000000001</v>
      </c>
      <c r="J76" s="9">
        <f t="shared" si="10"/>
        <v>5.60407798319312</v>
      </c>
      <c r="K76" s="21">
        <v>622.01099999999997</v>
      </c>
      <c r="L76" s="9">
        <f t="shared" si="11"/>
        <v>8.3713938010728679</v>
      </c>
      <c r="M76" s="25">
        <f t="shared" si="12"/>
        <v>261.95650999999998</v>
      </c>
      <c r="N76" s="9">
        <f t="shared" si="13"/>
        <v>3.5255664352634968</v>
      </c>
      <c r="O76" s="21">
        <v>7430.1963899999992</v>
      </c>
      <c r="P76" s="19" t="s">
        <v>53</v>
      </c>
      <c r="Q76" s="23" t="s">
        <v>53</v>
      </c>
      <c r="R76" s="23" t="s">
        <v>53</v>
      </c>
      <c r="S76" s="19" t="s">
        <v>53</v>
      </c>
      <c r="T76" s="23">
        <v>202.2884</v>
      </c>
      <c r="U76" s="19">
        <v>59.668109999999999</v>
      </c>
    </row>
    <row r="77" spans="1:21" ht="14.25" x14ac:dyDescent="0.2">
      <c r="A77" s="8">
        <v>2005</v>
      </c>
      <c r="B77" s="13" t="s">
        <v>55</v>
      </c>
      <c r="C77" s="17">
        <v>29011.491000000002</v>
      </c>
      <c r="D77" s="9">
        <f t="shared" si="7"/>
        <v>54.739402568093823</v>
      </c>
      <c r="E77" s="21">
        <v>5558.8708299999998</v>
      </c>
      <c r="F77" s="9">
        <f t="shared" si="8"/>
        <v>10.48857737740552</v>
      </c>
      <c r="G77" s="21">
        <v>2014.6865</v>
      </c>
      <c r="H77" s="9">
        <f t="shared" si="9"/>
        <v>3.8013466930053323</v>
      </c>
      <c r="I77" s="15">
        <v>10558.346009999999</v>
      </c>
      <c r="J77" s="9">
        <f t="shared" si="10"/>
        <v>19.921676989804389</v>
      </c>
      <c r="K77" s="21">
        <v>3656.7024000000001</v>
      </c>
      <c r="L77" s="9">
        <f t="shared" si="11"/>
        <v>6.8995318008755513</v>
      </c>
      <c r="M77" s="25">
        <f t="shared" si="12"/>
        <v>2199.1864800000003</v>
      </c>
      <c r="N77" s="9">
        <f t="shared" si="13"/>
        <v>4.149464570815379</v>
      </c>
      <c r="O77" s="21">
        <v>52999.283220000005</v>
      </c>
      <c r="P77" s="19" t="s">
        <v>53</v>
      </c>
      <c r="Q77" s="23" t="s">
        <v>53</v>
      </c>
      <c r="R77" s="23" t="s">
        <v>53</v>
      </c>
      <c r="S77" s="19" t="s">
        <v>53</v>
      </c>
      <c r="T77" s="23">
        <v>313.7174</v>
      </c>
      <c r="U77" s="19">
        <v>1885.4690800000001</v>
      </c>
    </row>
    <row r="78" spans="1:21" ht="14.25" x14ac:dyDescent="0.2">
      <c r="A78" s="8">
        <v>2005</v>
      </c>
      <c r="B78" s="13" t="s">
        <v>9</v>
      </c>
      <c r="C78" s="17">
        <v>1786.7211</v>
      </c>
      <c r="D78" s="9">
        <f t="shared" si="7"/>
        <v>49.035576665033133</v>
      </c>
      <c r="E78" s="21">
        <v>454.67259999999999</v>
      </c>
      <c r="F78" s="9">
        <f t="shared" si="8"/>
        <v>12.478239124612085</v>
      </c>
      <c r="G78" s="21">
        <v>818.08130000000006</v>
      </c>
      <c r="H78" s="9">
        <f t="shared" si="9"/>
        <v>22.45179077158711</v>
      </c>
      <c r="I78" s="15">
        <v>317.12982</v>
      </c>
      <c r="J78" s="9">
        <f t="shared" si="10"/>
        <v>8.7034532705625729</v>
      </c>
      <c r="K78" s="21">
        <v>20.419</v>
      </c>
      <c r="L78" s="9">
        <f t="shared" si="11"/>
        <v>0.56038821051775323</v>
      </c>
      <c r="M78" s="25">
        <f t="shared" si="12"/>
        <v>246.70022999999998</v>
      </c>
      <c r="N78" s="9">
        <f t="shared" si="13"/>
        <v>6.7705519576873554</v>
      </c>
      <c r="O78" s="21">
        <v>3643.7240499999998</v>
      </c>
      <c r="P78" s="19" t="s">
        <v>53</v>
      </c>
      <c r="Q78" s="23" t="s">
        <v>53</v>
      </c>
      <c r="R78" s="23" t="s">
        <v>53</v>
      </c>
      <c r="S78" s="19" t="s">
        <v>53</v>
      </c>
      <c r="T78" s="23">
        <v>203.94919999999999</v>
      </c>
      <c r="U78" s="19">
        <v>42.75103</v>
      </c>
    </row>
    <row r="79" spans="1:21" ht="14.25" x14ac:dyDescent="0.2">
      <c r="A79" s="8">
        <v>2005</v>
      </c>
      <c r="B79" s="13" t="s">
        <v>10</v>
      </c>
      <c r="C79" s="17">
        <v>4240.0411000000004</v>
      </c>
      <c r="D79" s="9">
        <f t="shared" si="7"/>
        <v>47.167544804925917</v>
      </c>
      <c r="E79" s="21">
        <v>1961.01522</v>
      </c>
      <c r="F79" s="9">
        <f t="shared" si="8"/>
        <v>21.814947325036933</v>
      </c>
      <c r="G79" s="21">
        <v>1353.68</v>
      </c>
      <c r="H79" s="9">
        <f t="shared" si="9"/>
        <v>15.058760173700231</v>
      </c>
      <c r="I79" s="15">
        <v>470.91638</v>
      </c>
      <c r="J79" s="9">
        <f t="shared" si="10"/>
        <v>5.2386212607758731</v>
      </c>
      <c r="K79" s="21">
        <v>631.28</v>
      </c>
      <c r="L79" s="9">
        <f t="shared" si="11"/>
        <v>7.0225563814590455</v>
      </c>
      <c r="M79" s="25">
        <f t="shared" si="12"/>
        <v>332.38637</v>
      </c>
      <c r="N79" s="9">
        <f t="shared" si="13"/>
        <v>3.6975700541019951</v>
      </c>
      <c r="O79" s="21">
        <v>8989.3190700000014</v>
      </c>
      <c r="P79" s="19" t="s">
        <v>53</v>
      </c>
      <c r="Q79" s="23" t="s">
        <v>53</v>
      </c>
      <c r="R79" s="23" t="s">
        <v>53</v>
      </c>
      <c r="S79" s="19" t="s">
        <v>53</v>
      </c>
      <c r="T79" s="23">
        <v>0</v>
      </c>
      <c r="U79" s="19">
        <v>332.38637</v>
      </c>
    </row>
    <row r="80" spans="1:21" ht="14.25" x14ac:dyDescent="0.2">
      <c r="A80" s="8">
        <v>2005</v>
      </c>
      <c r="B80" s="13" t="s">
        <v>11</v>
      </c>
      <c r="C80" s="17">
        <v>1729.9854</v>
      </c>
      <c r="D80" s="9">
        <f t="shared" si="7"/>
        <v>32.961478043254878</v>
      </c>
      <c r="E80" s="21">
        <v>930.78454999999997</v>
      </c>
      <c r="F80" s="9">
        <f t="shared" si="8"/>
        <v>17.734273657931375</v>
      </c>
      <c r="G80" s="21">
        <v>1988.4077</v>
      </c>
      <c r="H80" s="9">
        <f t="shared" si="9"/>
        <v>37.885208016546805</v>
      </c>
      <c r="I80" s="15">
        <v>481.70308</v>
      </c>
      <c r="J80" s="9">
        <f t="shared" si="10"/>
        <v>9.17790722094432</v>
      </c>
      <c r="K80" s="21">
        <v>117.5496</v>
      </c>
      <c r="L80" s="9">
        <f t="shared" si="11"/>
        <v>2.2396770281375744</v>
      </c>
      <c r="M80" s="25">
        <f t="shared" si="12"/>
        <v>7.6420000000000002E-2</v>
      </c>
      <c r="N80" s="9">
        <f t="shared" si="13"/>
        <v>1.4560331850578263E-3</v>
      </c>
      <c r="O80" s="21">
        <v>5248.5067499999996</v>
      </c>
      <c r="P80" s="19" t="s">
        <v>53</v>
      </c>
      <c r="Q80" s="23" t="s">
        <v>53</v>
      </c>
      <c r="R80" s="23" t="s">
        <v>53</v>
      </c>
      <c r="S80" s="19" t="s">
        <v>53</v>
      </c>
      <c r="T80" s="23">
        <v>0</v>
      </c>
      <c r="U80" s="19">
        <v>7.6420000000000002E-2</v>
      </c>
    </row>
    <row r="81" spans="1:21" ht="14.25" x14ac:dyDescent="0.2">
      <c r="A81" s="8">
        <v>2005</v>
      </c>
      <c r="B81" s="13" t="s">
        <v>12</v>
      </c>
      <c r="C81" s="17">
        <v>1451.4154000000001</v>
      </c>
      <c r="D81" s="9">
        <f t="shared" si="7"/>
        <v>34.060304177676564</v>
      </c>
      <c r="E81" s="21">
        <v>904.00387999999998</v>
      </c>
      <c r="F81" s="9">
        <f t="shared" si="8"/>
        <v>21.214221049742079</v>
      </c>
      <c r="G81" s="21">
        <v>1119.4364</v>
      </c>
      <c r="H81" s="9">
        <f t="shared" si="9"/>
        <v>26.269766940300627</v>
      </c>
      <c r="I81" s="15">
        <v>243.827</v>
      </c>
      <c r="J81" s="9">
        <f t="shared" si="10"/>
        <v>5.7218779590807314</v>
      </c>
      <c r="K81" s="21">
        <v>82.635300000000001</v>
      </c>
      <c r="L81" s="9">
        <f t="shared" si="11"/>
        <v>1.9391991113044249</v>
      </c>
      <c r="M81" s="25">
        <f t="shared" si="12"/>
        <v>459.99275999999998</v>
      </c>
      <c r="N81" s="9">
        <f t="shared" si="13"/>
        <v>10.794630761895576</v>
      </c>
      <c r="O81" s="21">
        <v>4261.3107399999999</v>
      </c>
      <c r="P81" s="19" t="s">
        <v>53</v>
      </c>
      <c r="Q81" s="23" t="s">
        <v>53</v>
      </c>
      <c r="R81" s="23" t="s">
        <v>53</v>
      </c>
      <c r="S81" s="19" t="s">
        <v>53</v>
      </c>
      <c r="T81" s="23">
        <v>308.2423</v>
      </c>
      <c r="U81" s="19">
        <v>151.75046</v>
      </c>
    </row>
    <row r="82" spans="1:21" ht="14.25" x14ac:dyDescent="0.2">
      <c r="A82" s="8">
        <v>2005</v>
      </c>
      <c r="B82" s="13" t="s">
        <v>13</v>
      </c>
      <c r="C82" s="17">
        <v>8951.0616000000009</v>
      </c>
      <c r="D82" s="9">
        <f t="shared" si="7"/>
        <v>60.410498437390061</v>
      </c>
      <c r="E82" s="21">
        <v>1038.9072799999999</v>
      </c>
      <c r="F82" s="9">
        <f t="shared" si="8"/>
        <v>7.0115601276873285</v>
      </c>
      <c r="G82" s="21">
        <v>2505.0745999999999</v>
      </c>
      <c r="H82" s="9">
        <f t="shared" si="9"/>
        <v>16.906687940662312</v>
      </c>
      <c r="I82" s="15">
        <v>587.05481999999995</v>
      </c>
      <c r="J82" s="9">
        <f t="shared" si="10"/>
        <v>3.9620187940916742</v>
      </c>
      <c r="K82" s="21">
        <v>1669.6802</v>
      </c>
      <c r="L82" s="9">
        <f t="shared" si="11"/>
        <v>11.268631322237924</v>
      </c>
      <c r="M82" s="25">
        <f t="shared" si="12"/>
        <v>65.284480000000002</v>
      </c>
      <c r="N82" s="9">
        <f t="shared" si="13"/>
        <v>0.44060337793070514</v>
      </c>
      <c r="O82" s="21">
        <v>14817.062980000001</v>
      </c>
      <c r="P82" s="19" t="s">
        <v>53</v>
      </c>
      <c r="Q82" s="23" t="s">
        <v>53</v>
      </c>
      <c r="R82" s="23" t="s">
        <v>53</v>
      </c>
      <c r="S82" s="19" t="s">
        <v>53</v>
      </c>
      <c r="T82" s="23">
        <v>0</v>
      </c>
      <c r="U82" s="19">
        <v>65.284480000000002</v>
      </c>
    </row>
    <row r="83" spans="1:21" ht="14.25" x14ac:dyDescent="0.2">
      <c r="A83" s="8">
        <v>2005</v>
      </c>
      <c r="B83" s="13" t="s">
        <v>14</v>
      </c>
      <c r="C83" s="17">
        <v>9331.9403999999995</v>
      </c>
      <c r="D83" s="9">
        <f t="shared" si="7"/>
        <v>47.538150788947355</v>
      </c>
      <c r="E83" s="21">
        <v>4203.8761699999995</v>
      </c>
      <c r="F83" s="9">
        <f t="shared" si="8"/>
        <v>21.415106687514047</v>
      </c>
      <c r="G83" s="21">
        <v>4261.6067000000003</v>
      </c>
      <c r="H83" s="9">
        <f t="shared" si="9"/>
        <v>21.709193717931203</v>
      </c>
      <c r="I83" s="15">
        <v>380.21436999999997</v>
      </c>
      <c r="J83" s="9">
        <f t="shared" si="10"/>
        <v>1.9368627829196836</v>
      </c>
      <c r="K83" s="21">
        <v>1413.7430999999999</v>
      </c>
      <c r="L83" s="9">
        <f t="shared" si="11"/>
        <v>7.2017961735625624</v>
      </c>
      <c r="M83" s="25">
        <f t="shared" si="12"/>
        <v>39.042920000000002</v>
      </c>
      <c r="N83" s="9">
        <f t="shared" si="13"/>
        <v>0.1988898491251411</v>
      </c>
      <c r="O83" s="21">
        <v>19630.42366</v>
      </c>
      <c r="P83" s="19" t="s">
        <v>53</v>
      </c>
      <c r="Q83" s="23" t="s">
        <v>53</v>
      </c>
      <c r="R83" s="23" t="s">
        <v>53</v>
      </c>
      <c r="S83" s="19" t="s">
        <v>53</v>
      </c>
      <c r="T83" s="23">
        <v>0</v>
      </c>
      <c r="U83" s="19">
        <v>39.042920000000002</v>
      </c>
    </row>
    <row r="84" spans="1:21" ht="14.25" x14ac:dyDescent="0.2">
      <c r="A84" s="8">
        <v>2005</v>
      </c>
      <c r="B84" s="13" t="s">
        <v>30</v>
      </c>
      <c r="C84" s="17">
        <v>2334.7691</v>
      </c>
      <c r="D84" s="9">
        <f t="shared" si="7"/>
        <v>40.198567781899456</v>
      </c>
      <c r="E84" s="21">
        <v>956.12053000000003</v>
      </c>
      <c r="F84" s="9">
        <f t="shared" si="8"/>
        <v>16.461874509505297</v>
      </c>
      <c r="G84" s="21">
        <v>1372.7617</v>
      </c>
      <c r="H84" s="9">
        <f t="shared" si="9"/>
        <v>23.635336892991056</v>
      </c>
      <c r="I84" s="15">
        <v>535.11261999999999</v>
      </c>
      <c r="J84" s="9">
        <f t="shared" si="10"/>
        <v>9.2132283770672672</v>
      </c>
      <c r="K84" s="21">
        <v>235.18279999999999</v>
      </c>
      <c r="L84" s="9">
        <f t="shared" si="11"/>
        <v>4.0492277060446371</v>
      </c>
      <c r="M84" s="25">
        <f t="shared" si="12"/>
        <v>374.14350999999999</v>
      </c>
      <c r="N84" s="9">
        <f t="shared" si="13"/>
        <v>6.4417647324922944</v>
      </c>
      <c r="O84" s="21">
        <v>5808.0902599999999</v>
      </c>
      <c r="P84" s="19" t="s">
        <v>53</v>
      </c>
      <c r="Q84" s="23" t="s">
        <v>53</v>
      </c>
      <c r="R84" s="23" t="s">
        <v>53</v>
      </c>
      <c r="S84" s="19" t="s">
        <v>53</v>
      </c>
      <c r="T84" s="23">
        <v>324.30459999999999</v>
      </c>
      <c r="U84" s="19">
        <v>49.838909999999998</v>
      </c>
    </row>
    <row r="85" spans="1:21" ht="14.25" x14ac:dyDescent="0.2">
      <c r="A85" s="8">
        <v>2005</v>
      </c>
      <c r="B85" s="13" t="s">
        <v>15</v>
      </c>
      <c r="C85" s="17">
        <v>1721.3125</v>
      </c>
      <c r="D85" s="9">
        <f t="shared" si="7"/>
        <v>48.29912701273674</v>
      </c>
      <c r="E85" s="21">
        <v>695.08027000000004</v>
      </c>
      <c r="F85" s="9">
        <f t="shared" si="8"/>
        <v>19.503588247210978</v>
      </c>
      <c r="G85" s="21">
        <v>656.56899999999996</v>
      </c>
      <c r="H85" s="9">
        <f t="shared" si="9"/>
        <v>18.422982185759732</v>
      </c>
      <c r="I85" s="15">
        <v>288.93761000000001</v>
      </c>
      <c r="J85" s="9">
        <f t="shared" si="10"/>
        <v>8.107437971981609</v>
      </c>
      <c r="K85" s="21">
        <v>160.17500000000001</v>
      </c>
      <c r="L85" s="9">
        <f t="shared" si="11"/>
        <v>4.4944265897477118</v>
      </c>
      <c r="M85" s="25">
        <f t="shared" si="12"/>
        <v>41.784030000000001</v>
      </c>
      <c r="N85" s="9">
        <f t="shared" si="13"/>
        <v>1.1724379925632344</v>
      </c>
      <c r="O85" s="21">
        <v>3563.8584099999998</v>
      </c>
      <c r="P85" s="19" t="s">
        <v>53</v>
      </c>
      <c r="Q85" s="23" t="s">
        <v>53</v>
      </c>
      <c r="R85" s="23" t="s">
        <v>53</v>
      </c>
      <c r="S85" s="19" t="s">
        <v>53</v>
      </c>
      <c r="T85" s="23">
        <v>0</v>
      </c>
      <c r="U85" s="19">
        <v>41.784030000000001</v>
      </c>
    </row>
    <row r="86" spans="1:21" ht="14.25" x14ac:dyDescent="0.2">
      <c r="A86" s="8">
        <v>2005</v>
      </c>
      <c r="B86" s="13" t="s">
        <v>16</v>
      </c>
      <c r="C86" s="17">
        <v>1094.1724999999999</v>
      </c>
      <c r="D86" s="9">
        <f t="shared" si="7"/>
        <v>47.301060409044524</v>
      </c>
      <c r="E86" s="21">
        <v>349.11950000000002</v>
      </c>
      <c r="F86" s="9">
        <f t="shared" si="8"/>
        <v>15.092430635457777</v>
      </c>
      <c r="G86" s="21">
        <v>519.59630000000004</v>
      </c>
      <c r="H86" s="9">
        <f t="shared" si="9"/>
        <v>22.462140087249523</v>
      </c>
      <c r="I86" s="15">
        <v>198.93521999999999</v>
      </c>
      <c r="J86" s="9">
        <f t="shared" si="10"/>
        <v>8.59996651232467</v>
      </c>
      <c r="K86" s="21">
        <v>71.101900000000001</v>
      </c>
      <c r="L86" s="9">
        <f t="shared" si="11"/>
        <v>3.0737340475088191</v>
      </c>
      <c r="M86" s="25">
        <f t="shared" si="12"/>
        <v>80.283819999999992</v>
      </c>
      <c r="N86" s="9">
        <f t="shared" si="13"/>
        <v>3.4706683084146759</v>
      </c>
      <c r="O86" s="21">
        <v>2313.2092400000001</v>
      </c>
      <c r="P86" s="19" t="s">
        <v>53</v>
      </c>
      <c r="Q86" s="23" t="s">
        <v>53</v>
      </c>
      <c r="R86" s="23" t="s">
        <v>53</v>
      </c>
      <c r="S86" s="19" t="s">
        <v>53</v>
      </c>
      <c r="T86" s="23">
        <v>80.259299999999996</v>
      </c>
      <c r="U86" s="19">
        <v>2.452E-2</v>
      </c>
    </row>
    <row r="87" spans="1:21" ht="14.25" x14ac:dyDescent="0.2">
      <c r="A87" s="8">
        <v>2005</v>
      </c>
      <c r="B87" s="13" t="s">
        <v>17</v>
      </c>
      <c r="C87" s="17">
        <v>8560.5458999999992</v>
      </c>
      <c r="D87" s="9">
        <f t="shared" si="7"/>
        <v>76.826840528026125</v>
      </c>
      <c r="E87" s="21">
        <v>535.50959999999998</v>
      </c>
      <c r="F87" s="9">
        <f t="shared" si="8"/>
        <v>4.8059447517741907</v>
      </c>
      <c r="G87" s="21">
        <v>1075.4376999999999</v>
      </c>
      <c r="H87" s="9">
        <f t="shared" si="9"/>
        <v>9.6515434460467322</v>
      </c>
      <c r="I87" s="15">
        <v>498.78343999999998</v>
      </c>
      <c r="J87" s="9">
        <f t="shared" si="10"/>
        <v>4.4763448792325606</v>
      </c>
      <c r="K87" s="21">
        <v>185.8193</v>
      </c>
      <c r="L87" s="9">
        <f t="shared" si="11"/>
        <v>1.6676401125457954</v>
      </c>
      <c r="M87" s="25">
        <f t="shared" si="12"/>
        <v>286.55399999999997</v>
      </c>
      <c r="N87" s="9">
        <f t="shared" si="13"/>
        <v>2.5716862823745856</v>
      </c>
      <c r="O87" s="21">
        <v>11142.649939999999</v>
      </c>
      <c r="P87" s="19" t="s">
        <v>53</v>
      </c>
      <c r="Q87" s="23" t="s">
        <v>53</v>
      </c>
      <c r="R87" s="23" t="s">
        <v>53</v>
      </c>
      <c r="S87" s="19" t="s">
        <v>53</v>
      </c>
      <c r="T87" s="23">
        <v>0</v>
      </c>
      <c r="U87" s="19">
        <v>286.55399999999997</v>
      </c>
    </row>
    <row r="88" spans="1:21" ht="14.25" x14ac:dyDescent="0.2">
      <c r="A88" s="8">
        <v>2005</v>
      </c>
      <c r="B88" s="13" t="s">
        <v>18</v>
      </c>
      <c r="C88" s="17">
        <v>1284.5905</v>
      </c>
      <c r="D88" s="9">
        <f t="shared" si="7"/>
        <v>21.695864394136141</v>
      </c>
      <c r="E88" s="21">
        <v>1582.1745000000001</v>
      </c>
      <c r="F88" s="9">
        <f t="shared" si="8"/>
        <v>26.721856809512566</v>
      </c>
      <c r="G88" s="21">
        <v>1693.8932</v>
      </c>
      <c r="H88" s="9">
        <f t="shared" si="9"/>
        <v>28.608710063907001</v>
      </c>
      <c r="I88" s="15">
        <v>433.29514</v>
      </c>
      <c r="J88" s="9">
        <f t="shared" si="10"/>
        <v>7.3180617481432675</v>
      </c>
      <c r="K88" s="21">
        <v>47.061900000000001</v>
      </c>
      <c r="L88" s="9">
        <f t="shared" si="11"/>
        <v>0.79484364903087468</v>
      </c>
      <c r="M88" s="25">
        <f t="shared" si="12"/>
        <v>879.88505999999995</v>
      </c>
      <c r="N88" s="9">
        <f t="shared" si="13"/>
        <v>14.860663335270145</v>
      </c>
      <c r="O88" s="21">
        <v>5920.9003000000002</v>
      </c>
      <c r="P88" s="19" t="s">
        <v>53</v>
      </c>
      <c r="Q88" s="23" t="s">
        <v>53</v>
      </c>
      <c r="R88" s="23" t="s">
        <v>53</v>
      </c>
      <c r="S88" s="19" t="s">
        <v>53</v>
      </c>
      <c r="T88" s="23">
        <v>674.93589999999995</v>
      </c>
      <c r="U88" s="19">
        <v>204.94916000000001</v>
      </c>
    </row>
    <row r="89" spans="1:21" ht="14.25" x14ac:dyDescent="0.2">
      <c r="A89" s="8">
        <v>2005</v>
      </c>
      <c r="B89" s="13" t="s">
        <v>19</v>
      </c>
      <c r="C89" s="17">
        <v>3931.7858000000001</v>
      </c>
      <c r="D89" s="9">
        <f t="shared" si="7"/>
        <v>47.244391406721959</v>
      </c>
      <c r="E89" s="21">
        <v>1568.42292</v>
      </c>
      <c r="F89" s="9">
        <f t="shared" si="8"/>
        <v>18.846191042185907</v>
      </c>
      <c r="G89" s="21">
        <v>1578.6858999999999</v>
      </c>
      <c r="H89" s="9">
        <f t="shared" si="9"/>
        <v>18.969511148820242</v>
      </c>
      <c r="I89" s="15">
        <v>435.28969000000001</v>
      </c>
      <c r="J89" s="9">
        <f t="shared" si="10"/>
        <v>5.2304468085903011</v>
      </c>
      <c r="K89" s="21">
        <v>313.61869999999999</v>
      </c>
      <c r="L89" s="9">
        <f t="shared" si="11"/>
        <v>3.7684465454011535</v>
      </c>
      <c r="M89" s="25">
        <f t="shared" si="12"/>
        <v>494.42462999999998</v>
      </c>
      <c r="N89" s="9">
        <f t="shared" si="13"/>
        <v>5.9410130482804231</v>
      </c>
      <c r="O89" s="21">
        <v>8322.227640000001</v>
      </c>
      <c r="P89" s="19" t="s">
        <v>53</v>
      </c>
      <c r="Q89" s="23" t="s">
        <v>53</v>
      </c>
      <c r="R89" s="23" t="s">
        <v>53</v>
      </c>
      <c r="S89" s="19" t="s">
        <v>53</v>
      </c>
      <c r="T89" s="23">
        <v>388.16820000000001</v>
      </c>
      <c r="U89" s="19">
        <v>106.25642999999999</v>
      </c>
    </row>
    <row r="90" spans="1:21" ht="14.25" x14ac:dyDescent="0.2">
      <c r="A90" s="8">
        <v>2005</v>
      </c>
      <c r="B90" s="13" t="s">
        <v>31</v>
      </c>
      <c r="C90" s="17">
        <v>1668.2620999999999</v>
      </c>
      <c r="D90" s="9">
        <f t="shared" si="7"/>
        <v>56.676485185692982</v>
      </c>
      <c r="E90" s="21">
        <v>254.45805999999999</v>
      </c>
      <c r="F90" s="9">
        <f t="shared" si="8"/>
        <v>8.6447977616767631</v>
      </c>
      <c r="G90" s="21">
        <v>736.32280000000003</v>
      </c>
      <c r="H90" s="9">
        <f t="shared" si="9"/>
        <v>25.015366749677991</v>
      </c>
      <c r="I90" s="15">
        <v>153.66327000000001</v>
      </c>
      <c r="J90" s="9">
        <f t="shared" si="10"/>
        <v>5.2204590907748507</v>
      </c>
      <c r="K90" s="21">
        <v>74.131799999999998</v>
      </c>
      <c r="L90" s="9">
        <f t="shared" si="11"/>
        <v>2.5185070526320503</v>
      </c>
      <c r="M90" s="25">
        <f t="shared" si="12"/>
        <v>56.643900000000002</v>
      </c>
      <c r="N90" s="9">
        <f t="shared" si="13"/>
        <v>1.9243841595453586</v>
      </c>
      <c r="O90" s="21">
        <v>2943.4819299999999</v>
      </c>
      <c r="P90" s="19" t="s">
        <v>53</v>
      </c>
      <c r="Q90" s="23" t="s">
        <v>53</v>
      </c>
      <c r="R90" s="23" t="s">
        <v>53</v>
      </c>
      <c r="S90" s="19" t="s">
        <v>53</v>
      </c>
      <c r="T90" s="23">
        <v>0</v>
      </c>
      <c r="U90" s="19">
        <v>56.643900000000002</v>
      </c>
    </row>
    <row r="91" spans="1:21" ht="14.25" x14ac:dyDescent="0.2">
      <c r="A91" s="8">
        <v>2005</v>
      </c>
      <c r="B91" s="13" t="s">
        <v>20</v>
      </c>
      <c r="C91" s="17">
        <v>1378.9483</v>
      </c>
      <c r="D91" s="9">
        <f t="shared" si="7"/>
        <v>57.749274299139067</v>
      </c>
      <c r="E91" s="21">
        <v>171.27525</v>
      </c>
      <c r="F91" s="9">
        <f t="shared" si="8"/>
        <v>7.1728732635615255</v>
      </c>
      <c r="G91" s="21">
        <v>581.23270000000002</v>
      </c>
      <c r="H91" s="9">
        <f t="shared" si="9"/>
        <v>24.341570038506308</v>
      </c>
      <c r="I91" s="15">
        <v>166.21122</v>
      </c>
      <c r="J91" s="9">
        <f t="shared" si="10"/>
        <v>6.9607956551921122</v>
      </c>
      <c r="K91" s="21">
        <v>90.151799999999994</v>
      </c>
      <c r="L91" s="9">
        <f t="shared" si="11"/>
        <v>3.7754867436009927</v>
      </c>
      <c r="M91" s="25">
        <f t="shared" si="12"/>
        <v>0</v>
      </c>
      <c r="N91" s="9">
        <f t="shared" si="13"/>
        <v>0</v>
      </c>
      <c r="O91" s="21">
        <v>2387.81927</v>
      </c>
      <c r="P91" s="19" t="s">
        <v>53</v>
      </c>
      <c r="Q91" s="23" t="s">
        <v>53</v>
      </c>
      <c r="R91" s="23" t="s">
        <v>53</v>
      </c>
      <c r="S91" s="19" t="s">
        <v>53</v>
      </c>
      <c r="T91" s="23">
        <v>0</v>
      </c>
      <c r="U91" s="19">
        <v>0</v>
      </c>
    </row>
    <row r="92" spans="1:21" ht="14.25" x14ac:dyDescent="0.2">
      <c r="A92" s="8">
        <v>2005</v>
      </c>
      <c r="B92" s="13" t="s">
        <v>21</v>
      </c>
      <c r="C92" s="17">
        <v>2066.0841999999998</v>
      </c>
      <c r="D92" s="9">
        <f t="shared" si="7"/>
        <v>45.937975645589518</v>
      </c>
      <c r="E92" s="21">
        <v>792.77662999999995</v>
      </c>
      <c r="F92" s="9">
        <f t="shared" si="8"/>
        <v>17.626848664411902</v>
      </c>
      <c r="G92" s="21">
        <v>812.19979999999998</v>
      </c>
      <c r="H92" s="9">
        <f t="shared" si="9"/>
        <v>18.058709626525715</v>
      </c>
      <c r="I92" s="15">
        <v>307.41825</v>
      </c>
      <c r="J92" s="9">
        <f t="shared" si="10"/>
        <v>6.8352355056535208</v>
      </c>
      <c r="K92" s="21">
        <v>181.2373</v>
      </c>
      <c r="L92" s="9">
        <f t="shared" si="11"/>
        <v>4.0296879834192634</v>
      </c>
      <c r="M92" s="25">
        <f t="shared" si="12"/>
        <v>337.83551</v>
      </c>
      <c r="N92" s="9">
        <f t="shared" si="13"/>
        <v>7.5115425744000719</v>
      </c>
      <c r="O92" s="21">
        <v>4497.5516900000002</v>
      </c>
      <c r="P92" s="19" t="s">
        <v>53</v>
      </c>
      <c r="Q92" s="23" t="s">
        <v>53</v>
      </c>
      <c r="R92" s="23" t="s">
        <v>53</v>
      </c>
      <c r="S92" s="19" t="s">
        <v>53</v>
      </c>
      <c r="T92" s="23">
        <v>267.0453</v>
      </c>
      <c r="U92" s="19">
        <v>70.790210000000002</v>
      </c>
    </row>
    <row r="93" spans="1:21" ht="14.25" x14ac:dyDescent="0.2">
      <c r="A93" s="8">
        <v>2005</v>
      </c>
      <c r="B93" s="13" t="s">
        <v>22</v>
      </c>
      <c r="C93" s="17">
        <v>3341.6968999999999</v>
      </c>
      <c r="D93" s="9">
        <f t="shared" si="7"/>
        <v>55.786933734760566</v>
      </c>
      <c r="E93" s="21">
        <v>690.21189000000004</v>
      </c>
      <c r="F93" s="9">
        <f t="shared" si="8"/>
        <v>11.52253065512131</v>
      </c>
      <c r="G93" s="21">
        <v>866.10720000000003</v>
      </c>
      <c r="H93" s="9">
        <f t="shared" si="9"/>
        <v>14.458960946936575</v>
      </c>
      <c r="I93" s="15">
        <v>509.95859000000002</v>
      </c>
      <c r="J93" s="9">
        <f t="shared" si="10"/>
        <v>8.5133472361906719</v>
      </c>
      <c r="K93" s="21">
        <v>356.75319999999999</v>
      </c>
      <c r="L93" s="9">
        <f t="shared" si="11"/>
        <v>5.955706853025414</v>
      </c>
      <c r="M93" s="25">
        <f t="shared" si="12"/>
        <v>225.37900000000002</v>
      </c>
      <c r="N93" s="9">
        <f t="shared" si="13"/>
        <v>3.7625205739654612</v>
      </c>
      <c r="O93" s="21">
        <v>5990.1067800000001</v>
      </c>
      <c r="P93" s="19" t="s">
        <v>53</v>
      </c>
      <c r="Q93" s="23" t="s">
        <v>53</v>
      </c>
      <c r="R93" s="23" t="s">
        <v>53</v>
      </c>
      <c r="S93" s="19" t="s">
        <v>53</v>
      </c>
      <c r="T93" s="23">
        <v>154.2911</v>
      </c>
      <c r="U93" s="19">
        <v>71.087900000000005</v>
      </c>
    </row>
    <row r="94" spans="1:21" ht="14.25" x14ac:dyDescent="0.2">
      <c r="A94" s="8">
        <v>2005</v>
      </c>
      <c r="B94" s="13" t="s">
        <v>23</v>
      </c>
      <c r="C94" s="17">
        <v>3772.7240000000002</v>
      </c>
      <c r="D94" s="9">
        <f t="shared" si="7"/>
        <v>60.292494711207866</v>
      </c>
      <c r="E94" s="21">
        <v>492.75605999999999</v>
      </c>
      <c r="F94" s="9">
        <f t="shared" si="8"/>
        <v>7.8748119770928451</v>
      </c>
      <c r="G94" s="21">
        <v>1052.4964</v>
      </c>
      <c r="H94" s="9">
        <f t="shared" si="9"/>
        <v>16.820110252052714</v>
      </c>
      <c r="I94" s="15">
        <v>361.87247000000002</v>
      </c>
      <c r="J94" s="9">
        <f t="shared" si="10"/>
        <v>5.783140771391369</v>
      </c>
      <c r="K94" s="21">
        <v>514.67999999999995</v>
      </c>
      <c r="L94" s="9">
        <f t="shared" si="11"/>
        <v>8.2251819051604258</v>
      </c>
      <c r="M94" s="25">
        <f t="shared" si="12"/>
        <v>62.84028</v>
      </c>
      <c r="N94" s="9">
        <f t="shared" si="13"/>
        <v>1.004260383094767</v>
      </c>
      <c r="O94" s="21">
        <v>6257.3692100000007</v>
      </c>
      <c r="P94" s="19" t="s">
        <v>53</v>
      </c>
      <c r="Q94" s="23" t="s">
        <v>53</v>
      </c>
      <c r="R94" s="23" t="s">
        <v>53</v>
      </c>
      <c r="S94" s="19" t="s">
        <v>53</v>
      </c>
      <c r="T94" s="23">
        <v>0</v>
      </c>
      <c r="U94" s="19">
        <v>62.84028</v>
      </c>
    </row>
    <row r="95" spans="1:21" ht="14.25" x14ac:dyDescent="0.2">
      <c r="A95" s="8">
        <v>2005</v>
      </c>
      <c r="B95" s="13" t="s">
        <v>24</v>
      </c>
      <c r="C95" s="17">
        <v>1545.3308</v>
      </c>
      <c r="D95" s="9">
        <f t="shared" si="7"/>
        <v>17.262202013686156</v>
      </c>
      <c r="E95" s="21">
        <v>2646.1617200000001</v>
      </c>
      <c r="F95" s="9">
        <f t="shared" si="8"/>
        <v>29.559093866195656</v>
      </c>
      <c r="G95" s="21">
        <v>1877.9940999999999</v>
      </c>
      <c r="H95" s="9">
        <f t="shared" si="9"/>
        <v>20.978235556238651</v>
      </c>
      <c r="I95" s="15">
        <v>199.79589999999999</v>
      </c>
      <c r="J95" s="9">
        <f t="shared" si="10"/>
        <v>2.2318310016898892</v>
      </c>
      <c r="K95" s="21">
        <v>1768.7992999999999</v>
      </c>
      <c r="L95" s="9">
        <f t="shared" si="11"/>
        <v>19.75846908523836</v>
      </c>
      <c r="M95" s="25">
        <f t="shared" si="12"/>
        <v>914.02521000000002</v>
      </c>
      <c r="N95" s="9">
        <f t="shared" si="13"/>
        <v>10.210168476951287</v>
      </c>
      <c r="O95" s="21">
        <v>8952.1070299999992</v>
      </c>
      <c r="P95" s="19" t="s">
        <v>53</v>
      </c>
      <c r="Q95" s="23" t="s">
        <v>53</v>
      </c>
      <c r="R95" s="23" t="s">
        <v>53</v>
      </c>
      <c r="S95" s="19" t="s">
        <v>53</v>
      </c>
      <c r="T95" s="23">
        <v>0</v>
      </c>
      <c r="U95" s="19">
        <v>914.02521000000002</v>
      </c>
    </row>
    <row r="96" spans="1:21" ht="14.25" x14ac:dyDescent="0.2">
      <c r="A96" s="8">
        <v>2005</v>
      </c>
      <c r="B96" s="13" t="s">
        <v>25</v>
      </c>
      <c r="C96" s="17">
        <v>3390.1034</v>
      </c>
      <c r="D96" s="9">
        <f t="shared" si="7"/>
        <v>44.901876207538862</v>
      </c>
      <c r="E96" s="21">
        <v>835.20257000000004</v>
      </c>
      <c r="F96" s="9">
        <f t="shared" si="8"/>
        <v>11.062247365776017</v>
      </c>
      <c r="G96" s="21">
        <v>1277.5255</v>
      </c>
      <c r="H96" s="9">
        <f t="shared" si="9"/>
        <v>16.92080892074684</v>
      </c>
      <c r="I96" s="15">
        <v>591.27089000000001</v>
      </c>
      <c r="J96" s="9">
        <f t="shared" si="10"/>
        <v>7.831375381618547</v>
      </c>
      <c r="K96" s="21">
        <v>240.98920000000001</v>
      </c>
      <c r="L96" s="9">
        <f t="shared" si="11"/>
        <v>3.191898874162312</v>
      </c>
      <c r="M96" s="25">
        <f t="shared" si="12"/>
        <v>1214.9346</v>
      </c>
      <c r="N96" s="9">
        <f t="shared" si="13"/>
        <v>16.09179325015743</v>
      </c>
      <c r="O96" s="21">
        <v>7550.0261599999994</v>
      </c>
      <c r="P96" s="19" t="s">
        <v>53</v>
      </c>
      <c r="Q96" s="23" t="s">
        <v>53</v>
      </c>
      <c r="R96" s="23" t="s">
        <v>53</v>
      </c>
      <c r="S96" s="19" t="s">
        <v>53</v>
      </c>
      <c r="T96" s="23">
        <v>156.1437</v>
      </c>
      <c r="U96" s="19">
        <v>1058.7909</v>
      </c>
    </row>
    <row r="97" spans="1:21" ht="14.25" x14ac:dyDescent="0.2">
      <c r="A97" s="8">
        <v>2005</v>
      </c>
      <c r="B97" s="13" t="s">
        <v>26</v>
      </c>
      <c r="C97" s="17">
        <v>795.00519999999995</v>
      </c>
      <c r="D97" s="9">
        <f t="shared" si="7"/>
        <v>43.044233762857473</v>
      </c>
      <c r="E97" s="21">
        <v>344.00713000000002</v>
      </c>
      <c r="F97" s="9">
        <f t="shared" si="8"/>
        <v>18.625693668179402</v>
      </c>
      <c r="G97" s="21">
        <v>525.76160000000004</v>
      </c>
      <c r="H97" s="9">
        <f t="shared" si="9"/>
        <v>28.466487029184169</v>
      </c>
      <c r="I97" s="15">
        <v>108.13883</v>
      </c>
      <c r="J97" s="9">
        <f t="shared" si="10"/>
        <v>5.8549970206005</v>
      </c>
      <c r="K97" s="21">
        <v>74.036600000000007</v>
      </c>
      <c r="L97" s="9">
        <f t="shared" si="11"/>
        <v>4.008588519178458</v>
      </c>
      <c r="M97" s="25">
        <f t="shared" si="12"/>
        <v>0</v>
      </c>
      <c r="N97" s="9">
        <f t="shared" si="13"/>
        <v>0</v>
      </c>
      <c r="O97" s="21">
        <v>1846.9493600000001</v>
      </c>
      <c r="P97" s="19" t="s">
        <v>53</v>
      </c>
      <c r="Q97" s="23" t="s">
        <v>53</v>
      </c>
      <c r="R97" s="23" t="s">
        <v>53</v>
      </c>
      <c r="S97" s="19" t="s">
        <v>53</v>
      </c>
      <c r="T97" s="23">
        <v>0</v>
      </c>
      <c r="U97" s="19">
        <v>0</v>
      </c>
    </row>
    <row r="98" spans="1:21" ht="14.25" x14ac:dyDescent="0.2">
      <c r="A98" s="8">
        <v>2005</v>
      </c>
      <c r="B98" s="13" t="s">
        <v>32</v>
      </c>
      <c r="C98" s="17">
        <v>5981.433</v>
      </c>
      <c r="D98" s="9">
        <f t="shared" si="7"/>
        <v>43.932140405024036</v>
      </c>
      <c r="E98" s="21">
        <v>1635.3343600000001</v>
      </c>
      <c r="F98" s="9">
        <f t="shared" si="8"/>
        <v>12.011124878048477</v>
      </c>
      <c r="G98" s="21">
        <v>2319.5796</v>
      </c>
      <c r="H98" s="9">
        <f t="shared" si="9"/>
        <v>17.03673629175977</v>
      </c>
      <c r="I98" s="15">
        <v>631.17389000000003</v>
      </c>
      <c r="J98" s="9">
        <f t="shared" si="10"/>
        <v>4.6358155237156717</v>
      </c>
      <c r="K98" s="21">
        <v>787.79160000000002</v>
      </c>
      <c r="L98" s="9">
        <f t="shared" si="11"/>
        <v>5.7861337209826704</v>
      </c>
      <c r="M98" s="25">
        <f t="shared" si="12"/>
        <v>2259.8516300000001</v>
      </c>
      <c r="N98" s="9">
        <f t="shared" si="13"/>
        <v>16.598049180469371</v>
      </c>
      <c r="O98" s="21">
        <v>13615.16408</v>
      </c>
      <c r="P98" s="19" t="s">
        <v>53</v>
      </c>
      <c r="Q98" s="23" t="s">
        <v>53</v>
      </c>
      <c r="R98" s="23" t="s">
        <v>53</v>
      </c>
      <c r="S98" s="19" t="s">
        <v>53</v>
      </c>
      <c r="T98" s="23">
        <v>595.51589999999999</v>
      </c>
      <c r="U98" s="19">
        <v>1664.33573</v>
      </c>
    </row>
    <row r="99" spans="1:21" ht="14.25" x14ac:dyDescent="0.2">
      <c r="A99" s="8">
        <v>2005</v>
      </c>
      <c r="B99" s="13" t="s">
        <v>27</v>
      </c>
      <c r="C99" s="17">
        <v>2658.3154</v>
      </c>
      <c r="D99" s="9">
        <f t="shared" si="7"/>
        <v>53.572726777149484</v>
      </c>
      <c r="E99" s="21">
        <v>823.43029999999999</v>
      </c>
      <c r="F99" s="9">
        <f t="shared" si="8"/>
        <v>16.594496831311375</v>
      </c>
      <c r="G99" s="21">
        <v>798.95929999999998</v>
      </c>
      <c r="H99" s="9">
        <f t="shared" si="9"/>
        <v>16.101335561973801</v>
      </c>
      <c r="I99" s="15">
        <v>309.57285000000002</v>
      </c>
      <c r="J99" s="9">
        <f t="shared" si="10"/>
        <v>6.2387863045421481</v>
      </c>
      <c r="K99" s="21">
        <v>85.654300000000006</v>
      </c>
      <c r="L99" s="9">
        <f t="shared" si="11"/>
        <v>1.7261813294193744</v>
      </c>
      <c r="M99" s="25">
        <f t="shared" si="12"/>
        <v>286.13634999999999</v>
      </c>
      <c r="N99" s="9">
        <f t="shared" si="13"/>
        <v>5.7664731956038082</v>
      </c>
      <c r="O99" s="21">
        <v>4962.0685000000003</v>
      </c>
      <c r="P99" s="19" t="s">
        <v>53</v>
      </c>
      <c r="Q99" s="23" t="s">
        <v>53</v>
      </c>
      <c r="R99" s="23" t="s">
        <v>53</v>
      </c>
      <c r="S99" s="19" t="s">
        <v>53</v>
      </c>
      <c r="T99" s="23">
        <v>210.8519</v>
      </c>
      <c r="U99" s="19">
        <v>75.284450000000007</v>
      </c>
    </row>
    <row r="100" spans="1:21" ht="14.25" x14ac:dyDescent="0.2">
      <c r="A100" s="8">
        <v>2005</v>
      </c>
      <c r="B100" s="13" t="s">
        <v>28</v>
      </c>
      <c r="C100" s="17">
        <v>1019.6826</v>
      </c>
      <c r="D100" s="9">
        <f t="shared" si="7"/>
        <v>37.465413068793971</v>
      </c>
      <c r="E100" s="21">
        <v>643.96793000000002</v>
      </c>
      <c r="F100" s="9">
        <f t="shared" si="8"/>
        <v>23.660818082515288</v>
      </c>
      <c r="G100" s="21">
        <v>521.15110000000004</v>
      </c>
      <c r="H100" s="9">
        <f t="shared" si="9"/>
        <v>19.148253812270951</v>
      </c>
      <c r="I100" s="15">
        <v>212.56720000000001</v>
      </c>
      <c r="J100" s="9">
        <f t="shared" si="10"/>
        <v>7.8101930472060062</v>
      </c>
      <c r="K100" s="21">
        <v>84.298000000000002</v>
      </c>
      <c r="L100" s="9">
        <f t="shared" si="11"/>
        <v>3.097296541956482</v>
      </c>
      <c r="M100" s="25">
        <f t="shared" si="12"/>
        <v>239.99700999999999</v>
      </c>
      <c r="N100" s="9">
        <f t="shared" si="13"/>
        <v>8.8180254472572912</v>
      </c>
      <c r="O100" s="21">
        <v>2721.6638400000002</v>
      </c>
      <c r="P100" s="19" t="s">
        <v>53</v>
      </c>
      <c r="Q100" s="23" t="s">
        <v>53</v>
      </c>
      <c r="R100" s="23" t="s">
        <v>53</v>
      </c>
      <c r="S100" s="19" t="s">
        <v>53</v>
      </c>
      <c r="T100" s="23">
        <v>239.9725</v>
      </c>
      <c r="U100" s="19">
        <v>2.4510000000000001E-2</v>
      </c>
    </row>
    <row r="101" spans="1:21" ht="14.25" x14ac:dyDescent="0.2">
      <c r="A101" s="7">
        <v>2006</v>
      </c>
      <c r="B101" s="12" t="s">
        <v>1</v>
      </c>
      <c r="C101" s="16">
        <v>128716.22675</v>
      </c>
      <c r="D101" s="9">
        <f t="shared" si="7"/>
        <v>47.696698565837934</v>
      </c>
      <c r="E101" s="20">
        <v>41547.711739999999</v>
      </c>
      <c r="F101" s="9">
        <f t="shared" si="8"/>
        <v>15.395795332099462</v>
      </c>
      <c r="G101" s="20">
        <v>41751.438200000004</v>
      </c>
      <c r="H101" s="9">
        <f t="shared" si="9"/>
        <v>15.471287597510401</v>
      </c>
      <c r="I101" s="14">
        <v>22947.971409999998</v>
      </c>
      <c r="J101" s="9">
        <f t="shared" si="10"/>
        <v>8.5035313936456483</v>
      </c>
      <c r="K101" s="20">
        <v>16875.321100000001</v>
      </c>
      <c r="L101" s="9">
        <f t="shared" si="11"/>
        <v>6.2532683254593975</v>
      </c>
      <c r="M101" s="24">
        <f t="shared" si="12"/>
        <v>18025.347849999998</v>
      </c>
      <c r="N101" s="9">
        <f t="shared" si="13"/>
        <v>6.6794187854471483</v>
      </c>
      <c r="O101" s="20">
        <v>269864.01705000002</v>
      </c>
      <c r="P101" s="14" t="s">
        <v>53</v>
      </c>
      <c r="Q101" s="20">
        <v>2326.0558799999999</v>
      </c>
      <c r="R101" s="20">
        <v>612.51265000000001</v>
      </c>
      <c r="S101" s="14">
        <v>1048.7682400000001</v>
      </c>
      <c r="T101" s="20">
        <v>5716.2386000000006</v>
      </c>
      <c r="U101" s="14">
        <v>8321.7724799999996</v>
      </c>
    </row>
    <row r="102" spans="1:21" ht="14.25" x14ac:dyDescent="0.2">
      <c r="A102" s="8">
        <v>2006</v>
      </c>
      <c r="B102" s="13" t="s">
        <v>2</v>
      </c>
      <c r="C102" s="17">
        <v>1497.2360100000001</v>
      </c>
      <c r="D102" s="9">
        <f t="shared" si="7"/>
        <v>51.278888243176624</v>
      </c>
      <c r="E102" s="21">
        <v>435.10516000000001</v>
      </c>
      <c r="F102" s="9">
        <f t="shared" si="8"/>
        <v>14.901931776052782</v>
      </c>
      <c r="G102" s="21">
        <v>597.57399999999996</v>
      </c>
      <c r="H102" s="9">
        <f t="shared" si="9"/>
        <v>20.466332734695595</v>
      </c>
      <c r="I102" s="15">
        <v>170.37762000000001</v>
      </c>
      <c r="J102" s="9">
        <f t="shared" si="10"/>
        <v>5.8352690402620047</v>
      </c>
      <c r="K102" s="21">
        <v>154.24930000000001</v>
      </c>
      <c r="L102" s="9">
        <f t="shared" si="11"/>
        <v>5.2828896469623539</v>
      </c>
      <c r="M102" s="25">
        <f t="shared" si="12"/>
        <v>65.248220000000003</v>
      </c>
      <c r="N102" s="9">
        <f t="shared" si="13"/>
        <v>2.2346885588506527</v>
      </c>
      <c r="O102" s="21">
        <v>2919.7903099999999</v>
      </c>
      <c r="P102" s="19" t="s">
        <v>53</v>
      </c>
      <c r="Q102" s="23" t="s">
        <v>53</v>
      </c>
      <c r="R102" s="23" t="s">
        <v>53</v>
      </c>
      <c r="S102" s="19" t="s">
        <v>53</v>
      </c>
      <c r="T102" s="23">
        <v>0</v>
      </c>
      <c r="U102" s="19">
        <v>65.248220000000003</v>
      </c>
    </row>
    <row r="103" spans="1:21" ht="14.25" x14ac:dyDescent="0.2">
      <c r="A103" s="8">
        <v>2006</v>
      </c>
      <c r="B103" s="13" t="s">
        <v>3</v>
      </c>
      <c r="C103" s="17">
        <v>4542.2776599999997</v>
      </c>
      <c r="D103" s="9">
        <f t="shared" si="7"/>
        <v>66.724161495910437</v>
      </c>
      <c r="E103" s="21">
        <v>452.40287000000001</v>
      </c>
      <c r="F103" s="9">
        <f t="shared" si="8"/>
        <v>6.6456091896181828</v>
      </c>
      <c r="G103" s="21">
        <v>849.48530000000005</v>
      </c>
      <c r="H103" s="9">
        <f t="shared" si="9"/>
        <v>12.478584223229086</v>
      </c>
      <c r="I103" s="15">
        <v>355.77492999999998</v>
      </c>
      <c r="J103" s="9">
        <f t="shared" si="10"/>
        <v>5.226185112936542</v>
      </c>
      <c r="K103" s="21">
        <v>528.03970000000004</v>
      </c>
      <c r="L103" s="9">
        <f t="shared" si="11"/>
        <v>7.7566826284794095</v>
      </c>
      <c r="M103" s="25">
        <f t="shared" si="12"/>
        <v>79.565049999999999</v>
      </c>
      <c r="N103" s="9">
        <f t="shared" si="13"/>
        <v>1.1687773498263399</v>
      </c>
      <c r="O103" s="21">
        <v>6807.5455099999999</v>
      </c>
      <c r="P103" s="19" t="s">
        <v>53</v>
      </c>
      <c r="Q103" s="23" t="s">
        <v>53</v>
      </c>
      <c r="R103" s="23" t="s">
        <v>53</v>
      </c>
      <c r="S103" s="19" t="s">
        <v>53</v>
      </c>
      <c r="T103" s="23">
        <v>44.751399999999997</v>
      </c>
      <c r="U103" s="19">
        <v>34.813650000000003</v>
      </c>
    </row>
    <row r="104" spans="1:21" ht="14.25" x14ac:dyDescent="0.2">
      <c r="A104" s="8">
        <v>2006</v>
      </c>
      <c r="B104" s="13" t="s">
        <v>4</v>
      </c>
      <c r="C104" s="17">
        <v>1166.67311</v>
      </c>
      <c r="D104" s="9">
        <f t="shared" si="7"/>
        <v>52.340442213310325</v>
      </c>
      <c r="E104" s="21">
        <v>326.04109</v>
      </c>
      <c r="F104" s="9">
        <f t="shared" si="8"/>
        <v>14.627177642167233</v>
      </c>
      <c r="G104" s="21">
        <v>396.80380000000002</v>
      </c>
      <c r="H104" s="9">
        <f t="shared" si="9"/>
        <v>17.801804280825458</v>
      </c>
      <c r="I104" s="15">
        <v>269.77139</v>
      </c>
      <c r="J104" s="9">
        <f t="shared" si="10"/>
        <v>12.102750743178955</v>
      </c>
      <c r="K104" s="21">
        <v>69.719499999999996</v>
      </c>
      <c r="L104" s="9">
        <f t="shared" si="11"/>
        <v>3.1278251205180254</v>
      </c>
      <c r="M104" s="25">
        <f t="shared" si="12"/>
        <v>0</v>
      </c>
      <c r="N104" s="9">
        <f t="shared" si="13"/>
        <v>0</v>
      </c>
      <c r="O104" s="21">
        <v>2229.0088900000001</v>
      </c>
      <c r="P104" s="19" t="s">
        <v>53</v>
      </c>
      <c r="Q104" s="23" t="s">
        <v>53</v>
      </c>
      <c r="R104" s="23" t="s">
        <v>53</v>
      </c>
      <c r="S104" s="19" t="s">
        <v>53</v>
      </c>
      <c r="T104" s="23">
        <v>0</v>
      </c>
      <c r="U104" s="19">
        <v>0</v>
      </c>
    </row>
    <row r="105" spans="1:21" ht="14.25" x14ac:dyDescent="0.2">
      <c r="A105" s="8">
        <v>2006</v>
      </c>
      <c r="B105" s="13" t="s">
        <v>5</v>
      </c>
      <c r="C105" s="17">
        <v>954.33306000000005</v>
      </c>
      <c r="D105" s="9">
        <f t="shared" si="7"/>
        <v>31.349839377798173</v>
      </c>
      <c r="E105" s="21">
        <v>484.44891000000001</v>
      </c>
      <c r="F105" s="9">
        <f t="shared" si="8"/>
        <v>15.914145859360046</v>
      </c>
      <c r="G105" s="21">
        <v>662.47559999999999</v>
      </c>
      <c r="H105" s="9">
        <f t="shared" si="9"/>
        <v>21.762322319327875</v>
      </c>
      <c r="I105" s="15">
        <v>152.04554999999999</v>
      </c>
      <c r="J105" s="9">
        <f t="shared" si="10"/>
        <v>4.994696055703006</v>
      </c>
      <c r="K105" s="21">
        <v>378.51409999999998</v>
      </c>
      <c r="L105" s="9">
        <f t="shared" si="11"/>
        <v>12.43418753326206</v>
      </c>
      <c r="M105" s="25">
        <f t="shared" si="12"/>
        <v>412.32297</v>
      </c>
      <c r="N105" s="9">
        <f t="shared" si="13"/>
        <v>13.544808854548842</v>
      </c>
      <c r="O105" s="21">
        <v>3044.1401900000001</v>
      </c>
      <c r="P105" s="19" t="s">
        <v>53</v>
      </c>
      <c r="Q105" s="23" t="s">
        <v>53</v>
      </c>
      <c r="R105" s="23" t="s">
        <v>53</v>
      </c>
      <c r="S105" s="19" t="s">
        <v>53</v>
      </c>
      <c r="T105" s="23">
        <v>93.008899999999997</v>
      </c>
      <c r="U105" s="19">
        <v>319.31407000000002</v>
      </c>
    </row>
    <row r="106" spans="1:21" ht="14.25" x14ac:dyDescent="0.2">
      <c r="A106" s="8">
        <v>2006</v>
      </c>
      <c r="B106" s="13" t="s">
        <v>29</v>
      </c>
      <c r="C106" s="17">
        <v>4945.5454399999999</v>
      </c>
      <c r="D106" s="9">
        <f t="shared" si="7"/>
        <v>72.912055607555246</v>
      </c>
      <c r="E106" s="21">
        <v>442.97942</v>
      </c>
      <c r="F106" s="9">
        <f t="shared" si="8"/>
        <v>6.5308347675484253</v>
      </c>
      <c r="G106" s="21">
        <v>704.23869999999999</v>
      </c>
      <c r="H106" s="9">
        <f t="shared" si="9"/>
        <v>10.382573950304746</v>
      </c>
      <c r="I106" s="15">
        <v>432.02544</v>
      </c>
      <c r="J106" s="9">
        <f t="shared" si="10"/>
        <v>6.3693405080023942</v>
      </c>
      <c r="K106" s="21">
        <v>81.637200000000007</v>
      </c>
      <c r="L106" s="9">
        <f t="shared" si="11"/>
        <v>1.2035752452908632</v>
      </c>
      <c r="M106" s="25">
        <f t="shared" si="12"/>
        <v>176.46504999999999</v>
      </c>
      <c r="N106" s="9">
        <f t="shared" si="13"/>
        <v>2.6016199212983104</v>
      </c>
      <c r="O106" s="21">
        <v>6782.8912500000006</v>
      </c>
      <c r="P106" s="19" t="s">
        <v>53</v>
      </c>
      <c r="Q106" s="23" t="s">
        <v>53</v>
      </c>
      <c r="R106" s="23" t="s">
        <v>53</v>
      </c>
      <c r="S106" s="19" t="s">
        <v>53</v>
      </c>
      <c r="T106" s="23">
        <v>143.2139</v>
      </c>
      <c r="U106" s="19">
        <v>33.251150000000003</v>
      </c>
    </row>
    <row r="107" spans="1:21" ht="14.25" x14ac:dyDescent="0.2">
      <c r="A107" s="8">
        <v>2006</v>
      </c>
      <c r="B107" s="13" t="s">
        <v>6</v>
      </c>
      <c r="C107" s="17">
        <v>936.31628999999998</v>
      </c>
      <c r="D107" s="9">
        <f t="shared" si="7"/>
        <v>41.304198559393022</v>
      </c>
      <c r="E107" s="21">
        <v>699.07767000000001</v>
      </c>
      <c r="F107" s="9">
        <f t="shared" si="8"/>
        <v>30.838770187494902</v>
      </c>
      <c r="G107" s="21">
        <v>461.30720000000002</v>
      </c>
      <c r="H107" s="9">
        <f t="shared" si="9"/>
        <v>20.349880044998077</v>
      </c>
      <c r="I107" s="15">
        <v>155.94395</v>
      </c>
      <c r="J107" s="9">
        <f t="shared" si="10"/>
        <v>6.8792350872546049</v>
      </c>
      <c r="K107" s="21">
        <v>14.2341</v>
      </c>
      <c r="L107" s="9">
        <f t="shared" si="11"/>
        <v>0.62791612085939064</v>
      </c>
      <c r="M107" s="25">
        <f t="shared" si="12"/>
        <v>0</v>
      </c>
      <c r="N107" s="9">
        <f t="shared" si="13"/>
        <v>0</v>
      </c>
      <c r="O107" s="21">
        <v>2266.8792100000001</v>
      </c>
      <c r="P107" s="19" t="s">
        <v>53</v>
      </c>
      <c r="Q107" s="23" t="s">
        <v>53</v>
      </c>
      <c r="R107" s="23" t="s">
        <v>53</v>
      </c>
      <c r="S107" s="19" t="s">
        <v>53</v>
      </c>
      <c r="T107" s="23">
        <v>0</v>
      </c>
      <c r="U107" s="19">
        <v>0</v>
      </c>
    </row>
    <row r="108" spans="1:21" ht="14.25" x14ac:dyDescent="0.2">
      <c r="A108" s="8">
        <v>2006</v>
      </c>
      <c r="B108" s="13" t="s">
        <v>7</v>
      </c>
      <c r="C108" s="17">
        <v>1608.7776799999999</v>
      </c>
      <c r="D108" s="9">
        <f t="shared" si="7"/>
        <v>24.410619729504067</v>
      </c>
      <c r="E108" s="21">
        <v>1183.6875299999999</v>
      </c>
      <c r="F108" s="9">
        <f t="shared" si="8"/>
        <v>17.960558834571806</v>
      </c>
      <c r="G108" s="21">
        <v>1911.2156</v>
      </c>
      <c r="H108" s="9">
        <f t="shared" si="9"/>
        <v>28.999629851090397</v>
      </c>
      <c r="I108" s="15">
        <v>373.78904</v>
      </c>
      <c r="J108" s="9">
        <f t="shared" si="10"/>
        <v>5.6716488722645533</v>
      </c>
      <c r="K108" s="21">
        <v>554.45590000000004</v>
      </c>
      <c r="L108" s="9">
        <f t="shared" si="11"/>
        <v>8.4129785612639374</v>
      </c>
      <c r="M108" s="25">
        <f t="shared" si="12"/>
        <v>958.55699000000004</v>
      </c>
      <c r="N108" s="9">
        <f t="shared" si="13"/>
        <v>14.544564151305254</v>
      </c>
      <c r="O108" s="21">
        <v>6590.4827399999995</v>
      </c>
      <c r="P108" s="19" t="s">
        <v>53</v>
      </c>
      <c r="Q108" s="23" t="s">
        <v>53</v>
      </c>
      <c r="R108" s="23" t="s">
        <v>53</v>
      </c>
      <c r="S108" s="19" t="s">
        <v>53</v>
      </c>
      <c r="T108" s="23">
        <v>897.64800000000002</v>
      </c>
      <c r="U108" s="19">
        <v>60.908990000000003</v>
      </c>
    </row>
    <row r="109" spans="1:21" ht="14.25" x14ac:dyDescent="0.2">
      <c r="A109" s="8">
        <v>2006</v>
      </c>
      <c r="B109" s="13" t="s">
        <v>8</v>
      </c>
      <c r="C109" s="17">
        <v>5315.0956999999999</v>
      </c>
      <c r="D109" s="9">
        <f t="shared" si="7"/>
        <v>60.955424871083288</v>
      </c>
      <c r="E109" s="21">
        <v>698.34064000000001</v>
      </c>
      <c r="F109" s="9">
        <f t="shared" si="8"/>
        <v>8.0088210671247584</v>
      </c>
      <c r="G109" s="21">
        <v>1147.818</v>
      </c>
      <c r="H109" s="9">
        <f t="shared" si="9"/>
        <v>13.163588731747028</v>
      </c>
      <c r="I109" s="15">
        <v>446.90683999999999</v>
      </c>
      <c r="J109" s="9">
        <f t="shared" si="10"/>
        <v>5.1252880188014753</v>
      </c>
      <c r="K109" s="21">
        <v>781.2</v>
      </c>
      <c r="L109" s="9">
        <f t="shared" si="11"/>
        <v>8.9590819426431523</v>
      </c>
      <c r="M109" s="25">
        <f t="shared" si="12"/>
        <v>330.28224999999998</v>
      </c>
      <c r="N109" s="9">
        <f t="shared" si="13"/>
        <v>3.7877953686002956</v>
      </c>
      <c r="O109" s="21">
        <v>8719.6434300000001</v>
      </c>
      <c r="P109" s="19" t="s">
        <v>53</v>
      </c>
      <c r="Q109" s="23" t="s">
        <v>53</v>
      </c>
      <c r="R109" s="23" t="s">
        <v>53</v>
      </c>
      <c r="S109" s="19" t="s">
        <v>53</v>
      </c>
      <c r="T109" s="23">
        <v>264.5795</v>
      </c>
      <c r="U109" s="19">
        <v>65.702749999999995</v>
      </c>
    </row>
    <row r="110" spans="1:21" ht="14.25" x14ac:dyDescent="0.2">
      <c r="A110" s="8">
        <v>2006</v>
      </c>
      <c r="B110" s="13" t="s">
        <v>55</v>
      </c>
      <c r="C110" s="17">
        <v>29442.624810000001</v>
      </c>
      <c r="D110" s="9">
        <f t="shared" si="7"/>
        <v>53.255692056519223</v>
      </c>
      <c r="E110" s="21">
        <v>5953.6642300000003</v>
      </c>
      <c r="F110" s="9">
        <f t="shared" si="8"/>
        <v>10.768962036737431</v>
      </c>
      <c r="G110" s="21">
        <v>2143.0216</v>
      </c>
      <c r="H110" s="9">
        <f t="shared" si="9"/>
        <v>3.8762881752752638</v>
      </c>
      <c r="I110" s="15">
        <v>11589.466410000001</v>
      </c>
      <c r="J110" s="9">
        <f t="shared" si="10"/>
        <v>20.962976576079708</v>
      </c>
      <c r="K110" s="21">
        <v>3935.8895000000002</v>
      </c>
      <c r="L110" s="9">
        <f t="shared" si="11"/>
        <v>7.1192198566920979</v>
      </c>
      <c r="M110" s="25">
        <f t="shared" si="12"/>
        <v>2220.7380199999998</v>
      </c>
      <c r="N110" s="9">
        <f t="shared" si="13"/>
        <v>4.0168612986962895</v>
      </c>
      <c r="O110" s="21">
        <v>55285.404569999999</v>
      </c>
      <c r="P110" s="19" t="s">
        <v>53</v>
      </c>
      <c r="Q110" s="23" t="s">
        <v>53</v>
      </c>
      <c r="R110" s="23" t="s">
        <v>53</v>
      </c>
      <c r="S110" s="19" t="s">
        <v>53</v>
      </c>
      <c r="T110" s="23">
        <v>288.62599999999998</v>
      </c>
      <c r="U110" s="19">
        <v>1932.11202</v>
      </c>
    </row>
    <row r="111" spans="1:21" ht="14.25" x14ac:dyDescent="0.2">
      <c r="A111" s="8">
        <v>2006</v>
      </c>
      <c r="B111" s="13" t="s">
        <v>9</v>
      </c>
      <c r="C111" s="17">
        <v>1854.2173600000001</v>
      </c>
      <c r="D111" s="9">
        <f t="shared" si="7"/>
        <v>33.317584025344445</v>
      </c>
      <c r="E111" s="21">
        <v>2206.3098100000002</v>
      </c>
      <c r="F111" s="9">
        <f t="shared" si="8"/>
        <v>39.644172288742205</v>
      </c>
      <c r="G111" s="21">
        <v>882.22400000000005</v>
      </c>
      <c r="H111" s="9">
        <f t="shared" si="9"/>
        <v>15.852279718261011</v>
      </c>
      <c r="I111" s="15">
        <v>331.33246000000003</v>
      </c>
      <c r="J111" s="9">
        <f t="shared" si="10"/>
        <v>5.9535614942004846</v>
      </c>
      <c r="K111" s="21">
        <v>23.689</v>
      </c>
      <c r="L111" s="9">
        <f t="shared" si="11"/>
        <v>0.42565681079395379</v>
      </c>
      <c r="M111" s="25">
        <f t="shared" si="12"/>
        <v>267.50893000000002</v>
      </c>
      <c r="N111" s="9">
        <f t="shared" si="13"/>
        <v>4.8067456626579022</v>
      </c>
      <c r="O111" s="21">
        <v>5565.2815600000004</v>
      </c>
      <c r="P111" s="19" t="s">
        <v>53</v>
      </c>
      <c r="Q111" s="23" t="s">
        <v>53</v>
      </c>
      <c r="R111" s="23" t="s">
        <v>53</v>
      </c>
      <c r="S111" s="19" t="s">
        <v>53</v>
      </c>
      <c r="T111" s="23">
        <v>217.05240000000001</v>
      </c>
      <c r="U111" s="19">
        <v>50.456530000000001</v>
      </c>
    </row>
    <row r="112" spans="1:21" ht="14.25" x14ac:dyDescent="0.2">
      <c r="A112" s="8">
        <v>2006</v>
      </c>
      <c r="B112" s="13" t="s">
        <v>10</v>
      </c>
      <c r="C112" s="17">
        <v>4278.6291899999997</v>
      </c>
      <c r="D112" s="9">
        <f t="shared" si="7"/>
        <v>45.628867059692695</v>
      </c>
      <c r="E112" s="21">
        <v>2125.9506700000002</v>
      </c>
      <c r="F112" s="9">
        <f t="shared" si="8"/>
        <v>22.671915744326196</v>
      </c>
      <c r="G112" s="21">
        <v>1433.491</v>
      </c>
      <c r="H112" s="9">
        <f t="shared" si="9"/>
        <v>15.287272480433378</v>
      </c>
      <c r="I112" s="15">
        <v>499.90893999999997</v>
      </c>
      <c r="J112" s="9">
        <f t="shared" si="10"/>
        <v>5.3312118326411673</v>
      </c>
      <c r="K112" s="21">
        <v>697.16399999999999</v>
      </c>
      <c r="L112" s="9">
        <f t="shared" si="11"/>
        <v>7.4348119601370737</v>
      </c>
      <c r="M112" s="25">
        <f t="shared" si="12"/>
        <v>341.87882999999999</v>
      </c>
      <c r="N112" s="9">
        <f t="shared" si="13"/>
        <v>3.6459209227694913</v>
      </c>
      <c r="O112" s="21">
        <v>9377.0226299999995</v>
      </c>
      <c r="P112" s="19" t="s">
        <v>53</v>
      </c>
      <c r="Q112" s="23" t="s">
        <v>53</v>
      </c>
      <c r="R112" s="23" t="s">
        <v>53</v>
      </c>
      <c r="S112" s="19" t="s">
        <v>53</v>
      </c>
      <c r="T112" s="23">
        <v>0</v>
      </c>
      <c r="U112" s="19">
        <v>341.87882999999999</v>
      </c>
    </row>
    <row r="113" spans="1:21" ht="14.25" x14ac:dyDescent="0.2">
      <c r="A113" s="8">
        <v>2006</v>
      </c>
      <c r="B113" s="13" t="s">
        <v>11</v>
      </c>
      <c r="C113" s="17">
        <v>1798.56422</v>
      </c>
      <c r="D113" s="9">
        <f t="shared" si="7"/>
        <v>31.237929298770815</v>
      </c>
      <c r="E113" s="21">
        <v>1299.7315799999999</v>
      </c>
      <c r="F113" s="9">
        <f t="shared" si="8"/>
        <v>22.574074782506059</v>
      </c>
      <c r="G113" s="21">
        <v>1916.6398999999999</v>
      </c>
      <c r="H113" s="9">
        <f t="shared" si="9"/>
        <v>33.288698297024482</v>
      </c>
      <c r="I113" s="15">
        <v>493.79705999999999</v>
      </c>
      <c r="J113" s="9">
        <f t="shared" si="10"/>
        <v>8.5763952583360581</v>
      </c>
      <c r="K113" s="21">
        <v>248.89670000000001</v>
      </c>
      <c r="L113" s="9">
        <f t="shared" si="11"/>
        <v>4.3229023633625774</v>
      </c>
      <c r="M113" s="25">
        <f t="shared" si="12"/>
        <v>0</v>
      </c>
      <c r="N113" s="9">
        <f t="shared" si="13"/>
        <v>0</v>
      </c>
      <c r="O113" s="21">
        <v>5757.6294600000001</v>
      </c>
      <c r="P113" s="19" t="s">
        <v>53</v>
      </c>
      <c r="Q113" s="23" t="s">
        <v>53</v>
      </c>
      <c r="R113" s="23" t="s">
        <v>53</v>
      </c>
      <c r="S113" s="19" t="s">
        <v>53</v>
      </c>
      <c r="T113" s="23">
        <v>0</v>
      </c>
      <c r="U113" s="19">
        <v>0</v>
      </c>
    </row>
    <row r="114" spans="1:21" ht="14.25" x14ac:dyDescent="0.2">
      <c r="A114" s="8">
        <v>2006</v>
      </c>
      <c r="B114" s="13" t="s">
        <v>12</v>
      </c>
      <c r="C114" s="17">
        <v>1545.3403000000001</v>
      </c>
      <c r="D114" s="9">
        <f t="shared" si="7"/>
        <v>31.954233632514807</v>
      </c>
      <c r="E114" s="21">
        <v>1224.54466</v>
      </c>
      <c r="F114" s="9">
        <f t="shared" si="8"/>
        <v>25.320886382817044</v>
      </c>
      <c r="G114" s="21">
        <v>1239.3085000000001</v>
      </c>
      <c r="H114" s="9">
        <f t="shared" si="9"/>
        <v>25.626170075135864</v>
      </c>
      <c r="I114" s="15">
        <v>269.3596</v>
      </c>
      <c r="J114" s="9">
        <f t="shared" si="10"/>
        <v>5.5697632356839035</v>
      </c>
      <c r="K114" s="21">
        <v>66.108099999999993</v>
      </c>
      <c r="L114" s="9">
        <f t="shared" si="11"/>
        <v>1.3669698980875939</v>
      </c>
      <c r="M114" s="25">
        <f t="shared" si="12"/>
        <v>491.44386999999995</v>
      </c>
      <c r="N114" s="9">
        <f t="shared" si="13"/>
        <v>10.161976775760802</v>
      </c>
      <c r="O114" s="21">
        <v>4836.1050299999997</v>
      </c>
      <c r="P114" s="19" t="s">
        <v>53</v>
      </c>
      <c r="Q114" s="23" t="s">
        <v>53</v>
      </c>
      <c r="R114" s="23" t="s">
        <v>53</v>
      </c>
      <c r="S114" s="19" t="s">
        <v>53</v>
      </c>
      <c r="T114" s="23">
        <v>317.23399999999998</v>
      </c>
      <c r="U114" s="19">
        <v>174.20987</v>
      </c>
    </row>
    <row r="115" spans="1:21" ht="14.25" x14ac:dyDescent="0.2">
      <c r="A115" s="8">
        <v>2006</v>
      </c>
      <c r="B115" s="13" t="s">
        <v>13</v>
      </c>
      <c r="C115" s="17">
        <v>9585.7694499999998</v>
      </c>
      <c r="D115" s="9">
        <f t="shared" si="7"/>
        <v>57.71277391322046</v>
      </c>
      <c r="E115" s="21">
        <v>2018.1579099999999</v>
      </c>
      <c r="F115" s="9">
        <f t="shared" si="8"/>
        <v>12.150666859717507</v>
      </c>
      <c r="G115" s="21">
        <v>2566.2359999999999</v>
      </c>
      <c r="H115" s="9">
        <f t="shared" si="9"/>
        <v>15.450465280694523</v>
      </c>
      <c r="I115" s="15">
        <v>623.38153999999997</v>
      </c>
      <c r="J115" s="9">
        <f t="shared" si="10"/>
        <v>3.753175795365618</v>
      </c>
      <c r="K115" s="21">
        <v>1749.0851</v>
      </c>
      <c r="L115" s="9">
        <f t="shared" si="11"/>
        <v>10.530667721335881</v>
      </c>
      <c r="M115" s="25">
        <f t="shared" si="12"/>
        <v>66.811549999999997</v>
      </c>
      <c r="N115" s="9">
        <f t="shared" si="13"/>
        <v>0.40225042966601127</v>
      </c>
      <c r="O115" s="21">
        <v>16609.44155</v>
      </c>
      <c r="P115" s="19" t="s">
        <v>53</v>
      </c>
      <c r="Q115" s="23" t="s">
        <v>53</v>
      </c>
      <c r="R115" s="23" t="s">
        <v>53</v>
      </c>
      <c r="S115" s="19" t="s">
        <v>53</v>
      </c>
      <c r="T115" s="23">
        <v>0</v>
      </c>
      <c r="U115" s="19">
        <v>66.811549999999997</v>
      </c>
    </row>
    <row r="116" spans="1:21" ht="14.25" x14ac:dyDescent="0.2">
      <c r="A116" s="8">
        <v>2006</v>
      </c>
      <c r="B116" s="13" t="s">
        <v>14</v>
      </c>
      <c r="C116" s="17">
        <v>9900.3314200000004</v>
      </c>
      <c r="D116" s="9">
        <f t="shared" si="7"/>
        <v>46.852129471222632</v>
      </c>
      <c r="E116" s="21">
        <v>4413.5312000000004</v>
      </c>
      <c r="F116" s="9">
        <f t="shared" si="8"/>
        <v>20.886506363812273</v>
      </c>
      <c r="G116" s="21">
        <v>4632.5533999999998</v>
      </c>
      <c r="H116" s="9">
        <f t="shared" si="9"/>
        <v>21.923002621982182</v>
      </c>
      <c r="I116" s="15">
        <v>397.93218999999999</v>
      </c>
      <c r="J116" s="9">
        <f t="shared" si="10"/>
        <v>1.8831662997648582</v>
      </c>
      <c r="K116" s="21">
        <v>1744.39895</v>
      </c>
      <c r="L116" s="9">
        <f t="shared" si="11"/>
        <v>8.2551585384062633</v>
      </c>
      <c r="M116" s="25">
        <f t="shared" si="12"/>
        <v>42.26979</v>
      </c>
      <c r="N116" s="9">
        <f t="shared" si="13"/>
        <v>0.20003670481178615</v>
      </c>
      <c r="O116" s="21">
        <v>21131.016950000001</v>
      </c>
      <c r="P116" s="19" t="s">
        <v>53</v>
      </c>
      <c r="Q116" s="23" t="s">
        <v>53</v>
      </c>
      <c r="R116" s="23" t="s">
        <v>53</v>
      </c>
      <c r="S116" s="19" t="s">
        <v>53</v>
      </c>
      <c r="T116" s="23">
        <v>0</v>
      </c>
      <c r="U116" s="19">
        <v>42.26979</v>
      </c>
    </row>
    <row r="117" spans="1:21" ht="14.25" x14ac:dyDescent="0.2">
      <c r="A117" s="8">
        <v>2006</v>
      </c>
      <c r="B117" s="13" t="s">
        <v>30</v>
      </c>
      <c r="C117" s="17">
        <v>2531.4825300000002</v>
      </c>
      <c r="D117" s="9">
        <f t="shared" si="7"/>
        <v>39.721707841428675</v>
      </c>
      <c r="E117" s="21">
        <v>950.81215999999995</v>
      </c>
      <c r="F117" s="9">
        <f t="shared" si="8"/>
        <v>14.919274529458329</v>
      </c>
      <c r="G117" s="21">
        <v>1582.9304999999999</v>
      </c>
      <c r="H117" s="9">
        <f t="shared" si="9"/>
        <v>24.837897204167788</v>
      </c>
      <c r="I117" s="15">
        <v>564.68884000000003</v>
      </c>
      <c r="J117" s="9">
        <f t="shared" si="10"/>
        <v>8.8605806510524321</v>
      </c>
      <c r="K117" s="21">
        <v>281.82735000000002</v>
      </c>
      <c r="L117" s="9">
        <f t="shared" si="11"/>
        <v>4.4221769361466077</v>
      </c>
      <c r="M117" s="25">
        <f t="shared" si="12"/>
        <v>461.30415999999997</v>
      </c>
      <c r="N117" s="9">
        <f t="shared" si="13"/>
        <v>7.2383628377461733</v>
      </c>
      <c r="O117" s="21">
        <v>6373.0455400000001</v>
      </c>
      <c r="P117" s="19" t="s">
        <v>53</v>
      </c>
      <c r="Q117" s="23" t="s">
        <v>53</v>
      </c>
      <c r="R117" s="23" t="s">
        <v>53</v>
      </c>
      <c r="S117" s="19" t="s">
        <v>53</v>
      </c>
      <c r="T117" s="23">
        <v>410.43779999999998</v>
      </c>
      <c r="U117" s="19">
        <v>50.86636</v>
      </c>
    </row>
    <row r="118" spans="1:21" ht="14.25" x14ac:dyDescent="0.2">
      <c r="A118" s="8">
        <v>2006</v>
      </c>
      <c r="B118" s="13" t="s">
        <v>15</v>
      </c>
      <c r="C118" s="17">
        <v>1850.79395</v>
      </c>
      <c r="D118" s="9">
        <f t="shared" si="7"/>
        <v>48.670201393234031</v>
      </c>
      <c r="E118" s="21">
        <v>761.32907</v>
      </c>
      <c r="F118" s="9">
        <f t="shared" si="8"/>
        <v>20.020618266784137</v>
      </c>
      <c r="G118" s="21">
        <v>666.69899999999996</v>
      </c>
      <c r="H118" s="9">
        <f t="shared" si="9"/>
        <v>17.532137815053769</v>
      </c>
      <c r="I118" s="15">
        <v>300.37893000000003</v>
      </c>
      <c r="J118" s="9">
        <f t="shared" si="10"/>
        <v>7.8990440926090937</v>
      </c>
      <c r="K118" s="21">
        <v>170.535</v>
      </c>
      <c r="L118" s="9">
        <f t="shared" si="11"/>
        <v>4.4845471828969208</v>
      </c>
      <c r="M118" s="25">
        <f t="shared" si="12"/>
        <v>52.98912</v>
      </c>
      <c r="N118" s="9">
        <f t="shared" si="13"/>
        <v>1.3934512494220361</v>
      </c>
      <c r="O118" s="21">
        <v>3802.7250700000004</v>
      </c>
      <c r="P118" s="19" t="s">
        <v>53</v>
      </c>
      <c r="Q118" s="23" t="s">
        <v>53</v>
      </c>
      <c r="R118" s="23" t="s">
        <v>53</v>
      </c>
      <c r="S118" s="19" t="s">
        <v>53</v>
      </c>
      <c r="T118" s="23">
        <v>0</v>
      </c>
      <c r="U118" s="19">
        <v>52.98912</v>
      </c>
    </row>
    <row r="119" spans="1:21" ht="14.25" x14ac:dyDescent="0.2">
      <c r="A119" s="8">
        <v>2006</v>
      </c>
      <c r="B119" s="13" t="s">
        <v>16</v>
      </c>
      <c r="C119" s="17">
        <v>1173.23668</v>
      </c>
      <c r="D119" s="9">
        <f t="shared" si="7"/>
        <v>45.484193664912844</v>
      </c>
      <c r="E119" s="21">
        <v>456.89848000000001</v>
      </c>
      <c r="F119" s="9">
        <f t="shared" si="8"/>
        <v>17.713100266797241</v>
      </c>
      <c r="G119" s="21">
        <v>564.31979999999999</v>
      </c>
      <c r="H119" s="9">
        <f t="shared" si="9"/>
        <v>21.877624105772831</v>
      </c>
      <c r="I119" s="15">
        <v>212.57387</v>
      </c>
      <c r="J119" s="9">
        <f t="shared" si="10"/>
        <v>8.2410917046848624</v>
      </c>
      <c r="K119" s="21">
        <v>80.356999999999999</v>
      </c>
      <c r="L119" s="9">
        <f t="shared" si="11"/>
        <v>3.1152907274697563</v>
      </c>
      <c r="M119" s="25">
        <f t="shared" si="12"/>
        <v>92.052400000000006</v>
      </c>
      <c r="N119" s="9">
        <f t="shared" si="13"/>
        <v>3.56869953036247</v>
      </c>
      <c r="O119" s="21">
        <v>2579.4382299999997</v>
      </c>
      <c r="P119" s="19" t="s">
        <v>53</v>
      </c>
      <c r="Q119" s="23" t="s">
        <v>53</v>
      </c>
      <c r="R119" s="23" t="s">
        <v>53</v>
      </c>
      <c r="S119" s="19" t="s">
        <v>53</v>
      </c>
      <c r="T119" s="23">
        <v>92.052400000000006</v>
      </c>
      <c r="U119" s="19">
        <v>0</v>
      </c>
    </row>
    <row r="120" spans="1:21" ht="14.25" x14ac:dyDescent="0.2">
      <c r="A120" s="8">
        <v>2006</v>
      </c>
      <c r="B120" s="13" t="s">
        <v>17</v>
      </c>
      <c r="C120" s="17">
        <v>8827.8959699999996</v>
      </c>
      <c r="D120" s="9">
        <f t="shared" si="7"/>
        <v>73.579559434195701</v>
      </c>
      <c r="E120" s="21">
        <v>969.80786000000001</v>
      </c>
      <c r="F120" s="9">
        <f t="shared" si="8"/>
        <v>8.0832437669312647</v>
      </c>
      <c r="G120" s="21">
        <v>1157.2164</v>
      </c>
      <c r="H120" s="9">
        <f t="shared" si="9"/>
        <v>9.645273706371734</v>
      </c>
      <c r="I120" s="15">
        <v>541.23389999999995</v>
      </c>
      <c r="J120" s="9">
        <f t="shared" si="10"/>
        <v>4.5111260993769422</v>
      </c>
      <c r="K120" s="21">
        <v>177.42830000000001</v>
      </c>
      <c r="L120" s="9">
        <f t="shared" si="11"/>
        <v>1.4788457169775988</v>
      </c>
      <c r="M120" s="25">
        <f t="shared" si="12"/>
        <v>324.17352</v>
      </c>
      <c r="N120" s="9">
        <f t="shared" si="13"/>
        <v>2.7019512761467701</v>
      </c>
      <c r="O120" s="21">
        <v>11997.755949999999</v>
      </c>
      <c r="P120" s="19" t="s">
        <v>53</v>
      </c>
      <c r="Q120" s="23" t="s">
        <v>53</v>
      </c>
      <c r="R120" s="23" t="s">
        <v>53</v>
      </c>
      <c r="S120" s="19" t="s">
        <v>53</v>
      </c>
      <c r="T120" s="23">
        <v>0</v>
      </c>
      <c r="U120" s="19">
        <v>324.17352</v>
      </c>
    </row>
    <row r="121" spans="1:21" ht="14.25" x14ac:dyDescent="0.2">
      <c r="A121" s="8">
        <v>2006</v>
      </c>
      <c r="B121" s="13" t="s">
        <v>18</v>
      </c>
      <c r="C121" s="17">
        <v>1400.3863200000001</v>
      </c>
      <c r="D121" s="9">
        <f t="shared" si="7"/>
        <v>21.428129529742389</v>
      </c>
      <c r="E121" s="21">
        <v>1839.7886599999999</v>
      </c>
      <c r="F121" s="9">
        <f t="shared" si="8"/>
        <v>28.151681540156133</v>
      </c>
      <c r="G121" s="21">
        <v>1793.6727000000001</v>
      </c>
      <c r="H121" s="9">
        <f t="shared" si="9"/>
        <v>27.446034283998689</v>
      </c>
      <c r="I121" s="15">
        <v>462.11194999999998</v>
      </c>
      <c r="J121" s="9">
        <f t="shared" si="10"/>
        <v>7.0710450255196982</v>
      </c>
      <c r="K121" s="21">
        <v>135.69489999999999</v>
      </c>
      <c r="L121" s="9">
        <f t="shared" si="11"/>
        <v>2.0763469709740097</v>
      </c>
      <c r="M121" s="25">
        <f t="shared" si="12"/>
        <v>903.6164</v>
      </c>
      <c r="N121" s="9">
        <f t="shared" si="13"/>
        <v>13.826762649609078</v>
      </c>
      <c r="O121" s="21">
        <v>6535.2709300000006</v>
      </c>
      <c r="P121" s="19" t="s">
        <v>53</v>
      </c>
      <c r="Q121" s="23" t="s">
        <v>53</v>
      </c>
      <c r="R121" s="23" t="s">
        <v>53</v>
      </c>
      <c r="S121" s="19" t="s">
        <v>53</v>
      </c>
      <c r="T121" s="23">
        <v>689.89390000000003</v>
      </c>
      <c r="U121" s="19">
        <v>213.7225</v>
      </c>
    </row>
    <row r="122" spans="1:21" ht="14.25" x14ac:dyDescent="0.2">
      <c r="A122" s="8">
        <v>2006</v>
      </c>
      <c r="B122" s="13" t="s">
        <v>19</v>
      </c>
      <c r="C122" s="17">
        <v>4199.4421899999998</v>
      </c>
      <c r="D122" s="9">
        <f t="shared" si="7"/>
        <v>46.89083673764992</v>
      </c>
      <c r="E122" s="21">
        <v>1518.0952500000001</v>
      </c>
      <c r="F122" s="9">
        <f t="shared" si="8"/>
        <v>16.951002847345269</v>
      </c>
      <c r="G122" s="21">
        <v>1781.4132</v>
      </c>
      <c r="H122" s="9">
        <f t="shared" si="9"/>
        <v>19.891202627436218</v>
      </c>
      <c r="I122" s="15">
        <v>464.28039999999999</v>
      </c>
      <c r="J122" s="9">
        <f t="shared" si="10"/>
        <v>5.1841400481073894</v>
      </c>
      <c r="K122" s="21">
        <v>397.07679999999999</v>
      </c>
      <c r="L122" s="9">
        <f t="shared" si="11"/>
        <v>4.4337468070035442</v>
      </c>
      <c r="M122" s="25">
        <f t="shared" si="12"/>
        <v>595.47645</v>
      </c>
      <c r="N122" s="9">
        <f t="shared" si="13"/>
        <v>6.649070932457664</v>
      </c>
      <c r="O122" s="21">
        <v>8955.7842899999996</v>
      </c>
      <c r="P122" s="19" t="s">
        <v>53</v>
      </c>
      <c r="Q122" s="23" t="s">
        <v>53</v>
      </c>
      <c r="R122" s="23" t="s">
        <v>53</v>
      </c>
      <c r="S122" s="19" t="s">
        <v>53</v>
      </c>
      <c r="T122" s="23">
        <v>470.40730000000002</v>
      </c>
      <c r="U122" s="19">
        <v>125.06914999999999</v>
      </c>
    </row>
    <row r="123" spans="1:21" ht="14.25" x14ac:dyDescent="0.2">
      <c r="A123" s="8">
        <v>2006</v>
      </c>
      <c r="B123" s="13" t="s">
        <v>31</v>
      </c>
      <c r="C123" s="17">
        <v>1767.4644900000001</v>
      </c>
      <c r="D123" s="9">
        <f t="shared" si="7"/>
        <v>55.137921163835514</v>
      </c>
      <c r="E123" s="21">
        <v>331.40577999999999</v>
      </c>
      <c r="F123" s="9">
        <f t="shared" si="8"/>
        <v>10.338553263313036</v>
      </c>
      <c r="G123" s="21">
        <v>806.98519999999996</v>
      </c>
      <c r="H123" s="9">
        <f t="shared" si="9"/>
        <v>25.174755470183179</v>
      </c>
      <c r="I123" s="15">
        <v>162.19911999999999</v>
      </c>
      <c r="J123" s="9">
        <f t="shared" si="10"/>
        <v>5.059972826613051</v>
      </c>
      <c r="K123" s="21">
        <v>75.021799999999999</v>
      </c>
      <c r="L123" s="9">
        <f t="shared" si="11"/>
        <v>2.3403842721440102</v>
      </c>
      <c r="M123" s="25">
        <f t="shared" si="12"/>
        <v>62.457030000000003</v>
      </c>
      <c r="N123" s="9">
        <f t="shared" si="13"/>
        <v>1.9484130039112182</v>
      </c>
      <c r="O123" s="21">
        <v>3205.5334199999998</v>
      </c>
      <c r="P123" s="19" t="s">
        <v>53</v>
      </c>
      <c r="Q123" s="23" t="s">
        <v>53</v>
      </c>
      <c r="R123" s="23" t="s">
        <v>53</v>
      </c>
      <c r="S123" s="19" t="s">
        <v>53</v>
      </c>
      <c r="T123" s="23">
        <v>0</v>
      </c>
      <c r="U123" s="19">
        <v>62.457030000000003</v>
      </c>
    </row>
    <row r="124" spans="1:21" ht="14.25" x14ac:dyDescent="0.2">
      <c r="A124" s="8">
        <v>2006</v>
      </c>
      <c r="B124" s="13" t="s">
        <v>20</v>
      </c>
      <c r="C124" s="17">
        <v>1463.5389</v>
      </c>
      <c r="D124" s="9">
        <f t="shared" si="7"/>
        <v>47.486304264221353</v>
      </c>
      <c r="E124" s="21">
        <v>678.76451999999995</v>
      </c>
      <c r="F124" s="9">
        <f t="shared" si="8"/>
        <v>22.023342543527988</v>
      </c>
      <c r="G124" s="21">
        <v>651.32759999999996</v>
      </c>
      <c r="H124" s="9">
        <f t="shared" si="9"/>
        <v>21.133118217278035</v>
      </c>
      <c r="I124" s="15">
        <v>191.45495</v>
      </c>
      <c r="J124" s="9">
        <f t="shared" si="10"/>
        <v>6.2119893147980454</v>
      </c>
      <c r="K124" s="21">
        <v>96.937200000000004</v>
      </c>
      <c r="L124" s="9">
        <f t="shared" si="11"/>
        <v>3.1452456601745795</v>
      </c>
      <c r="M124" s="25">
        <f t="shared" si="12"/>
        <v>0</v>
      </c>
      <c r="N124" s="9">
        <f t="shared" si="13"/>
        <v>0</v>
      </c>
      <c r="O124" s="21">
        <v>3082.0231699999999</v>
      </c>
      <c r="P124" s="19" t="s">
        <v>53</v>
      </c>
      <c r="Q124" s="23" t="s">
        <v>53</v>
      </c>
      <c r="R124" s="23" t="s">
        <v>53</v>
      </c>
      <c r="S124" s="19" t="s">
        <v>53</v>
      </c>
      <c r="T124" s="23">
        <v>0</v>
      </c>
      <c r="U124" s="19">
        <v>0</v>
      </c>
    </row>
    <row r="125" spans="1:21" ht="14.25" x14ac:dyDescent="0.2">
      <c r="A125" s="8">
        <v>2006</v>
      </c>
      <c r="B125" s="13" t="s">
        <v>21</v>
      </c>
      <c r="C125" s="17">
        <v>2235.8522200000002</v>
      </c>
      <c r="D125" s="9">
        <f t="shared" si="7"/>
        <v>45.054441342156949</v>
      </c>
      <c r="E125" s="21">
        <v>966.93935999999997</v>
      </c>
      <c r="F125" s="9">
        <f t="shared" si="8"/>
        <v>19.484701308453552</v>
      </c>
      <c r="G125" s="21">
        <v>881.82899999999995</v>
      </c>
      <c r="H125" s="9">
        <f t="shared" si="9"/>
        <v>17.769650694674677</v>
      </c>
      <c r="I125" s="15">
        <v>335.43061</v>
      </c>
      <c r="J125" s="9">
        <f t="shared" si="10"/>
        <v>6.7592297055343504</v>
      </c>
      <c r="K125" s="21">
        <v>177.37799999999999</v>
      </c>
      <c r="L125" s="9">
        <f t="shared" si="11"/>
        <v>3.5743268830124713</v>
      </c>
      <c r="M125" s="25">
        <f t="shared" si="12"/>
        <v>365.12756000000002</v>
      </c>
      <c r="N125" s="9">
        <f t="shared" si="13"/>
        <v>7.3576500661680102</v>
      </c>
      <c r="O125" s="21">
        <v>4962.5567499999997</v>
      </c>
      <c r="P125" s="19" t="s">
        <v>53</v>
      </c>
      <c r="Q125" s="23" t="s">
        <v>53</v>
      </c>
      <c r="R125" s="23" t="s">
        <v>53</v>
      </c>
      <c r="S125" s="19" t="s">
        <v>53</v>
      </c>
      <c r="T125" s="23">
        <v>292.06139999999999</v>
      </c>
      <c r="U125" s="19">
        <v>73.066159999999996</v>
      </c>
    </row>
    <row r="126" spans="1:21" ht="14.25" x14ac:dyDescent="0.2">
      <c r="A126" s="8">
        <v>2006</v>
      </c>
      <c r="B126" s="13" t="s">
        <v>22</v>
      </c>
      <c r="C126" s="17">
        <v>3493.6922599999998</v>
      </c>
      <c r="D126" s="9">
        <f t="shared" si="7"/>
        <v>55.470603204000376</v>
      </c>
      <c r="E126" s="21">
        <v>740.95155</v>
      </c>
      <c r="F126" s="9">
        <f t="shared" si="8"/>
        <v>11.764353115474185</v>
      </c>
      <c r="G126" s="21">
        <v>931.30029999999999</v>
      </c>
      <c r="H126" s="9">
        <f t="shared" si="9"/>
        <v>14.786588388602526</v>
      </c>
      <c r="I126" s="15">
        <v>561.72841000000005</v>
      </c>
      <c r="J126" s="9">
        <f t="shared" si="10"/>
        <v>8.9187631367177271</v>
      </c>
      <c r="K126" s="21">
        <v>342.3897</v>
      </c>
      <c r="L126" s="9">
        <f t="shared" si="11"/>
        <v>5.4362438865284402</v>
      </c>
      <c r="M126" s="25">
        <f t="shared" si="12"/>
        <v>228.21481</v>
      </c>
      <c r="N126" s="9">
        <f t="shared" si="13"/>
        <v>3.6234482686767433</v>
      </c>
      <c r="O126" s="21">
        <v>6298.2770300000002</v>
      </c>
      <c r="P126" s="19" t="s">
        <v>53</v>
      </c>
      <c r="Q126" s="23" t="s">
        <v>53</v>
      </c>
      <c r="R126" s="23" t="s">
        <v>53</v>
      </c>
      <c r="S126" s="19" t="s">
        <v>53</v>
      </c>
      <c r="T126" s="23">
        <v>151.51130000000001</v>
      </c>
      <c r="U126" s="19">
        <v>76.703509999999994</v>
      </c>
    </row>
    <row r="127" spans="1:21" ht="14.25" x14ac:dyDescent="0.2">
      <c r="A127" s="8">
        <v>2006</v>
      </c>
      <c r="B127" s="13" t="s">
        <v>23</v>
      </c>
      <c r="C127" s="17">
        <v>4079.1347999999998</v>
      </c>
      <c r="D127" s="9">
        <f t="shared" si="7"/>
        <v>51.474453395996477</v>
      </c>
      <c r="E127" s="21">
        <v>1770.4253799999999</v>
      </c>
      <c r="F127" s="9">
        <f t="shared" si="8"/>
        <v>22.340933355254492</v>
      </c>
      <c r="G127" s="21">
        <v>1139.4721999999999</v>
      </c>
      <c r="H127" s="9">
        <f t="shared" si="9"/>
        <v>14.378958169005246</v>
      </c>
      <c r="I127" s="15">
        <v>397.15379000000001</v>
      </c>
      <c r="J127" s="9">
        <f t="shared" si="10"/>
        <v>5.0116692035767914</v>
      </c>
      <c r="K127" s="21">
        <v>464.50880000000001</v>
      </c>
      <c r="L127" s="9">
        <f t="shared" si="11"/>
        <v>5.8616196203249409</v>
      </c>
      <c r="M127" s="25">
        <f t="shared" si="12"/>
        <v>73.886120000000005</v>
      </c>
      <c r="N127" s="9">
        <f t="shared" si="13"/>
        <v>0.93236625584204869</v>
      </c>
      <c r="O127" s="21">
        <v>7924.5810899999997</v>
      </c>
      <c r="P127" s="19" t="s">
        <v>53</v>
      </c>
      <c r="Q127" s="23" t="s">
        <v>53</v>
      </c>
      <c r="R127" s="23" t="s">
        <v>53</v>
      </c>
      <c r="S127" s="19" t="s">
        <v>53</v>
      </c>
      <c r="T127" s="23">
        <v>0</v>
      </c>
      <c r="U127" s="19">
        <v>73.886120000000005</v>
      </c>
    </row>
    <row r="128" spans="1:21" ht="14.25" x14ac:dyDescent="0.2">
      <c r="A128" s="8">
        <v>2006</v>
      </c>
      <c r="B128" s="13" t="s">
        <v>24</v>
      </c>
      <c r="C128" s="17">
        <v>1395.6579300000001</v>
      </c>
      <c r="D128" s="9">
        <f t="shared" si="7"/>
        <v>15.025468678729117</v>
      </c>
      <c r="E128" s="21">
        <v>2121.0978</v>
      </c>
      <c r="F128" s="9">
        <f t="shared" si="8"/>
        <v>22.835458369388</v>
      </c>
      <c r="G128" s="21">
        <v>2384.8779</v>
      </c>
      <c r="H128" s="9">
        <f t="shared" si="9"/>
        <v>25.675280037310621</v>
      </c>
      <c r="I128" s="15">
        <v>207.49735999999999</v>
      </c>
      <c r="J128" s="9">
        <f t="shared" si="10"/>
        <v>2.2338891332770769</v>
      </c>
      <c r="K128" s="21">
        <v>2163.7507999999998</v>
      </c>
      <c r="L128" s="9">
        <f t="shared" si="11"/>
        <v>23.294654925920899</v>
      </c>
      <c r="M128" s="25">
        <f t="shared" si="12"/>
        <v>1015.73316</v>
      </c>
      <c r="N128" s="9">
        <f t="shared" si="13"/>
        <v>10.93524885537429</v>
      </c>
      <c r="O128" s="21">
        <v>9288.6149499999992</v>
      </c>
      <c r="P128" s="19" t="s">
        <v>53</v>
      </c>
      <c r="Q128" s="23" t="s">
        <v>53</v>
      </c>
      <c r="R128" s="23" t="s">
        <v>53</v>
      </c>
      <c r="S128" s="19" t="s">
        <v>53</v>
      </c>
      <c r="T128" s="23">
        <v>0</v>
      </c>
      <c r="U128" s="19">
        <v>1015.73316</v>
      </c>
    </row>
    <row r="129" spans="1:21" ht="14.25" x14ac:dyDescent="0.2">
      <c r="A129" s="8">
        <v>2006</v>
      </c>
      <c r="B129" s="13" t="s">
        <v>25</v>
      </c>
      <c r="C129" s="17">
        <v>3766.0328</v>
      </c>
      <c r="D129" s="9">
        <f t="shared" si="7"/>
        <v>46.644994941749829</v>
      </c>
      <c r="E129" s="21">
        <v>618.62765000000002</v>
      </c>
      <c r="F129" s="9">
        <f t="shared" si="8"/>
        <v>7.6621434643576611</v>
      </c>
      <c r="G129" s="21">
        <v>1382.5047999999999</v>
      </c>
      <c r="H129" s="9">
        <f t="shared" si="9"/>
        <v>17.123305299663045</v>
      </c>
      <c r="I129" s="15">
        <v>604.53169000000003</v>
      </c>
      <c r="J129" s="9">
        <f t="shared" si="10"/>
        <v>7.4875549735460289</v>
      </c>
      <c r="K129" s="21">
        <v>373.37950000000001</v>
      </c>
      <c r="L129" s="9">
        <f t="shared" si="11"/>
        <v>4.6245706858562361</v>
      </c>
      <c r="M129" s="25">
        <f t="shared" si="12"/>
        <v>1328.7432800000001</v>
      </c>
      <c r="N129" s="9">
        <f t="shared" si="13"/>
        <v>16.457430634827208</v>
      </c>
      <c r="O129" s="21">
        <v>8073.8197199999995</v>
      </c>
      <c r="P129" s="19" t="s">
        <v>53</v>
      </c>
      <c r="Q129" s="23" t="s">
        <v>53</v>
      </c>
      <c r="R129" s="23" t="s">
        <v>53</v>
      </c>
      <c r="S129" s="19" t="s">
        <v>53</v>
      </c>
      <c r="T129" s="23">
        <v>187.17009999999999</v>
      </c>
      <c r="U129" s="19">
        <v>1141.5731800000001</v>
      </c>
    </row>
    <row r="130" spans="1:21" ht="14.25" x14ac:dyDescent="0.2">
      <c r="A130" s="8">
        <v>2006</v>
      </c>
      <c r="B130" s="13" t="s">
        <v>26</v>
      </c>
      <c r="C130" s="17">
        <v>878.44609000000003</v>
      </c>
      <c r="D130" s="9">
        <f t="shared" ref="D130:D193" si="14">C130/$O130*100</f>
        <v>30.183156206546453</v>
      </c>
      <c r="E130" s="21">
        <v>1248.52845</v>
      </c>
      <c r="F130" s="9">
        <f t="shared" ref="F130:F193" si="15">E130/$O130*100</f>
        <v>42.899080164005646</v>
      </c>
      <c r="G130" s="21">
        <v>572.55399999999997</v>
      </c>
      <c r="H130" s="9">
        <f t="shared" ref="H130:H193" si="16">G130/$O130*100</f>
        <v>19.672791552504943</v>
      </c>
      <c r="I130" s="15">
        <v>129.15759</v>
      </c>
      <c r="J130" s="9">
        <f t="shared" ref="J130:J193" si="17">I130/$O130*100</f>
        <v>4.4378178224130771</v>
      </c>
      <c r="K130" s="21">
        <v>81.698999999999998</v>
      </c>
      <c r="L130" s="9">
        <f t="shared" ref="L130:L193" si="18">K130/$O130*100</f>
        <v>2.8071542545298804</v>
      </c>
      <c r="M130" s="25">
        <f t="shared" ref="M130:M193" si="19">SUM(P130:U130)</f>
        <v>0</v>
      </c>
      <c r="N130" s="9">
        <f t="shared" ref="N130:N193" si="20">M130/$O130*100</f>
        <v>0</v>
      </c>
      <c r="O130" s="21">
        <v>2910.3851300000001</v>
      </c>
      <c r="P130" s="19" t="s">
        <v>53</v>
      </c>
      <c r="Q130" s="23" t="s">
        <v>53</v>
      </c>
      <c r="R130" s="23" t="s">
        <v>53</v>
      </c>
      <c r="S130" s="19" t="s">
        <v>53</v>
      </c>
      <c r="T130" s="23">
        <v>0</v>
      </c>
      <c r="U130" s="19">
        <v>0</v>
      </c>
    </row>
    <row r="131" spans="1:21" ht="14.25" x14ac:dyDescent="0.2">
      <c r="A131" s="8">
        <v>2006</v>
      </c>
      <c r="B131" s="13" t="s">
        <v>32</v>
      </c>
      <c r="C131" s="17">
        <v>6311.5319499999996</v>
      </c>
      <c r="D131" s="9">
        <f t="shared" si="14"/>
        <v>43.824064755118478</v>
      </c>
      <c r="E131" s="21">
        <v>1823.7360000000001</v>
      </c>
      <c r="F131" s="9">
        <f t="shared" si="15"/>
        <v>12.663094347520614</v>
      </c>
      <c r="G131" s="21">
        <v>2463.2678000000001</v>
      </c>
      <c r="H131" s="9">
        <f t="shared" si="16"/>
        <v>17.103677590731081</v>
      </c>
      <c r="I131" s="15">
        <v>669.7586</v>
      </c>
      <c r="J131" s="9">
        <f t="shared" si="17"/>
        <v>4.6504627544026764</v>
      </c>
      <c r="K131" s="21">
        <v>594.66179999999997</v>
      </c>
      <c r="L131" s="9">
        <f t="shared" si="18"/>
        <v>4.1290288058504263</v>
      </c>
      <c r="M131" s="25">
        <f t="shared" si="19"/>
        <v>2539.0213600000002</v>
      </c>
      <c r="N131" s="9">
        <f t="shared" si="20"/>
        <v>17.629671746376722</v>
      </c>
      <c r="O131" s="21">
        <v>14401.977510000001</v>
      </c>
      <c r="P131" s="19" t="s">
        <v>53</v>
      </c>
      <c r="Q131" s="23" t="s">
        <v>53</v>
      </c>
      <c r="R131" s="23" t="s">
        <v>53</v>
      </c>
      <c r="S131" s="19" t="s">
        <v>53</v>
      </c>
      <c r="T131" s="23">
        <v>695.18970000000002</v>
      </c>
      <c r="U131" s="19">
        <v>1843.8316600000001</v>
      </c>
    </row>
    <row r="132" spans="1:21" ht="14.25" x14ac:dyDescent="0.2">
      <c r="A132" s="8">
        <v>2006</v>
      </c>
      <c r="B132" s="13" t="s">
        <v>27</v>
      </c>
      <c r="C132" s="17">
        <v>2803.3578299999999</v>
      </c>
      <c r="D132" s="9">
        <f t="shared" si="14"/>
        <v>56.995953191886763</v>
      </c>
      <c r="E132" s="21">
        <v>467.56045</v>
      </c>
      <c r="F132" s="9">
        <f t="shared" si="15"/>
        <v>9.5061191394812106</v>
      </c>
      <c r="G132" s="21">
        <v>865.05200000000002</v>
      </c>
      <c r="H132" s="9">
        <f t="shared" si="16"/>
        <v>17.587645349059141</v>
      </c>
      <c r="I132" s="15">
        <v>358.47536000000002</v>
      </c>
      <c r="J132" s="9">
        <f t="shared" si="17"/>
        <v>7.2882757314662028</v>
      </c>
      <c r="K132" s="21">
        <v>130.83099999999999</v>
      </c>
      <c r="L132" s="9">
        <f t="shared" si="18"/>
        <v>2.6599663704179126</v>
      </c>
      <c r="M132" s="25">
        <f t="shared" si="19"/>
        <v>293.24419</v>
      </c>
      <c r="N132" s="9">
        <f t="shared" si="20"/>
        <v>5.9620402176887808</v>
      </c>
      <c r="O132" s="21">
        <v>4918.5208299999995</v>
      </c>
      <c r="P132" s="19" t="s">
        <v>53</v>
      </c>
      <c r="Q132" s="23" t="s">
        <v>53</v>
      </c>
      <c r="R132" s="23" t="s">
        <v>53</v>
      </c>
      <c r="S132" s="19" t="s">
        <v>53</v>
      </c>
      <c r="T132" s="23">
        <v>212.5206</v>
      </c>
      <c r="U132" s="19">
        <v>80.723590000000002</v>
      </c>
    </row>
    <row r="133" spans="1:21" ht="14.25" x14ac:dyDescent="0.2">
      <c r="A133" s="8">
        <v>2006</v>
      </c>
      <c r="B133" s="13" t="s">
        <v>28</v>
      </c>
      <c r="C133" s="17">
        <v>1166.5481400000001</v>
      </c>
      <c r="D133" s="9">
        <f t="shared" si="14"/>
        <v>44.119121947781011</v>
      </c>
      <c r="E133" s="21">
        <v>318.96996999999999</v>
      </c>
      <c r="F133" s="9">
        <f t="shared" si="15"/>
        <v>12.063518445205396</v>
      </c>
      <c r="G133" s="21">
        <v>581.6232</v>
      </c>
      <c r="H133" s="9">
        <f t="shared" si="16"/>
        <v>21.997124686563403</v>
      </c>
      <c r="I133" s="15">
        <v>223.50308000000001</v>
      </c>
      <c r="J133" s="9">
        <f t="shared" si="17"/>
        <v>8.4529384635808125</v>
      </c>
      <c r="K133" s="21">
        <v>104.563</v>
      </c>
      <c r="L133" s="9">
        <f t="shared" si="18"/>
        <v>3.9545969772201817</v>
      </c>
      <c r="M133" s="25">
        <f t="shared" si="19"/>
        <v>248.88</v>
      </c>
      <c r="N133" s="9">
        <f t="shared" si="20"/>
        <v>9.412699479649195</v>
      </c>
      <c r="O133" s="21">
        <v>2644.0873900000001</v>
      </c>
      <c r="P133" s="19" t="s">
        <v>53</v>
      </c>
      <c r="Q133" s="23" t="s">
        <v>53</v>
      </c>
      <c r="R133" s="23" t="s">
        <v>53</v>
      </c>
      <c r="S133" s="19" t="s">
        <v>53</v>
      </c>
      <c r="T133" s="23">
        <v>248.88</v>
      </c>
      <c r="U133" s="19">
        <v>0</v>
      </c>
    </row>
    <row r="134" spans="1:21" ht="14.25" x14ac:dyDescent="0.2">
      <c r="A134" s="7">
        <v>2007</v>
      </c>
      <c r="B134" s="12" t="s">
        <v>1</v>
      </c>
      <c r="C134" s="16">
        <v>135349.63</v>
      </c>
      <c r="D134" s="9">
        <f t="shared" si="14"/>
        <v>44.868894632324356</v>
      </c>
      <c r="E134" s="20">
        <v>53144.03198</v>
      </c>
      <c r="F134" s="9">
        <f t="shared" si="15"/>
        <v>17.617439894349886</v>
      </c>
      <c r="G134" s="20">
        <v>43500.474230000007</v>
      </c>
      <c r="H134" s="9">
        <f t="shared" si="16"/>
        <v>14.420565425129062</v>
      </c>
      <c r="I134" s="14">
        <v>29912.803600000003</v>
      </c>
      <c r="J134" s="9">
        <f t="shared" si="17"/>
        <v>9.9162031908459056</v>
      </c>
      <c r="K134" s="20">
        <v>19334.684499999999</v>
      </c>
      <c r="L134" s="9">
        <f t="shared" si="18"/>
        <v>6.4095182349573827</v>
      </c>
      <c r="M134" s="24">
        <f t="shared" si="19"/>
        <v>20414.191169999998</v>
      </c>
      <c r="N134" s="9">
        <f t="shared" si="20"/>
        <v>6.767378622393398</v>
      </c>
      <c r="O134" s="20">
        <v>301655.81548000005</v>
      </c>
      <c r="P134" s="14" t="s">
        <v>53</v>
      </c>
      <c r="Q134" s="20">
        <v>3011.3079899999998</v>
      </c>
      <c r="R134" s="20">
        <v>1342.0081600000001</v>
      </c>
      <c r="S134" s="14">
        <v>1136.9143200000001</v>
      </c>
      <c r="T134" s="20">
        <v>5790.1138000000001</v>
      </c>
      <c r="U134" s="14">
        <v>9133.8469000000005</v>
      </c>
    </row>
    <row r="135" spans="1:21" ht="14.25" x14ac:dyDescent="0.2">
      <c r="A135" s="8">
        <v>2007</v>
      </c>
      <c r="B135" s="13" t="s">
        <v>2</v>
      </c>
      <c r="C135" s="17">
        <v>1675.1846</v>
      </c>
      <c r="D135" s="9">
        <f t="shared" si="14"/>
        <v>52.383422446894997</v>
      </c>
      <c r="E135" s="21">
        <v>471.55939000000001</v>
      </c>
      <c r="F135" s="9">
        <f t="shared" si="15"/>
        <v>14.745774725466143</v>
      </c>
      <c r="G135" s="21">
        <v>622.90309999999999</v>
      </c>
      <c r="H135" s="9">
        <f t="shared" si="16"/>
        <v>19.478328675407163</v>
      </c>
      <c r="I135" s="15">
        <v>202.2722</v>
      </c>
      <c r="J135" s="9">
        <f t="shared" si="17"/>
        <v>6.3250999930770808</v>
      </c>
      <c r="K135" s="21">
        <v>159.67750000000001</v>
      </c>
      <c r="L135" s="9">
        <f t="shared" si="18"/>
        <v>4.9931535532048681</v>
      </c>
      <c r="M135" s="25">
        <f t="shared" si="19"/>
        <v>66.332099999999997</v>
      </c>
      <c r="N135" s="9">
        <f t="shared" si="20"/>
        <v>2.0742206059497463</v>
      </c>
      <c r="O135" s="21">
        <v>3197.9288900000001</v>
      </c>
      <c r="P135" s="19" t="s">
        <v>53</v>
      </c>
      <c r="Q135" s="23" t="s">
        <v>53</v>
      </c>
      <c r="R135" s="23" t="s">
        <v>53</v>
      </c>
      <c r="S135" s="19" t="s">
        <v>53</v>
      </c>
      <c r="T135" s="23">
        <v>0</v>
      </c>
      <c r="U135" s="19">
        <v>66.332099999999997</v>
      </c>
    </row>
    <row r="136" spans="1:21" ht="14.25" x14ac:dyDescent="0.2">
      <c r="A136" s="8">
        <v>2007</v>
      </c>
      <c r="B136" s="13" t="s">
        <v>3</v>
      </c>
      <c r="C136" s="17">
        <v>4919.3317999999999</v>
      </c>
      <c r="D136" s="9">
        <f t="shared" si="14"/>
        <v>60.522596229687721</v>
      </c>
      <c r="E136" s="21">
        <v>1332.4446399999999</v>
      </c>
      <c r="F136" s="9">
        <f t="shared" si="15"/>
        <v>16.393081870414107</v>
      </c>
      <c r="G136" s="21">
        <v>931.97373000000005</v>
      </c>
      <c r="H136" s="9">
        <f t="shared" si="16"/>
        <v>11.466083616776165</v>
      </c>
      <c r="I136" s="15">
        <v>411.32929999999999</v>
      </c>
      <c r="J136" s="9">
        <f t="shared" si="17"/>
        <v>5.0605891518315733</v>
      </c>
      <c r="K136" s="21">
        <v>448.89659999999998</v>
      </c>
      <c r="L136" s="9">
        <f t="shared" si="18"/>
        <v>5.5227800797416498</v>
      </c>
      <c r="M136" s="25">
        <f t="shared" si="19"/>
        <v>84.115099999999998</v>
      </c>
      <c r="N136" s="9">
        <f t="shared" si="20"/>
        <v>1.0348690515487906</v>
      </c>
      <c r="O136" s="21">
        <v>8128.0911699999997</v>
      </c>
      <c r="P136" s="19" t="s">
        <v>53</v>
      </c>
      <c r="Q136" s="23" t="s">
        <v>53</v>
      </c>
      <c r="R136" s="23" t="s">
        <v>53</v>
      </c>
      <c r="S136" s="19" t="s">
        <v>53</v>
      </c>
      <c r="T136" s="23">
        <v>48.331099999999999</v>
      </c>
      <c r="U136" s="19">
        <v>35.783999999999999</v>
      </c>
    </row>
    <row r="137" spans="1:21" ht="14.25" x14ac:dyDescent="0.2">
      <c r="A137" s="8">
        <v>2007</v>
      </c>
      <c r="B137" s="13" t="s">
        <v>4</v>
      </c>
      <c r="C137" s="17">
        <v>1244.1560999999999</v>
      </c>
      <c r="D137" s="9">
        <f t="shared" si="14"/>
        <v>53.404673196551947</v>
      </c>
      <c r="E137" s="21">
        <v>261.34296000000001</v>
      </c>
      <c r="F137" s="9">
        <f t="shared" si="15"/>
        <v>11.217993763820751</v>
      </c>
      <c r="G137" s="21">
        <v>423.3827</v>
      </c>
      <c r="H137" s="9">
        <f t="shared" si="16"/>
        <v>18.173454866775796</v>
      </c>
      <c r="I137" s="15">
        <v>284.17070000000001</v>
      </c>
      <c r="J137" s="9">
        <f t="shared" si="17"/>
        <v>12.197861157081016</v>
      </c>
      <c r="K137" s="21">
        <v>116.624</v>
      </c>
      <c r="L137" s="9">
        <f t="shared" si="18"/>
        <v>5.0060170157705075</v>
      </c>
      <c r="M137" s="25">
        <f t="shared" si="19"/>
        <v>0</v>
      </c>
      <c r="N137" s="9">
        <f t="shared" si="20"/>
        <v>0</v>
      </c>
      <c r="O137" s="21">
        <v>2329.6764599999997</v>
      </c>
      <c r="P137" s="19" t="s">
        <v>53</v>
      </c>
      <c r="Q137" s="23" t="s">
        <v>53</v>
      </c>
      <c r="R137" s="23" t="s">
        <v>53</v>
      </c>
      <c r="S137" s="19" t="s">
        <v>53</v>
      </c>
      <c r="T137" s="23">
        <v>0</v>
      </c>
      <c r="U137" s="19">
        <v>0</v>
      </c>
    </row>
    <row r="138" spans="1:21" ht="14.25" x14ac:dyDescent="0.2">
      <c r="A138" s="8">
        <v>2007</v>
      </c>
      <c r="B138" s="13" t="s">
        <v>5</v>
      </c>
      <c r="C138" s="17">
        <v>1002.6115</v>
      </c>
      <c r="D138" s="9">
        <f t="shared" si="14"/>
        <v>29.785457625372626</v>
      </c>
      <c r="E138" s="21">
        <v>459.26708000000002</v>
      </c>
      <c r="F138" s="9">
        <f t="shared" si="15"/>
        <v>13.643849237784147</v>
      </c>
      <c r="G138" s="21">
        <v>723.29010000000005</v>
      </c>
      <c r="H138" s="9">
        <f t="shared" si="16"/>
        <v>21.487412247317661</v>
      </c>
      <c r="I138" s="15">
        <v>174.91739999999999</v>
      </c>
      <c r="J138" s="9">
        <f t="shared" si="17"/>
        <v>5.1964243434673891</v>
      </c>
      <c r="K138" s="21">
        <v>547.54499999999996</v>
      </c>
      <c r="L138" s="9">
        <f t="shared" si="18"/>
        <v>16.266398695291898</v>
      </c>
      <c r="M138" s="25">
        <f t="shared" si="19"/>
        <v>458.47970000000004</v>
      </c>
      <c r="N138" s="9">
        <f t="shared" si="20"/>
        <v>13.620457850766279</v>
      </c>
      <c r="O138" s="21">
        <v>3366.11078</v>
      </c>
      <c r="P138" s="19" t="s">
        <v>53</v>
      </c>
      <c r="Q138" s="23" t="s">
        <v>53</v>
      </c>
      <c r="R138" s="23" t="s">
        <v>53</v>
      </c>
      <c r="S138" s="19" t="s">
        <v>53</v>
      </c>
      <c r="T138" s="23">
        <v>71.234099999999998</v>
      </c>
      <c r="U138" s="19">
        <v>387.24560000000002</v>
      </c>
    </row>
    <row r="139" spans="1:21" ht="14.25" x14ac:dyDescent="0.2">
      <c r="A139" s="8">
        <v>2007</v>
      </c>
      <c r="B139" s="13" t="s">
        <v>29</v>
      </c>
      <c r="C139" s="17">
        <v>5179.6201000000001</v>
      </c>
      <c r="D139" s="9">
        <f t="shared" si="14"/>
        <v>72.728707060949688</v>
      </c>
      <c r="E139" s="21">
        <v>384.79968000000002</v>
      </c>
      <c r="F139" s="9">
        <f t="shared" si="15"/>
        <v>5.403095721994589</v>
      </c>
      <c r="G139" s="21">
        <v>788.15449999999998</v>
      </c>
      <c r="H139" s="9">
        <f t="shared" si="16"/>
        <v>11.066730115837892</v>
      </c>
      <c r="I139" s="15">
        <v>463.93959999999998</v>
      </c>
      <c r="J139" s="9">
        <f t="shared" si="17"/>
        <v>6.5143247209142174</v>
      </c>
      <c r="K139" s="21">
        <v>96.591399999999993</v>
      </c>
      <c r="L139" s="9">
        <f t="shared" si="18"/>
        <v>1.3562708267363113</v>
      </c>
      <c r="M139" s="25">
        <f t="shared" si="19"/>
        <v>208.7319</v>
      </c>
      <c r="N139" s="9">
        <f t="shared" si="20"/>
        <v>2.930871553567306</v>
      </c>
      <c r="O139" s="21">
        <v>7121.8371799999995</v>
      </c>
      <c r="P139" s="19" t="s">
        <v>53</v>
      </c>
      <c r="Q139" s="23" t="s">
        <v>53</v>
      </c>
      <c r="R139" s="23" t="s">
        <v>53</v>
      </c>
      <c r="S139" s="19" t="s">
        <v>53</v>
      </c>
      <c r="T139" s="23">
        <v>169.21889999999999</v>
      </c>
      <c r="U139" s="19">
        <v>39.512999999999998</v>
      </c>
    </row>
    <row r="140" spans="1:21" ht="14.25" x14ac:dyDescent="0.2">
      <c r="A140" s="8">
        <v>2007</v>
      </c>
      <c r="B140" s="13" t="s">
        <v>6</v>
      </c>
      <c r="C140" s="17">
        <v>985.3578</v>
      </c>
      <c r="D140" s="9">
        <f t="shared" si="14"/>
        <v>49.322547767759794</v>
      </c>
      <c r="E140" s="21">
        <v>321.85266000000001</v>
      </c>
      <c r="F140" s="9">
        <f t="shared" si="15"/>
        <v>16.110486157445099</v>
      </c>
      <c r="G140" s="21">
        <v>516.28070000000002</v>
      </c>
      <c r="H140" s="9">
        <f t="shared" si="16"/>
        <v>25.842673075021551</v>
      </c>
      <c r="I140" s="15">
        <v>162.2672</v>
      </c>
      <c r="J140" s="9">
        <f t="shared" si="17"/>
        <v>8.1223609567414332</v>
      </c>
      <c r="K140" s="21">
        <v>12.0253</v>
      </c>
      <c r="L140" s="9">
        <f t="shared" si="18"/>
        <v>0.60193204303212688</v>
      </c>
      <c r="M140" s="25">
        <f t="shared" si="19"/>
        <v>0</v>
      </c>
      <c r="N140" s="9">
        <f t="shared" si="20"/>
        <v>0</v>
      </c>
      <c r="O140" s="21">
        <v>1997.7836600000001</v>
      </c>
      <c r="P140" s="19" t="s">
        <v>53</v>
      </c>
      <c r="Q140" s="23" t="s">
        <v>53</v>
      </c>
      <c r="R140" s="23" t="s">
        <v>53</v>
      </c>
      <c r="S140" s="19" t="s">
        <v>53</v>
      </c>
      <c r="T140" s="23">
        <v>0</v>
      </c>
      <c r="U140" s="19">
        <v>0</v>
      </c>
    </row>
    <row r="141" spans="1:21" ht="14.25" x14ac:dyDescent="0.2">
      <c r="A141" s="8">
        <v>2007</v>
      </c>
      <c r="B141" s="13" t="s">
        <v>7</v>
      </c>
      <c r="C141" s="17">
        <v>1640.3487</v>
      </c>
      <c r="D141" s="9">
        <f t="shared" si="14"/>
        <v>20.119438185508443</v>
      </c>
      <c r="E141" s="21">
        <v>2895.7509</v>
      </c>
      <c r="F141" s="9">
        <f t="shared" si="15"/>
        <v>35.517375807461207</v>
      </c>
      <c r="G141" s="21">
        <v>2038.4301</v>
      </c>
      <c r="H141" s="9">
        <f t="shared" si="16"/>
        <v>25.002042792748757</v>
      </c>
      <c r="I141" s="15">
        <v>402.3818</v>
      </c>
      <c r="J141" s="9">
        <f t="shared" si="17"/>
        <v>4.9353504849753111</v>
      </c>
      <c r="K141" s="21">
        <v>246.66149999999999</v>
      </c>
      <c r="L141" s="9">
        <f t="shared" si="18"/>
        <v>3.025387712987361</v>
      </c>
      <c r="M141" s="25">
        <f t="shared" si="19"/>
        <v>929.48119999999994</v>
      </c>
      <c r="N141" s="9">
        <f t="shared" si="20"/>
        <v>11.400405016318913</v>
      </c>
      <c r="O141" s="21">
        <v>8153.0542000000005</v>
      </c>
      <c r="P141" s="19" t="s">
        <v>53</v>
      </c>
      <c r="Q141" s="23" t="s">
        <v>53</v>
      </c>
      <c r="R141" s="23" t="s">
        <v>53</v>
      </c>
      <c r="S141" s="19" t="s">
        <v>53</v>
      </c>
      <c r="T141" s="23">
        <v>862.38909999999998</v>
      </c>
      <c r="U141" s="19">
        <v>67.092100000000002</v>
      </c>
    </row>
    <row r="142" spans="1:21" ht="14.25" x14ac:dyDescent="0.2">
      <c r="A142" s="8">
        <v>2007</v>
      </c>
      <c r="B142" s="13" t="s">
        <v>8</v>
      </c>
      <c r="C142" s="17">
        <v>5949.0369000000001</v>
      </c>
      <c r="D142" s="9">
        <f t="shared" si="14"/>
        <v>59.406752629318937</v>
      </c>
      <c r="E142" s="21">
        <v>987.00072999999998</v>
      </c>
      <c r="F142" s="9">
        <f t="shared" si="15"/>
        <v>9.8561345639102029</v>
      </c>
      <c r="G142" s="21">
        <v>1201.366</v>
      </c>
      <c r="H142" s="9">
        <f t="shared" si="16"/>
        <v>11.996774264297196</v>
      </c>
      <c r="I142" s="15">
        <v>470.01569999999998</v>
      </c>
      <c r="J142" s="9">
        <f t="shared" si="17"/>
        <v>4.6935507194107631</v>
      </c>
      <c r="K142" s="21">
        <v>1075.0350000000001</v>
      </c>
      <c r="L142" s="9">
        <f t="shared" si="18"/>
        <v>10.735239902926116</v>
      </c>
      <c r="M142" s="25">
        <f t="shared" si="19"/>
        <v>331.62090000000001</v>
      </c>
      <c r="N142" s="9">
        <f t="shared" si="20"/>
        <v>3.3115479201368059</v>
      </c>
      <c r="O142" s="21">
        <v>10014.075229999999</v>
      </c>
      <c r="P142" s="19" t="s">
        <v>53</v>
      </c>
      <c r="Q142" s="23" t="s">
        <v>53</v>
      </c>
      <c r="R142" s="23" t="s">
        <v>53</v>
      </c>
      <c r="S142" s="19" t="s">
        <v>53</v>
      </c>
      <c r="T142" s="23">
        <v>264.01679999999999</v>
      </c>
      <c r="U142" s="19">
        <v>67.604100000000003</v>
      </c>
    </row>
    <row r="143" spans="1:21" ht="14.25" x14ac:dyDescent="0.2">
      <c r="A143" s="8">
        <v>2007</v>
      </c>
      <c r="B143" s="13" t="s">
        <v>55</v>
      </c>
      <c r="C143" s="17">
        <v>30624.422600000002</v>
      </c>
      <c r="D143" s="9">
        <f t="shared" si="14"/>
        <v>46.639281223372919</v>
      </c>
      <c r="E143" s="21">
        <v>8847.7323799999995</v>
      </c>
      <c r="F143" s="9">
        <f t="shared" si="15"/>
        <v>13.474601106763807</v>
      </c>
      <c r="G143" s="21">
        <v>2162.5841</v>
      </c>
      <c r="H143" s="9">
        <f t="shared" si="16"/>
        <v>3.2934945199291632</v>
      </c>
      <c r="I143" s="15">
        <v>17441.157999999999</v>
      </c>
      <c r="J143" s="9">
        <f t="shared" si="17"/>
        <v>26.56190725448258</v>
      </c>
      <c r="K143" s="21">
        <v>4341.9497000000001</v>
      </c>
      <c r="L143" s="9">
        <f t="shared" si="18"/>
        <v>6.6125463249073517</v>
      </c>
      <c r="M143" s="25">
        <f t="shared" si="19"/>
        <v>2244.4486000000002</v>
      </c>
      <c r="N143" s="9">
        <f t="shared" si="20"/>
        <v>3.418169570544185</v>
      </c>
      <c r="O143" s="21">
        <v>65662.295379999996</v>
      </c>
      <c r="P143" s="19" t="s">
        <v>53</v>
      </c>
      <c r="Q143" s="23" t="s">
        <v>53</v>
      </c>
      <c r="R143" s="23" t="s">
        <v>53</v>
      </c>
      <c r="S143" s="19" t="s">
        <v>53</v>
      </c>
      <c r="T143" s="23">
        <v>120.1808</v>
      </c>
      <c r="U143" s="19">
        <v>2124.2678000000001</v>
      </c>
    </row>
    <row r="144" spans="1:21" ht="14.25" x14ac:dyDescent="0.2">
      <c r="A144" s="8">
        <v>2007</v>
      </c>
      <c r="B144" s="13" t="s">
        <v>9</v>
      </c>
      <c r="C144" s="17">
        <v>1982.8101999999999</v>
      </c>
      <c r="D144" s="9">
        <f t="shared" si="14"/>
        <v>47.14168957723242</v>
      </c>
      <c r="E144" s="21">
        <v>466.47320000000002</v>
      </c>
      <c r="F144" s="9">
        <f t="shared" si="15"/>
        <v>11.090489039494681</v>
      </c>
      <c r="G144" s="21">
        <v>1041.8440000000001</v>
      </c>
      <c r="H144" s="9">
        <f t="shared" si="16"/>
        <v>24.770039228112775</v>
      </c>
      <c r="I144" s="15">
        <v>383.98660000000001</v>
      </c>
      <c r="J144" s="9">
        <f t="shared" si="17"/>
        <v>9.1293544379673435</v>
      </c>
      <c r="K144" s="21">
        <v>32.414999999999999</v>
      </c>
      <c r="L144" s="9">
        <f t="shared" si="18"/>
        <v>0.77067278938044037</v>
      </c>
      <c r="M144" s="25">
        <f t="shared" si="19"/>
        <v>298.53620000000001</v>
      </c>
      <c r="N144" s="9">
        <f t="shared" si="20"/>
        <v>7.0977549278123417</v>
      </c>
      <c r="O144" s="21">
        <v>4206.0652</v>
      </c>
      <c r="P144" s="19" t="s">
        <v>53</v>
      </c>
      <c r="Q144" s="23" t="s">
        <v>53</v>
      </c>
      <c r="R144" s="23" t="s">
        <v>53</v>
      </c>
      <c r="S144" s="19" t="s">
        <v>53</v>
      </c>
      <c r="T144" s="23">
        <v>243.8809</v>
      </c>
      <c r="U144" s="19">
        <v>54.655299999999997</v>
      </c>
    </row>
    <row r="145" spans="1:21" ht="14.25" x14ac:dyDescent="0.2">
      <c r="A145" s="8">
        <v>2007</v>
      </c>
      <c r="B145" s="13" t="s">
        <v>10</v>
      </c>
      <c r="C145" s="17">
        <v>4610.1773000000003</v>
      </c>
      <c r="D145" s="9">
        <f t="shared" si="14"/>
        <v>40.074686467907071</v>
      </c>
      <c r="E145" s="21">
        <v>3820.5573899999999</v>
      </c>
      <c r="F145" s="9">
        <f t="shared" si="15"/>
        <v>33.210792031121095</v>
      </c>
      <c r="G145" s="21">
        <v>1501.6504</v>
      </c>
      <c r="H145" s="9">
        <f t="shared" si="16"/>
        <v>13.053330717759431</v>
      </c>
      <c r="I145" s="15">
        <v>555.16369999999995</v>
      </c>
      <c r="J145" s="9">
        <f t="shared" si="17"/>
        <v>4.8258472002504584</v>
      </c>
      <c r="K145" s="21">
        <v>653.82410000000004</v>
      </c>
      <c r="L145" s="9">
        <f t="shared" si="18"/>
        <v>5.6834681418134441</v>
      </c>
      <c r="M145" s="25">
        <f t="shared" si="19"/>
        <v>362.59059999999999</v>
      </c>
      <c r="N145" s="9">
        <f t="shared" si="20"/>
        <v>3.1518754411485008</v>
      </c>
      <c r="O145" s="21">
        <v>11503.96349</v>
      </c>
      <c r="P145" s="19" t="s">
        <v>53</v>
      </c>
      <c r="Q145" s="23" t="s">
        <v>53</v>
      </c>
      <c r="R145" s="23" t="s">
        <v>53</v>
      </c>
      <c r="S145" s="19" t="s">
        <v>53</v>
      </c>
      <c r="T145" s="23">
        <v>0</v>
      </c>
      <c r="U145" s="19">
        <v>362.59059999999999</v>
      </c>
    </row>
    <row r="146" spans="1:21" ht="14.25" x14ac:dyDescent="0.2">
      <c r="A146" s="8">
        <v>2007</v>
      </c>
      <c r="B146" s="13" t="s">
        <v>11</v>
      </c>
      <c r="C146" s="17">
        <v>1990.9277999999999</v>
      </c>
      <c r="D146" s="9">
        <f t="shared" si="14"/>
        <v>31.085716336370851</v>
      </c>
      <c r="E146" s="21">
        <v>1564.7745399999999</v>
      </c>
      <c r="F146" s="9">
        <f t="shared" si="15"/>
        <v>24.43189425594197</v>
      </c>
      <c r="G146" s="21">
        <v>2044.3767</v>
      </c>
      <c r="H146" s="9">
        <f t="shared" si="16"/>
        <v>31.920250538912526</v>
      </c>
      <c r="I146" s="15">
        <v>555.07590000000005</v>
      </c>
      <c r="J146" s="9">
        <f t="shared" si="17"/>
        <v>8.6667793641516049</v>
      </c>
      <c r="K146" s="21">
        <v>249.4837</v>
      </c>
      <c r="L146" s="9">
        <f t="shared" si="18"/>
        <v>3.8953595046230429</v>
      </c>
      <c r="M146" s="25">
        <f t="shared" si="19"/>
        <v>0</v>
      </c>
      <c r="N146" s="9">
        <f t="shared" si="20"/>
        <v>0</v>
      </c>
      <c r="O146" s="21">
        <v>6404.6386400000001</v>
      </c>
      <c r="P146" s="19" t="s">
        <v>53</v>
      </c>
      <c r="Q146" s="23" t="s">
        <v>53</v>
      </c>
      <c r="R146" s="23" t="s">
        <v>53</v>
      </c>
      <c r="S146" s="19" t="s">
        <v>53</v>
      </c>
      <c r="T146" s="23">
        <v>0</v>
      </c>
      <c r="U146" s="19">
        <v>0</v>
      </c>
    </row>
    <row r="147" spans="1:21" ht="14.25" x14ac:dyDescent="0.2">
      <c r="A147" s="8">
        <v>2007</v>
      </c>
      <c r="B147" s="13" t="s">
        <v>12</v>
      </c>
      <c r="C147" s="17">
        <v>1616.3989999999999</v>
      </c>
      <c r="D147" s="9">
        <f t="shared" si="14"/>
        <v>31.220731994271883</v>
      </c>
      <c r="E147" s="21">
        <v>1215.8912600000001</v>
      </c>
      <c r="F147" s="9">
        <f t="shared" si="15"/>
        <v>23.484928636207744</v>
      </c>
      <c r="G147" s="21">
        <v>1365.0310999999999</v>
      </c>
      <c r="H147" s="9">
        <f t="shared" si="16"/>
        <v>26.365563290342386</v>
      </c>
      <c r="I147" s="15">
        <v>302.2577</v>
      </c>
      <c r="J147" s="9">
        <f t="shared" si="17"/>
        <v>5.8381047284148488</v>
      </c>
      <c r="K147" s="21">
        <v>78.1023</v>
      </c>
      <c r="L147" s="9">
        <f t="shared" si="18"/>
        <v>1.5085452146631004</v>
      </c>
      <c r="M147" s="25">
        <f t="shared" si="19"/>
        <v>599.64440000000002</v>
      </c>
      <c r="N147" s="9">
        <f t="shared" si="20"/>
        <v>11.58212613610004</v>
      </c>
      <c r="O147" s="21">
        <v>5177.3257599999997</v>
      </c>
      <c r="P147" s="19" t="s">
        <v>53</v>
      </c>
      <c r="Q147" s="23" t="s">
        <v>53</v>
      </c>
      <c r="R147" s="23" t="s">
        <v>53</v>
      </c>
      <c r="S147" s="19" t="s">
        <v>53</v>
      </c>
      <c r="T147" s="23">
        <v>372.01440000000002</v>
      </c>
      <c r="U147" s="19">
        <v>227.63</v>
      </c>
    </row>
    <row r="148" spans="1:21" ht="14.25" x14ac:dyDescent="0.2">
      <c r="A148" s="8">
        <v>2007</v>
      </c>
      <c r="B148" s="13" t="s">
        <v>13</v>
      </c>
      <c r="C148" s="17">
        <v>10009.761500000001</v>
      </c>
      <c r="D148" s="9">
        <f t="shared" si="14"/>
        <v>57.071668887935445</v>
      </c>
      <c r="E148" s="21">
        <v>2098.0996300000002</v>
      </c>
      <c r="F148" s="9">
        <f t="shared" si="15"/>
        <v>11.962527516490765</v>
      </c>
      <c r="G148" s="21">
        <v>2564.2523000000001</v>
      </c>
      <c r="H148" s="9">
        <f t="shared" si="16"/>
        <v>14.620344172109087</v>
      </c>
      <c r="I148" s="15">
        <v>681.55600000000004</v>
      </c>
      <c r="J148" s="9">
        <f t="shared" si="17"/>
        <v>3.8859605556621637</v>
      </c>
      <c r="K148" s="21">
        <v>2101.2512999999999</v>
      </c>
      <c r="L148" s="9">
        <f t="shared" si="18"/>
        <v>11.980497082167632</v>
      </c>
      <c r="M148" s="25">
        <f t="shared" si="19"/>
        <v>84.011799999999994</v>
      </c>
      <c r="N148" s="9">
        <f t="shared" si="20"/>
        <v>0.47900178563489793</v>
      </c>
      <c r="O148" s="21">
        <v>17538.932530000002</v>
      </c>
      <c r="P148" s="19" t="s">
        <v>53</v>
      </c>
      <c r="Q148" s="23" t="s">
        <v>53</v>
      </c>
      <c r="R148" s="23" t="s">
        <v>53</v>
      </c>
      <c r="S148" s="19" t="s">
        <v>53</v>
      </c>
      <c r="T148" s="23">
        <v>0</v>
      </c>
      <c r="U148" s="19">
        <v>84.011799999999994</v>
      </c>
    </row>
    <row r="149" spans="1:21" ht="14.25" x14ac:dyDescent="0.2">
      <c r="A149" s="8">
        <v>2007</v>
      </c>
      <c r="B149" s="13" t="s">
        <v>14</v>
      </c>
      <c r="C149" s="17">
        <v>10419.838100000001</v>
      </c>
      <c r="D149" s="9">
        <f t="shared" si="14"/>
        <v>40.738375177682919</v>
      </c>
      <c r="E149" s="21">
        <v>6471.1268700000001</v>
      </c>
      <c r="F149" s="9">
        <f t="shared" si="15"/>
        <v>25.300123833252741</v>
      </c>
      <c r="G149" s="21">
        <v>4828.6790000000001</v>
      </c>
      <c r="H149" s="9">
        <f t="shared" si="16"/>
        <v>18.87865577437319</v>
      </c>
      <c r="I149" s="15">
        <v>441.68830000000003</v>
      </c>
      <c r="J149" s="9">
        <f t="shared" si="17"/>
        <v>1.7268659555269832</v>
      </c>
      <c r="K149" s="21">
        <v>3377.4560000000001</v>
      </c>
      <c r="L149" s="9">
        <f t="shared" si="18"/>
        <v>13.204818381402323</v>
      </c>
      <c r="M149" s="25">
        <f t="shared" si="19"/>
        <v>38.6631</v>
      </c>
      <c r="N149" s="9">
        <f t="shared" si="20"/>
        <v>0.15116087776184089</v>
      </c>
      <c r="O149" s="21">
        <v>25577.451370000002</v>
      </c>
      <c r="P149" s="19" t="s">
        <v>53</v>
      </c>
      <c r="Q149" s="23" t="s">
        <v>53</v>
      </c>
      <c r="R149" s="23" t="s">
        <v>53</v>
      </c>
      <c r="S149" s="19" t="s">
        <v>53</v>
      </c>
      <c r="T149" s="23">
        <v>0</v>
      </c>
      <c r="U149" s="19">
        <v>38.6631</v>
      </c>
    </row>
    <row r="150" spans="1:21" ht="14.25" x14ac:dyDescent="0.2">
      <c r="A150" s="8">
        <v>2007</v>
      </c>
      <c r="B150" s="13" t="s">
        <v>30</v>
      </c>
      <c r="C150" s="17">
        <v>2683.3953000000001</v>
      </c>
      <c r="D150" s="9">
        <f t="shared" si="14"/>
        <v>37.579032850429968</v>
      </c>
      <c r="E150" s="21">
        <v>1336.28683</v>
      </c>
      <c r="F150" s="9">
        <f t="shared" si="15"/>
        <v>18.713741759243195</v>
      </c>
      <c r="G150" s="21">
        <v>1765.3507</v>
      </c>
      <c r="H150" s="9">
        <f t="shared" si="16"/>
        <v>24.722474526145863</v>
      </c>
      <c r="I150" s="15">
        <v>592.64869999999996</v>
      </c>
      <c r="J150" s="9">
        <f t="shared" si="17"/>
        <v>8.2996213662834588</v>
      </c>
      <c r="K150" s="21">
        <v>303.91250000000002</v>
      </c>
      <c r="L150" s="9">
        <f t="shared" si="18"/>
        <v>4.2560772992172629</v>
      </c>
      <c r="M150" s="25">
        <f t="shared" si="19"/>
        <v>459.07749999999999</v>
      </c>
      <c r="N150" s="9">
        <f t="shared" si="20"/>
        <v>6.4290521986802549</v>
      </c>
      <c r="O150" s="21">
        <v>7140.6715299999996</v>
      </c>
      <c r="P150" s="19" t="s">
        <v>53</v>
      </c>
      <c r="Q150" s="23" t="s">
        <v>53</v>
      </c>
      <c r="R150" s="23" t="s">
        <v>53</v>
      </c>
      <c r="S150" s="19" t="s">
        <v>53</v>
      </c>
      <c r="T150" s="23">
        <v>404.96019999999999</v>
      </c>
      <c r="U150" s="19">
        <v>54.1173</v>
      </c>
    </row>
    <row r="151" spans="1:21" ht="14.25" x14ac:dyDescent="0.2">
      <c r="A151" s="8">
        <v>2007</v>
      </c>
      <c r="B151" s="13" t="s">
        <v>15</v>
      </c>
      <c r="C151" s="17">
        <v>1893.5097000000001</v>
      </c>
      <c r="D151" s="9">
        <f t="shared" si="14"/>
        <v>44.651005122107854</v>
      </c>
      <c r="E151" s="21">
        <v>1053.58044</v>
      </c>
      <c r="F151" s="9">
        <f t="shared" si="15"/>
        <v>24.844565424192254</v>
      </c>
      <c r="G151" s="21">
        <v>740.23109999999997</v>
      </c>
      <c r="H151" s="9">
        <f t="shared" si="16"/>
        <v>17.455449337092666</v>
      </c>
      <c r="I151" s="15">
        <v>317.33909999999997</v>
      </c>
      <c r="J151" s="9">
        <f t="shared" si="17"/>
        <v>7.483198939802155</v>
      </c>
      <c r="K151" s="21">
        <v>177.91749999999999</v>
      </c>
      <c r="L151" s="9">
        <f t="shared" si="18"/>
        <v>4.1954869329756406</v>
      </c>
      <c r="M151" s="25">
        <f t="shared" si="19"/>
        <v>58.109900000000003</v>
      </c>
      <c r="N151" s="9">
        <f t="shared" si="20"/>
        <v>1.3702942438294219</v>
      </c>
      <c r="O151" s="21">
        <v>4240.6877400000003</v>
      </c>
      <c r="P151" s="19" t="s">
        <v>53</v>
      </c>
      <c r="Q151" s="23" t="s">
        <v>53</v>
      </c>
      <c r="R151" s="23" t="s">
        <v>53</v>
      </c>
      <c r="S151" s="19" t="s">
        <v>53</v>
      </c>
      <c r="T151" s="23">
        <v>0</v>
      </c>
      <c r="U151" s="19">
        <v>58.109900000000003</v>
      </c>
    </row>
    <row r="152" spans="1:21" ht="14.25" x14ac:dyDescent="0.2">
      <c r="A152" s="8">
        <v>2007</v>
      </c>
      <c r="B152" s="13" t="s">
        <v>16</v>
      </c>
      <c r="C152" s="17">
        <v>1241.145</v>
      </c>
      <c r="D152" s="9">
        <f t="shared" si="14"/>
        <v>43.227069809531393</v>
      </c>
      <c r="E152" s="21">
        <v>527.59037999999998</v>
      </c>
      <c r="F152" s="9">
        <f t="shared" si="15"/>
        <v>18.375118287627309</v>
      </c>
      <c r="G152" s="21">
        <v>647.44460000000004</v>
      </c>
      <c r="H152" s="9">
        <f t="shared" si="16"/>
        <v>22.549446617441259</v>
      </c>
      <c r="I152" s="15">
        <v>228.2664</v>
      </c>
      <c r="J152" s="9">
        <f t="shared" si="17"/>
        <v>7.950148941477762</v>
      </c>
      <c r="K152" s="21">
        <v>114.14790000000001</v>
      </c>
      <c r="L152" s="9">
        <f t="shared" si="18"/>
        <v>3.9755864479262368</v>
      </c>
      <c r="M152" s="25">
        <f t="shared" si="19"/>
        <v>112.62739999999999</v>
      </c>
      <c r="N152" s="9">
        <f t="shared" si="20"/>
        <v>3.9226298959960486</v>
      </c>
      <c r="O152" s="21">
        <v>2871.2216799999997</v>
      </c>
      <c r="P152" s="19" t="s">
        <v>53</v>
      </c>
      <c r="Q152" s="23" t="s">
        <v>53</v>
      </c>
      <c r="R152" s="23" t="s">
        <v>53</v>
      </c>
      <c r="S152" s="19" t="s">
        <v>53</v>
      </c>
      <c r="T152" s="23">
        <v>112.62739999999999</v>
      </c>
      <c r="U152" s="19">
        <v>0</v>
      </c>
    </row>
    <row r="153" spans="1:21" ht="14.25" x14ac:dyDescent="0.2">
      <c r="A153" s="8">
        <v>2007</v>
      </c>
      <c r="B153" s="13" t="s">
        <v>17</v>
      </c>
      <c r="C153" s="17">
        <v>9225.1165000000001</v>
      </c>
      <c r="D153" s="9">
        <f t="shared" si="14"/>
        <v>74.345076880852673</v>
      </c>
      <c r="E153" s="21">
        <v>805.19037000000003</v>
      </c>
      <c r="F153" s="9">
        <f t="shared" si="15"/>
        <v>6.489017234782045</v>
      </c>
      <c r="G153" s="21">
        <v>1250.4136000000001</v>
      </c>
      <c r="H153" s="9">
        <f t="shared" si="16"/>
        <v>10.077064633803138</v>
      </c>
      <c r="I153" s="15">
        <v>591.14409999999998</v>
      </c>
      <c r="J153" s="9">
        <f t="shared" si="17"/>
        <v>4.7640215234314347</v>
      </c>
      <c r="K153" s="21">
        <v>192.6465</v>
      </c>
      <c r="L153" s="9">
        <f t="shared" si="18"/>
        <v>1.5525352827064229</v>
      </c>
      <c r="M153" s="25">
        <f t="shared" si="19"/>
        <v>343.99919999999997</v>
      </c>
      <c r="N153" s="9">
        <f t="shared" si="20"/>
        <v>2.7722844444242862</v>
      </c>
      <c r="O153" s="21">
        <v>12408.510269999999</v>
      </c>
      <c r="P153" s="19" t="s">
        <v>53</v>
      </c>
      <c r="Q153" s="23" t="s">
        <v>53</v>
      </c>
      <c r="R153" s="23" t="s">
        <v>53</v>
      </c>
      <c r="S153" s="19" t="s">
        <v>53</v>
      </c>
      <c r="T153" s="23">
        <v>0</v>
      </c>
      <c r="U153" s="19">
        <v>343.99919999999997</v>
      </c>
    </row>
    <row r="154" spans="1:21" ht="14.25" x14ac:dyDescent="0.2">
      <c r="A154" s="8">
        <v>2007</v>
      </c>
      <c r="B154" s="13" t="s">
        <v>18</v>
      </c>
      <c r="C154" s="17">
        <v>1424.4589000000001</v>
      </c>
      <c r="D154" s="9">
        <f t="shared" si="14"/>
        <v>19.986890101971984</v>
      </c>
      <c r="E154" s="21">
        <v>2108.6235900000001</v>
      </c>
      <c r="F154" s="9">
        <f t="shared" si="15"/>
        <v>29.586552451429544</v>
      </c>
      <c r="G154" s="21">
        <v>2028.0345</v>
      </c>
      <c r="H154" s="9">
        <f t="shared" si="16"/>
        <v>28.455789545425077</v>
      </c>
      <c r="I154" s="15">
        <v>498.976</v>
      </c>
      <c r="J154" s="9">
        <f t="shared" si="17"/>
        <v>7.0012398922296546</v>
      </c>
      <c r="K154" s="21">
        <v>48.745100000000001</v>
      </c>
      <c r="L154" s="9">
        <f t="shared" si="18"/>
        <v>0.6839530131123015</v>
      </c>
      <c r="M154" s="25">
        <f t="shared" si="19"/>
        <v>1018.1281</v>
      </c>
      <c r="N154" s="9">
        <f t="shared" si="20"/>
        <v>14.285574995831428</v>
      </c>
      <c r="O154" s="21">
        <v>7126.966190000001</v>
      </c>
      <c r="P154" s="19" t="s">
        <v>53</v>
      </c>
      <c r="Q154" s="23" t="s">
        <v>53</v>
      </c>
      <c r="R154" s="23" t="s">
        <v>53</v>
      </c>
      <c r="S154" s="19" t="s">
        <v>53</v>
      </c>
      <c r="T154" s="23">
        <v>763.09230000000002</v>
      </c>
      <c r="U154" s="19">
        <v>255.03579999999999</v>
      </c>
    </row>
    <row r="155" spans="1:21" ht="14.25" x14ac:dyDescent="0.2">
      <c r="A155" s="8">
        <v>2007</v>
      </c>
      <c r="B155" s="13" t="s">
        <v>19</v>
      </c>
      <c r="C155" s="17">
        <v>4227.1687000000002</v>
      </c>
      <c r="D155" s="9">
        <f t="shared" si="14"/>
        <v>42.225837720918406</v>
      </c>
      <c r="E155" s="21">
        <v>2819.47111</v>
      </c>
      <c r="F155" s="9">
        <f t="shared" si="15"/>
        <v>28.164130177647671</v>
      </c>
      <c r="G155" s="21">
        <v>1600.8222000000001</v>
      </c>
      <c r="H155" s="9">
        <f t="shared" si="16"/>
        <v>15.990858949453235</v>
      </c>
      <c r="I155" s="15">
        <v>515.76030000000003</v>
      </c>
      <c r="J155" s="9">
        <f t="shared" si="17"/>
        <v>5.1520088920728897</v>
      </c>
      <c r="K155" s="21">
        <v>226.28210000000001</v>
      </c>
      <c r="L155" s="9">
        <f t="shared" si="18"/>
        <v>2.2603666690067592</v>
      </c>
      <c r="M155" s="25">
        <f t="shared" si="19"/>
        <v>621.3537</v>
      </c>
      <c r="N155" s="9">
        <f t="shared" si="20"/>
        <v>6.2067975909010258</v>
      </c>
      <c r="O155" s="21">
        <v>10010.858110000001</v>
      </c>
      <c r="P155" s="19" t="s">
        <v>53</v>
      </c>
      <c r="Q155" s="23" t="s">
        <v>53</v>
      </c>
      <c r="R155" s="23" t="s">
        <v>53</v>
      </c>
      <c r="S155" s="19" t="s">
        <v>53</v>
      </c>
      <c r="T155" s="23">
        <v>499.41180000000003</v>
      </c>
      <c r="U155" s="19">
        <v>121.9419</v>
      </c>
    </row>
    <row r="156" spans="1:21" ht="14.25" x14ac:dyDescent="0.2">
      <c r="A156" s="8">
        <v>2007</v>
      </c>
      <c r="B156" s="13" t="s">
        <v>31</v>
      </c>
      <c r="C156" s="17">
        <v>1851.1296</v>
      </c>
      <c r="D156" s="9">
        <f t="shared" si="14"/>
        <v>53.134227631434136</v>
      </c>
      <c r="E156" s="21">
        <v>458.45200999999997</v>
      </c>
      <c r="F156" s="9">
        <f t="shared" si="15"/>
        <v>13.159258788487049</v>
      </c>
      <c r="G156" s="21">
        <v>854.55709999999999</v>
      </c>
      <c r="H156" s="9">
        <f t="shared" si="16"/>
        <v>24.528931672562649</v>
      </c>
      <c r="I156" s="15">
        <v>192.66970000000001</v>
      </c>
      <c r="J156" s="9">
        <f t="shared" si="17"/>
        <v>5.5303289934319704</v>
      </c>
      <c r="K156" s="21">
        <v>61.807000000000002</v>
      </c>
      <c r="L156" s="9">
        <f t="shared" si="18"/>
        <v>1.7740882146858057</v>
      </c>
      <c r="M156" s="25">
        <f t="shared" si="19"/>
        <v>65.258700000000005</v>
      </c>
      <c r="N156" s="9">
        <f t="shared" si="20"/>
        <v>1.8731646993983948</v>
      </c>
      <c r="O156" s="21">
        <v>3483.8741099999997</v>
      </c>
      <c r="P156" s="19" t="s">
        <v>53</v>
      </c>
      <c r="Q156" s="23" t="s">
        <v>53</v>
      </c>
      <c r="R156" s="23" t="s">
        <v>53</v>
      </c>
      <c r="S156" s="19" t="s">
        <v>53</v>
      </c>
      <c r="T156" s="23">
        <v>0</v>
      </c>
      <c r="U156" s="19">
        <v>65.258700000000005</v>
      </c>
    </row>
    <row r="157" spans="1:21" ht="14.25" x14ac:dyDescent="0.2">
      <c r="A157" s="8">
        <v>2007</v>
      </c>
      <c r="B157" s="13" t="s">
        <v>20</v>
      </c>
      <c r="C157" s="17">
        <v>1602.1396</v>
      </c>
      <c r="D157" s="9">
        <f t="shared" si="14"/>
        <v>53.475751126981685</v>
      </c>
      <c r="E157" s="21">
        <v>330.14019999999999</v>
      </c>
      <c r="F157" s="9">
        <f t="shared" si="15"/>
        <v>11.019323891758221</v>
      </c>
      <c r="G157" s="21">
        <v>689.53930000000003</v>
      </c>
      <c r="H157" s="9">
        <f t="shared" si="16"/>
        <v>23.015242865898305</v>
      </c>
      <c r="I157" s="15">
        <v>201.45240000000001</v>
      </c>
      <c r="J157" s="9">
        <f t="shared" si="17"/>
        <v>6.724019808469353</v>
      </c>
      <c r="K157" s="21">
        <v>172.73990000000001</v>
      </c>
      <c r="L157" s="9">
        <f t="shared" si="18"/>
        <v>5.7656623068924233</v>
      </c>
      <c r="M157" s="25">
        <f t="shared" si="19"/>
        <v>0</v>
      </c>
      <c r="N157" s="9">
        <f t="shared" si="20"/>
        <v>0</v>
      </c>
      <c r="O157" s="21">
        <v>2996.0114000000003</v>
      </c>
      <c r="P157" s="19" t="s">
        <v>53</v>
      </c>
      <c r="Q157" s="23" t="s">
        <v>53</v>
      </c>
      <c r="R157" s="23" t="s">
        <v>53</v>
      </c>
      <c r="S157" s="19" t="s">
        <v>53</v>
      </c>
      <c r="T157" s="23">
        <v>0</v>
      </c>
      <c r="U157" s="19">
        <v>0</v>
      </c>
    </row>
    <row r="158" spans="1:21" ht="14.25" x14ac:dyDescent="0.2">
      <c r="A158" s="8">
        <v>2007</v>
      </c>
      <c r="B158" s="13" t="s">
        <v>21</v>
      </c>
      <c r="C158" s="17">
        <v>2378.5996</v>
      </c>
      <c r="D158" s="9">
        <f t="shared" si="14"/>
        <v>43.093116987418632</v>
      </c>
      <c r="E158" s="21">
        <v>1156.9791600000001</v>
      </c>
      <c r="F158" s="9">
        <f t="shared" si="15"/>
        <v>20.961005077897664</v>
      </c>
      <c r="G158" s="21">
        <v>1054.8514</v>
      </c>
      <c r="H158" s="9">
        <f t="shared" si="16"/>
        <v>19.110755246298002</v>
      </c>
      <c r="I158" s="15">
        <v>384.75729999999999</v>
      </c>
      <c r="J158" s="9">
        <f t="shared" si="17"/>
        <v>6.9706525388566138</v>
      </c>
      <c r="K158" s="21">
        <v>146.45249999999999</v>
      </c>
      <c r="L158" s="9">
        <f t="shared" si="18"/>
        <v>2.6532816685918581</v>
      </c>
      <c r="M158" s="25">
        <f t="shared" si="19"/>
        <v>398.03410000000002</v>
      </c>
      <c r="N158" s="9">
        <f t="shared" si="20"/>
        <v>7.2111884809372233</v>
      </c>
      <c r="O158" s="21">
        <v>5519.6740600000003</v>
      </c>
      <c r="P158" s="19" t="s">
        <v>53</v>
      </c>
      <c r="Q158" s="23" t="s">
        <v>53</v>
      </c>
      <c r="R158" s="23" t="s">
        <v>53</v>
      </c>
      <c r="S158" s="19" t="s">
        <v>53</v>
      </c>
      <c r="T158" s="23">
        <v>318.64870000000002</v>
      </c>
      <c r="U158" s="19">
        <v>79.385400000000004</v>
      </c>
    </row>
    <row r="159" spans="1:21" ht="14.25" x14ac:dyDescent="0.2">
      <c r="A159" s="8">
        <v>2007</v>
      </c>
      <c r="B159" s="13" t="s">
        <v>22</v>
      </c>
      <c r="C159" s="17">
        <v>3717.6318999999999</v>
      </c>
      <c r="D159" s="9">
        <f t="shared" si="14"/>
        <v>52.65240853207851</v>
      </c>
      <c r="E159" s="21">
        <v>1025.7624499999999</v>
      </c>
      <c r="F159" s="9">
        <f t="shared" si="15"/>
        <v>14.527759882377206</v>
      </c>
      <c r="G159" s="21">
        <v>1010.3261</v>
      </c>
      <c r="H159" s="9">
        <f t="shared" si="16"/>
        <v>14.309136568314255</v>
      </c>
      <c r="I159" s="15">
        <v>618.93409999999994</v>
      </c>
      <c r="J159" s="9">
        <f t="shared" si="17"/>
        <v>8.7658950547616961</v>
      </c>
      <c r="K159" s="21">
        <v>445.94130000000001</v>
      </c>
      <c r="L159" s="9">
        <f t="shared" si="18"/>
        <v>6.3158172031303526</v>
      </c>
      <c r="M159" s="25">
        <f t="shared" si="19"/>
        <v>242.11040000000003</v>
      </c>
      <c r="N159" s="9">
        <f t="shared" si="20"/>
        <v>3.4289827593379916</v>
      </c>
      <c r="O159" s="21">
        <v>7060.7062499999993</v>
      </c>
      <c r="P159" s="19" t="s">
        <v>53</v>
      </c>
      <c r="Q159" s="23" t="s">
        <v>53</v>
      </c>
      <c r="R159" s="23" t="s">
        <v>53</v>
      </c>
      <c r="S159" s="19" t="s">
        <v>53</v>
      </c>
      <c r="T159" s="23">
        <v>172.86240000000001</v>
      </c>
      <c r="U159" s="19">
        <v>69.248000000000005</v>
      </c>
    </row>
    <row r="160" spans="1:21" ht="14.25" x14ac:dyDescent="0.2">
      <c r="A160" s="8">
        <v>2007</v>
      </c>
      <c r="B160" s="13" t="s">
        <v>23</v>
      </c>
      <c r="C160" s="17">
        <v>4231.47</v>
      </c>
      <c r="D160" s="9">
        <f t="shared" si="14"/>
        <v>58.422580550015404</v>
      </c>
      <c r="E160" s="21">
        <v>721.68433000000005</v>
      </c>
      <c r="F160" s="9">
        <f t="shared" si="15"/>
        <v>9.9640694371244258</v>
      </c>
      <c r="G160" s="21">
        <v>1239.5387000000001</v>
      </c>
      <c r="H160" s="9">
        <f t="shared" si="16"/>
        <v>17.113922477439608</v>
      </c>
      <c r="I160" s="15">
        <v>441.04649999999998</v>
      </c>
      <c r="J160" s="9">
        <f t="shared" si="17"/>
        <v>6.0893908435017536</v>
      </c>
      <c r="K160" s="21">
        <v>530.99369999999999</v>
      </c>
      <c r="L160" s="9">
        <f t="shared" si="18"/>
        <v>7.3312636530096427</v>
      </c>
      <c r="M160" s="25">
        <f t="shared" si="19"/>
        <v>78.134100000000004</v>
      </c>
      <c r="N160" s="9">
        <f t="shared" si="20"/>
        <v>1.0787730389091634</v>
      </c>
      <c r="O160" s="21">
        <v>7242.8673300000009</v>
      </c>
      <c r="P160" s="19" t="s">
        <v>53</v>
      </c>
      <c r="Q160" s="23" t="s">
        <v>53</v>
      </c>
      <c r="R160" s="23" t="s">
        <v>53</v>
      </c>
      <c r="S160" s="19" t="s">
        <v>53</v>
      </c>
      <c r="T160" s="23">
        <v>0</v>
      </c>
      <c r="U160" s="19">
        <v>78.134100000000004</v>
      </c>
    </row>
    <row r="161" spans="1:21" ht="14.25" x14ac:dyDescent="0.2">
      <c r="A161" s="8">
        <v>2007</v>
      </c>
      <c r="B161" s="13" t="s">
        <v>24</v>
      </c>
      <c r="C161" s="17">
        <v>1411.1470999999999</v>
      </c>
      <c r="D161" s="9">
        <f t="shared" si="14"/>
        <v>16.749275865768247</v>
      </c>
      <c r="E161" s="21">
        <v>2864.0525400000001</v>
      </c>
      <c r="F161" s="9">
        <f t="shared" si="15"/>
        <v>33.994192445645282</v>
      </c>
      <c r="G161" s="21">
        <v>1020.7713</v>
      </c>
      <c r="H161" s="9">
        <f t="shared" si="16"/>
        <v>12.115802880903683</v>
      </c>
      <c r="I161" s="15">
        <v>233.47110000000001</v>
      </c>
      <c r="J161" s="9">
        <f t="shared" si="17"/>
        <v>2.7711298564014797</v>
      </c>
      <c r="K161" s="21">
        <v>1820.3017</v>
      </c>
      <c r="L161" s="9">
        <f t="shared" si="18"/>
        <v>21.605639364051353</v>
      </c>
      <c r="M161" s="25">
        <f t="shared" si="19"/>
        <v>1075.3793000000001</v>
      </c>
      <c r="N161" s="9">
        <f t="shared" si="20"/>
        <v>12.763959587229955</v>
      </c>
      <c r="O161" s="21">
        <v>8425.1230400000004</v>
      </c>
      <c r="P161" s="19" t="s">
        <v>53</v>
      </c>
      <c r="Q161" s="23" t="s">
        <v>53</v>
      </c>
      <c r="R161" s="23" t="s">
        <v>53</v>
      </c>
      <c r="S161" s="19" t="s">
        <v>53</v>
      </c>
      <c r="T161" s="23">
        <v>0</v>
      </c>
      <c r="U161" s="19">
        <v>1075.3793000000001</v>
      </c>
    </row>
    <row r="162" spans="1:21" ht="14.25" x14ac:dyDescent="0.2">
      <c r="A162" s="8">
        <v>2007</v>
      </c>
      <c r="B162" s="13" t="s">
        <v>25</v>
      </c>
      <c r="C162" s="17">
        <v>3892.5787999999998</v>
      </c>
      <c r="D162" s="9">
        <f t="shared" si="14"/>
        <v>42.654000916944383</v>
      </c>
      <c r="E162" s="21">
        <v>1277.94893</v>
      </c>
      <c r="F162" s="9">
        <f t="shared" si="15"/>
        <v>14.003476264122924</v>
      </c>
      <c r="G162" s="21">
        <v>1504.1188999999999</v>
      </c>
      <c r="H162" s="9">
        <f t="shared" si="16"/>
        <v>16.481795805853277</v>
      </c>
      <c r="I162" s="15">
        <v>643.93420000000003</v>
      </c>
      <c r="J162" s="9">
        <f t="shared" si="17"/>
        <v>7.0560857900299547</v>
      </c>
      <c r="K162" s="21">
        <v>361.96969999999999</v>
      </c>
      <c r="L162" s="9">
        <f t="shared" si="18"/>
        <v>3.9663823673154885</v>
      </c>
      <c r="M162" s="25">
        <f t="shared" si="19"/>
        <v>1445.3901000000001</v>
      </c>
      <c r="N162" s="9">
        <f t="shared" si="20"/>
        <v>15.838258855733978</v>
      </c>
      <c r="O162" s="21">
        <v>9125.9406299999991</v>
      </c>
      <c r="P162" s="19" t="s">
        <v>53</v>
      </c>
      <c r="Q162" s="23" t="s">
        <v>53</v>
      </c>
      <c r="R162" s="23" t="s">
        <v>53</v>
      </c>
      <c r="S162" s="19" t="s">
        <v>53</v>
      </c>
      <c r="T162" s="23">
        <v>177.71090000000001</v>
      </c>
      <c r="U162" s="19">
        <v>1267.6792</v>
      </c>
    </row>
    <row r="163" spans="1:21" ht="14.25" x14ac:dyDescent="0.2">
      <c r="A163" s="8">
        <v>2007</v>
      </c>
      <c r="B163" s="13" t="s">
        <v>26</v>
      </c>
      <c r="C163" s="17">
        <v>929.85440000000006</v>
      </c>
      <c r="D163" s="9">
        <f t="shared" si="14"/>
        <v>40.237830525265181</v>
      </c>
      <c r="E163" s="21">
        <v>517.71766000000002</v>
      </c>
      <c r="F163" s="9">
        <f t="shared" si="15"/>
        <v>22.403330524668014</v>
      </c>
      <c r="G163" s="21">
        <v>635.00620000000004</v>
      </c>
      <c r="H163" s="9">
        <f t="shared" si="16"/>
        <v>27.478787924316588</v>
      </c>
      <c r="I163" s="15">
        <v>136.5256</v>
      </c>
      <c r="J163" s="9">
        <f t="shared" si="17"/>
        <v>5.9079076844290288</v>
      </c>
      <c r="K163" s="21">
        <v>91.792100000000005</v>
      </c>
      <c r="L163" s="9">
        <f t="shared" si="18"/>
        <v>3.9721433413211731</v>
      </c>
      <c r="M163" s="25">
        <f t="shared" si="19"/>
        <v>0</v>
      </c>
      <c r="N163" s="9">
        <f t="shared" si="20"/>
        <v>0</v>
      </c>
      <c r="O163" s="21">
        <v>2310.8959600000003</v>
      </c>
      <c r="P163" s="19" t="s">
        <v>53</v>
      </c>
      <c r="Q163" s="23" t="s">
        <v>53</v>
      </c>
      <c r="R163" s="23" t="s">
        <v>53</v>
      </c>
      <c r="S163" s="19" t="s">
        <v>53</v>
      </c>
      <c r="T163" s="23">
        <v>0</v>
      </c>
      <c r="U163" s="19">
        <v>0</v>
      </c>
    </row>
    <row r="164" spans="1:21" ht="14.25" x14ac:dyDescent="0.2">
      <c r="A164" s="8">
        <v>2007</v>
      </c>
      <c r="B164" s="13" t="s">
        <v>32</v>
      </c>
      <c r="C164" s="17">
        <v>6615.2203</v>
      </c>
      <c r="D164" s="9">
        <f t="shared" si="14"/>
        <v>38.275739379788277</v>
      </c>
      <c r="E164" s="21">
        <v>3346.65499</v>
      </c>
      <c r="F164" s="9">
        <f t="shared" si="15"/>
        <v>19.363783575175557</v>
      </c>
      <c r="G164" s="21">
        <v>3066.6804000000002</v>
      </c>
      <c r="H164" s="9">
        <f t="shared" si="16"/>
        <v>17.743847434907778</v>
      </c>
      <c r="I164" s="15">
        <v>746.99130000000002</v>
      </c>
      <c r="J164" s="9">
        <f t="shared" si="17"/>
        <v>4.3221000996398011</v>
      </c>
      <c r="K164" s="21">
        <v>803.04899999999998</v>
      </c>
      <c r="L164" s="9">
        <f t="shared" si="18"/>
        <v>4.6464505850545281</v>
      </c>
      <c r="M164" s="25">
        <f t="shared" si="19"/>
        <v>2704.4674</v>
      </c>
      <c r="N164" s="9">
        <f t="shared" si="20"/>
        <v>15.648078925434064</v>
      </c>
      <c r="O164" s="21">
        <v>17283.063389999999</v>
      </c>
      <c r="P164" s="19" t="s">
        <v>53</v>
      </c>
      <c r="Q164" s="23" t="s">
        <v>53</v>
      </c>
      <c r="R164" s="23" t="s">
        <v>53</v>
      </c>
      <c r="S164" s="19" t="s">
        <v>53</v>
      </c>
      <c r="T164" s="23">
        <v>677.52700000000004</v>
      </c>
      <c r="U164" s="19">
        <v>2026.9404</v>
      </c>
    </row>
    <row r="165" spans="1:21" ht="14.25" x14ac:dyDescent="0.2">
      <c r="A165" s="8">
        <v>2007</v>
      </c>
      <c r="B165" s="13" t="s">
        <v>27</v>
      </c>
      <c r="C165" s="17">
        <v>2980.3753000000002</v>
      </c>
      <c r="D165" s="9">
        <f t="shared" si="14"/>
        <v>55.138160235914832</v>
      </c>
      <c r="E165" s="21">
        <v>629.87878000000001</v>
      </c>
      <c r="F165" s="9">
        <f t="shared" si="15"/>
        <v>11.653014672629499</v>
      </c>
      <c r="G165" s="21">
        <v>916.90160000000003</v>
      </c>
      <c r="H165" s="9">
        <f t="shared" si="16"/>
        <v>16.963054062811047</v>
      </c>
      <c r="I165" s="15">
        <v>389.28489999999999</v>
      </c>
      <c r="J165" s="9">
        <f t="shared" si="17"/>
        <v>7.2019296340370564</v>
      </c>
      <c r="K165" s="21">
        <v>166.1087</v>
      </c>
      <c r="L165" s="9">
        <f t="shared" si="18"/>
        <v>3.0730787888288784</v>
      </c>
      <c r="M165" s="25">
        <f t="shared" si="19"/>
        <v>322.73680000000002</v>
      </c>
      <c r="N165" s="9">
        <f t="shared" si="20"/>
        <v>5.9707626057786749</v>
      </c>
      <c r="O165" s="21">
        <v>5405.2860800000008</v>
      </c>
      <c r="P165" s="19" t="s">
        <v>53</v>
      </c>
      <c r="Q165" s="23" t="s">
        <v>53</v>
      </c>
      <c r="R165" s="23" t="s">
        <v>53</v>
      </c>
      <c r="S165" s="19" t="s">
        <v>53</v>
      </c>
      <c r="T165" s="23">
        <v>239.5086</v>
      </c>
      <c r="U165" s="19">
        <v>83.228200000000001</v>
      </c>
    </row>
    <row r="166" spans="1:21" ht="14.25" x14ac:dyDescent="0.2">
      <c r="A166" s="8">
        <v>2007</v>
      </c>
      <c r="B166" s="13" t="s">
        <v>28</v>
      </c>
      <c r="C166" s="17">
        <v>1194.7053000000001</v>
      </c>
      <c r="D166" s="9">
        <f t="shared" si="14"/>
        <v>38.120814590363558</v>
      </c>
      <c r="E166" s="21">
        <v>565.34490000000005</v>
      </c>
      <c r="F166" s="9">
        <f t="shared" si="15"/>
        <v>18.039099778420358</v>
      </c>
      <c r="G166" s="21">
        <v>721.68799999999999</v>
      </c>
      <c r="H166" s="9">
        <f t="shared" si="16"/>
        <v>23.02771607365456</v>
      </c>
      <c r="I166" s="15">
        <v>247.42179999999999</v>
      </c>
      <c r="J166" s="9">
        <f t="shared" si="17"/>
        <v>7.8947674907058785</v>
      </c>
      <c r="K166" s="21">
        <v>132.3389</v>
      </c>
      <c r="L166" s="9">
        <f t="shared" si="18"/>
        <v>4.2226871095262268</v>
      </c>
      <c r="M166" s="25">
        <f t="shared" si="19"/>
        <v>272.4984</v>
      </c>
      <c r="N166" s="9">
        <f t="shared" si="20"/>
        <v>8.6949149573294147</v>
      </c>
      <c r="O166" s="21">
        <v>3133.9973</v>
      </c>
      <c r="P166" s="19" t="s">
        <v>53</v>
      </c>
      <c r="Q166" s="23" t="s">
        <v>53</v>
      </c>
      <c r="R166" s="23" t="s">
        <v>53</v>
      </c>
      <c r="S166" s="19" t="s">
        <v>53</v>
      </c>
      <c r="T166" s="23">
        <v>272.4984</v>
      </c>
      <c r="U166" s="19">
        <v>0</v>
      </c>
    </row>
    <row r="167" spans="1:21" ht="14.25" x14ac:dyDescent="0.2">
      <c r="A167" s="7">
        <v>2008</v>
      </c>
      <c r="B167" s="12" t="s">
        <v>1</v>
      </c>
      <c r="C167" s="16">
        <v>141810.79580000002</v>
      </c>
      <c r="D167" s="9">
        <f t="shared" si="14"/>
        <v>41.827659183867112</v>
      </c>
      <c r="E167" s="20">
        <v>69743.470150000008</v>
      </c>
      <c r="F167" s="9">
        <f t="shared" si="15"/>
        <v>20.571114373045564</v>
      </c>
      <c r="G167" s="20">
        <v>48480.421400000007</v>
      </c>
      <c r="H167" s="9">
        <f t="shared" si="16"/>
        <v>14.299493433979146</v>
      </c>
      <c r="I167" s="14">
        <v>32005.327899999993</v>
      </c>
      <c r="J167" s="9">
        <f t="shared" si="17"/>
        <v>9.4400989707238683</v>
      </c>
      <c r="K167" s="20">
        <v>24715.074999999993</v>
      </c>
      <c r="L167" s="9">
        <f t="shared" si="18"/>
        <v>7.2898098340952542</v>
      </c>
      <c r="M167" s="24">
        <f t="shared" si="19"/>
        <v>22280.845700000002</v>
      </c>
      <c r="N167" s="9">
        <f t="shared" si="20"/>
        <v>6.571824204289042</v>
      </c>
      <c r="O167" s="20">
        <v>339035.93595000007</v>
      </c>
      <c r="P167" s="14" t="s">
        <v>53</v>
      </c>
      <c r="Q167" s="20">
        <v>3330.0333799999999</v>
      </c>
      <c r="R167" s="20">
        <v>1061.6355000000001</v>
      </c>
      <c r="S167" s="14">
        <v>1226.9398200000001</v>
      </c>
      <c r="T167" s="20">
        <v>6370.7229000000007</v>
      </c>
      <c r="U167" s="14">
        <v>10291.5141</v>
      </c>
    </row>
    <row r="168" spans="1:21" ht="14.25" x14ac:dyDescent="0.2">
      <c r="A168" s="8">
        <v>2008</v>
      </c>
      <c r="B168" s="13" t="s">
        <v>2</v>
      </c>
      <c r="C168" s="17">
        <v>1734.3164999999999</v>
      </c>
      <c r="D168" s="9">
        <f t="shared" si="14"/>
        <v>48.748751779046898</v>
      </c>
      <c r="E168" s="21">
        <v>641.98770000000002</v>
      </c>
      <c r="F168" s="9">
        <f t="shared" si="15"/>
        <v>18.045206300292492</v>
      </c>
      <c r="G168" s="21">
        <v>672.15350000000001</v>
      </c>
      <c r="H168" s="9">
        <f t="shared" si="16"/>
        <v>18.893116757476271</v>
      </c>
      <c r="I168" s="15">
        <v>250.15860000000001</v>
      </c>
      <c r="J168" s="9">
        <f t="shared" si="17"/>
        <v>7.0315421071032196</v>
      </c>
      <c r="K168" s="21">
        <v>181.5565</v>
      </c>
      <c r="L168" s="9">
        <f t="shared" si="18"/>
        <v>5.1032511957145807</v>
      </c>
      <c r="M168" s="25">
        <f t="shared" si="19"/>
        <v>77.490600000000001</v>
      </c>
      <c r="N168" s="9">
        <f t="shared" si="20"/>
        <v>2.1781318603665545</v>
      </c>
      <c r="O168" s="21">
        <v>3557.6633999999995</v>
      </c>
      <c r="P168" s="19" t="s">
        <v>53</v>
      </c>
      <c r="Q168" s="23" t="s">
        <v>53</v>
      </c>
      <c r="R168" s="23" t="s">
        <v>53</v>
      </c>
      <c r="S168" s="19" t="s">
        <v>53</v>
      </c>
      <c r="T168" s="23">
        <v>0</v>
      </c>
      <c r="U168" s="19">
        <v>77.490600000000001</v>
      </c>
    </row>
    <row r="169" spans="1:21" ht="14.25" x14ac:dyDescent="0.2">
      <c r="A169" s="8">
        <v>2008</v>
      </c>
      <c r="B169" s="13" t="s">
        <v>3</v>
      </c>
      <c r="C169" s="17">
        <v>5144.4372999999996</v>
      </c>
      <c r="D169" s="9">
        <f t="shared" si="14"/>
        <v>48.355462650942989</v>
      </c>
      <c r="E169" s="21">
        <v>1694.8026299999999</v>
      </c>
      <c r="F169" s="9">
        <f t="shared" si="15"/>
        <v>15.930404142681445</v>
      </c>
      <c r="G169" s="21">
        <v>977.64369999999997</v>
      </c>
      <c r="H169" s="9">
        <f t="shared" si="16"/>
        <v>9.1894235782171378</v>
      </c>
      <c r="I169" s="15">
        <v>502.82279999999997</v>
      </c>
      <c r="J169" s="9">
        <f t="shared" si="17"/>
        <v>4.7263146011017723</v>
      </c>
      <c r="K169" s="21">
        <v>2214.2220000000002</v>
      </c>
      <c r="L169" s="9">
        <f t="shared" si="18"/>
        <v>20.812719249566186</v>
      </c>
      <c r="M169" s="25">
        <f t="shared" si="19"/>
        <v>104.864</v>
      </c>
      <c r="N169" s="9">
        <f t="shared" si="20"/>
        <v>0.9856757774904723</v>
      </c>
      <c r="O169" s="21">
        <v>10638.79243</v>
      </c>
      <c r="P169" s="19" t="s">
        <v>53</v>
      </c>
      <c r="Q169" s="23" t="s">
        <v>53</v>
      </c>
      <c r="R169" s="23" t="s">
        <v>53</v>
      </c>
      <c r="S169" s="19" t="s">
        <v>53</v>
      </c>
      <c r="T169" s="23">
        <v>52.589799999999997</v>
      </c>
      <c r="U169" s="19">
        <v>52.2742</v>
      </c>
    </row>
    <row r="170" spans="1:21" ht="14.25" x14ac:dyDescent="0.2">
      <c r="A170" s="8">
        <v>2008</v>
      </c>
      <c r="B170" s="13" t="s">
        <v>4</v>
      </c>
      <c r="C170" s="17">
        <v>1297.2362000000001</v>
      </c>
      <c r="D170" s="9">
        <f t="shared" si="14"/>
        <v>48.13557139683234</v>
      </c>
      <c r="E170" s="21">
        <v>336.39274999999998</v>
      </c>
      <c r="F170" s="9">
        <f t="shared" si="15"/>
        <v>12.48227364839323</v>
      </c>
      <c r="G170" s="21">
        <v>465.26069999999999</v>
      </c>
      <c r="H170" s="9">
        <f t="shared" si="16"/>
        <v>17.264080082709832</v>
      </c>
      <c r="I170" s="15">
        <v>405.31819999999999</v>
      </c>
      <c r="J170" s="9">
        <f t="shared" si="17"/>
        <v>15.03983866202282</v>
      </c>
      <c r="K170" s="21">
        <v>190.7559</v>
      </c>
      <c r="L170" s="9">
        <f t="shared" si="18"/>
        <v>7.078236210041787</v>
      </c>
      <c r="M170" s="25">
        <f t="shared" si="19"/>
        <v>0</v>
      </c>
      <c r="N170" s="9">
        <f t="shared" si="20"/>
        <v>0</v>
      </c>
      <c r="O170" s="21">
        <v>2694.9637499999999</v>
      </c>
      <c r="P170" s="19" t="s">
        <v>53</v>
      </c>
      <c r="Q170" s="23" t="s">
        <v>53</v>
      </c>
      <c r="R170" s="23" t="s">
        <v>53</v>
      </c>
      <c r="S170" s="19" t="s">
        <v>53</v>
      </c>
      <c r="T170" s="23">
        <v>0</v>
      </c>
      <c r="U170" s="19">
        <v>0</v>
      </c>
    </row>
    <row r="171" spans="1:21" ht="14.25" x14ac:dyDescent="0.2">
      <c r="A171" s="8">
        <v>2008</v>
      </c>
      <c r="B171" s="13" t="s">
        <v>5</v>
      </c>
      <c r="C171" s="17">
        <v>1067.5613000000001</v>
      </c>
      <c r="D171" s="9">
        <f t="shared" si="14"/>
        <v>26.188416883401295</v>
      </c>
      <c r="E171" s="21">
        <v>746.74557000000004</v>
      </c>
      <c r="F171" s="9">
        <f t="shared" si="15"/>
        <v>18.318464984627226</v>
      </c>
      <c r="G171" s="21">
        <v>753.62559999999996</v>
      </c>
      <c r="H171" s="9">
        <f t="shared" si="16"/>
        <v>18.487239455760928</v>
      </c>
      <c r="I171" s="15">
        <v>212.61959999999999</v>
      </c>
      <c r="J171" s="9">
        <f t="shared" si="17"/>
        <v>5.2157854751591595</v>
      </c>
      <c r="K171" s="21">
        <v>754.39</v>
      </c>
      <c r="L171" s="9">
        <f t="shared" si="18"/>
        <v>18.505991002735954</v>
      </c>
      <c r="M171" s="25">
        <f t="shared" si="19"/>
        <v>541.52160000000003</v>
      </c>
      <c r="N171" s="9">
        <f t="shared" si="20"/>
        <v>13.284102198315434</v>
      </c>
      <c r="O171" s="21">
        <v>4076.4636700000001</v>
      </c>
      <c r="P171" s="19" t="s">
        <v>53</v>
      </c>
      <c r="Q171" s="23" t="s">
        <v>53</v>
      </c>
      <c r="R171" s="23" t="s">
        <v>53</v>
      </c>
      <c r="S171" s="19" t="s">
        <v>53</v>
      </c>
      <c r="T171" s="23">
        <v>85.823599999999999</v>
      </c>
      <c r="U171" s="19">
        <v>455.69799999999998</v>
      </c>
    </row>
    <row r="172" spans="1:21" ht="14.25" x14ac:dyDescent="0.2">
      <c r="A172" s="8">
        <v>2008</v>
      </c>
      <c r="B172" s="13" t="s">
        <v>29</v>
      </c>
      <c r="C172" s="17">
        <v>5298.7984999999999</v>
      </c>
      <c r="D172" s="9">
        <f t="shared" si="14"/>
        <v>67.687251504953423</v>
      </c>
      <c r="E172" s="21">
        <v>872.98433999999997</v>
      </c>
      <c r="F172" s="9">
        <f t="shared" si="15"/>
        <v>11.151567771725187</v>
      </c>
      <c r="G172" s="21">
        <v>801.59799999999996</v>
      </c>
      <c r="H172" s="9">
        <f t="shared" si="16"/>
        <v>10.239673282890008</v>
      </c>
      <c r="I172" s="15">
        <v>556.01610000000005</v>
      </c>
      <c r="J172" s="9">
        <f t="shared" si="17"/>
        <v>7.1025915783556091</v>
      </c>
      <c r="K172" s="21">
        <v>88.379000000000005</v>
      </c>
      <c r="L172" s="9">
        <f t="shared" si="18"/>
        <v>1.1289600087182554</v>
      </c>
      <c r="M172" s="25">
        <f t="shared" si="19"/>
        <v>210.57930000000002</v>
      </c>
      <c r="N172" s="9">
        <f t="shared" si="20"/>
        <v>2.6899558533575183</v>
      </c>
      <c r="O172" s="21">
        <v>7828.3552399999999</v>
      </c>
      <c r="P172" s="19" t="s">
        <v>53</v>
      </c>
      <c r="Q172" s="23" t="s">
        <v>53</v>
      </c>
      <c r="R172" s="23" t="s">
        <v>53</v>
      </c>
      <c r="S172" s="19" t="s">
        <v>53</v>
      </c>
      <c r="T172" s="23">
        <v>171.37270000000001</v>
      </c>
      <c r="U172" s="19">
        <v>39.206600000000002</v>
      </c>
    </row>
    <row r="173" spans="1:21" ht="14.25" x14ac:dyDescent="0.2">
      <c r="A173" s="8">
        <v>2008</v>
      </c>
      <c r="B173" s="13" t="s">
        <v>6</v>
      </c>
      <c r="C173" s="17">
        <v>1006.7243</v>
      </c>
      <c r="D173" s="9">
        <f t="shared" si="14"/>
        <v>44.522214797364022</v>
      </c>
      <c r="E173" s="21">
        <v>461.84140000000002</v>
      </c>
      <c r="F173" s="9">
        <f t="shared" si="15"/>
        <v>20.424859132848308</v>
      </c>
      <c r="G173" s="21">
        <v>582.45460000000003</v>
      </c>
      <c r="H173" s="9">
        <f t="shared" si="16"/>
        <v>25.758957850637703</v>
      </c>
      <c r="I173" s="15">
        <v>190.1173</v>
      </c>
      <c r="J173" s="9">
        <f t="shared" si="17"/>
        <v>8.4079059850794273</v>
      </c>
      <c r="K173" s="21">
        <v>20.035399999999999</v>
      </c>
      <c r="L173" s="9">
        <f t="shared" si="18"/>
        <v>0.88606223407054663</v>
      </c>
      <c r="M173" s="25">
        <f t="shared" si="19"/>
        <v>0</v>
      </c>
      <c r="N173" s="9">
        <f t="shared" si="20"/>
        <v>0</v>
      </c>
      <c r="O173" s="21">
        <v>2261.1729999999998</v>
      </c>
      <c r="P173" s="19" t="s">
        <v>53</v>
      </c>
      <c r="Q173" s="23" t="s">
        <v>53</v>
      </c>
      <c r="R173" s="23" t="s">
        <v>53</v>
      </c>
      <c r="S173" s="19" t="s">
        <v>53</v>
      </c>
      <c r="T173" s="23">
        <v>0</v>
      </c>
      <c r="U173" s="19">
        <v>0</v>
      </c>
    </row>
    <row r="174" spans="1:21" ht="14.25" x14ac:dyDescent="0.2">
      <c r="A174" s="8">
        <v>2008</v>
      </c>
      <c r="B174" s="13" t="s">
        <v>7</v>
      </c>
      <c r="C174" s="17">
        <v>1718.8205</v>
      </c>
      <c r="D174" s="9">
        <f t="shared" si="14"/>
        <v>18.101527908493971</v>
      </c>
      <c r="E174" s="21">
        <v>3907.5790000000002</v>
      </c>
      <c r="F174" s="9">
        <f t="shared" si="15"/>
        <v>41.152144929121434</v>
      </c>
      <c r="G174" s="21">
        <v>2174.694</v>
      </c>
      <c r="H174" s="9">
        <f t="shared" si="16"/>
        <v>22.902498622418328</v>
      </c>
      <c r="I174" s="15">
        <v>469.77440000000001</v>
      </c>
      <c r="J174" s="9">
        <f t="shared" si="17"/>
        <v>4.9473661806430691</v>
      </c>
      <c r="K174" s="21">
        <v>213.67189999999999</v>
      </c>
      <c r="L174" s="9">
        <f t="shared" si="18"/>
        <v>2.2502569995592516</v>
      </c>
      <c r="M174" s="25">
        <f t="shared" si="19"/>
        <v>1010.9045</v>
      </c>
      <c r="N174" s="9">
        <f t="shared" si="20"/>
        <v>10.646205359763943</v>
      </c>
      <c r="O174" s="21">
        <v>9495.444300000001</v>
      </c>
      <c r="P174" s="19" t="s">
        <v>53</v>
      </c>
      <c r="Q174" s="23" t="s">
        <v>53</v>
      </c>
      <c r="R174" s="23" t="s">
        <v>53</v>
      </c>
      <c r="S174" s="19" t="s">
        <v>53</v>
      </c>
      <c r="T174" s="23">
        <v>934.1567</v>
      </c>
      <c r="U174" s="19">
        <v>76.747799999999998</v>
      </c>
    </row>
    <row r="175" spans="1:21" ht="14.25" x14ac:dyDescent="0.2">
      <c r="A175" s="8">
        <v>2008</v>
      </c>
      <c r="B175" s="13" t="s">
        <v>8</v>
      </c>
      <c r="C175" s="17">
        <v>6028.1349</v>
      </c>
      <c r="D175" s="9">
        <f t="shared" si="14"/>
        <v>56.342560334926027</v>
      </c>
      <c r="E175" s="21">
        <v>1238.8087499999999</v>
      </c>
      <c r="F175" s="9">
        <f t="shared" si="15"/>
        <v>11.578648769175569</v>
      </c>
      <c r="G175" s="21">
        <v>1351.2322999999999</v>
      </c>
      <c r="H175" s="9">
        <f t="shared" si="16"/>
        <v>12.629426622362228</v>
      </c>
      <c r="I175" s="15">
        <v>572.78629999999998</v>
      </c>
      <c r="J175" s="9">
        <f t="shared" si="17"/>
        <v>5.3536039259454933</v>
      </c>
      <c r="K175" s="21">
        <v>1133.0109</v>
      </c>
      <c r="L175" s="9">
        <f t="shared" si="18"/>
        <v>10.589798677759989</v>
      </c>
      <c r="M175" s="25">
        <f t="shared" si="19"/>
        <v>375.10559999999998</v>
      </c>
      <c r="N175" s="9">
        <f t="shared" si="20"/>
        <v>3.5059616698306852</v>
      </c>
      <c r="O175" s="21">
        <v>10699.078750000001</v>
      </c>
      <c r="P175" s="19" t="s">
        <v>53</v>
      </c>
      <c r="Q175" s="23" t="s">
        <v>53</v>
      </c>
      <c r="R175" s="23" t="s">
        <v>53</v>
      </c>
      <c r="S175" s="19" t="s">
        <v>53</v>
      </c>
      <c r="T175" s="23">
        <v>278.99369999999999</v>
      </c>
      <c r="U175" s="19">
        <v>96.111900000000006</v>
      </c>
    </row>
    <row r="176" spans="1:21" ht="14.25" x14ac:dyDescent="0.2">
      <c r="A176" s="8">
        <v>2008</v>
      </c>
      <c r="B176" s="13" t="s">
        <v>55</v>
      </c>
      <c r="C176" s="17">
        <v>32750.733</v>
      </c>
      <c r="D176" s="9">
        <f t="shared" si="14"/>
        <v>49.755175922245797</v>
      </c>
      <c r="E176" s="21">
        <v>7574.3226800000002</v>
      </c>
      <c r="F176" s="9">
        <f t="shared" si="15"/>
        <v>11.506971689313222</v>
      </c>
      <c r="G176" s="21">
        <v>2400.721</v>
      </c>
      <c r="H176" s="9">
        <f t="shared" si="16"/>
        <v>3.6471945740948719</v>
      </c>
      <c r="I176" s="15">
        <v>16034.955400000001</v>
      </c>
      <c r="J176" s="9">
        <f t="shared" si="17"/>
        <v>24.360432691151228</v>
      </c>
      <c r="K176" s="21">
        <v>4463.8095999999996</v>
      </c>
      <c r="L176" s="9">
        <f t="shared" si="18"/>
        <v>6.7814553015167522</v>
      </c>
      <c r="M176" s="25">
        <f t="shared" si="19"/>
        <v>2599.2292000000002</v>
      </c>
      <c r="N176" s="9">
        <f t="shared" si="20"/>
        <v>3.9487698216781353</v>
      </c>
      <c r="O176" s="21">
        <v>65823.770879999996</v>
      </c>
      <c r="P176" s="19" t="s">
        <v>53</v>
      </c>
      <c r="Q176" s="23" t="s">
        <v>53</v>
      </c>
      <c r="R176" s="23" t="s">
        <v>53</v>
      </c>
      <c r="S176" s="19" t="s">
        <v>53</v>
      </c>
      <c r="T176" s="23">
        <v>346.99149999999997</v>
      </c>
      <c r="U176" s="19">
        <v>2252.2377000000001</v>
      </c>
    </row>
    <row r="177" spans="1:21" ht="14.25" x14ac:dyDescent="0.2">
      <c r="A177" s="8">
        <v>2008</v>
      </c>
      <c r="B177" s="13" t="s">
        <v>9</v>
      </c>
      <c r="C177" s="17">
        <v>2083.1001999999999</v>
      </c>
      <c r="D177" s="9">
        <f t="shared" si="14"/>
        <v>43.922407451209786</v>
      </c>
      <c r="E177" s="21">
        <v>755.80259999999998</v>
      </c>
      <c r="F177" s="9">
        <f t="shared" si="15"/>
        <v>15.936184802768361</v>
      </c>
      <c r="G177" s="21">
        <v>1091.8634999999999</v>
      </c>
      <c r="H177" s="9">
        <f t="shared" si="16"/>
        <v>23.022067554937585</v>
      </c>
      <c r="I177" s="15">
        <v>459.7</v>
      </c>
      <c r="J177" s="9">
        <f t="shared" si="17"/>
        <v>9.6928274047120446</v>
      </c>
      <c r="K177" s="21">
        <v>23.483599999999999</v>
      </c>
      <c r="L177" s="9">
        <f t="shared" si="18"/>
        <v>0.49515440861713239</v>
      </c>
      <c r="M177" s="25">
        <f t="shared" si="19"/>
        <v>328.73230000000001</v>
      </c>
      <c r="N177" s="9">
        <f t="shared" si="20"/>
        <v>6.9313583777551031</v>
      </c>
      <c r="O177" s="21">
        <v>4742.6821999999993</v>
      </c>
      <c r="P177" s="19" t="s">
        <v>53</v>
      </c>
      <c r="Q177" s="23" t="s">
        <v>53</v>
      </c>
      <c r="R177" s="23" t="s">
        <v>53</v>
      </c>
      <c r="S177" s="19" t="s">
        <v>53</v>
      </c>
      <c r="T177" s="23">
        <v>253.88810000000001</v>
      </c>
      <c r="U177" s="19">
        <v>74.844200000000001</v>
      </c>
    </row>
    <row r="178" spans="1:21" ht="14.25" x14ac:dyDescent="0.2">
      <c r="A178" s="8">
        <v>2008</v>
      </c>
      <c r="B178" s="13" t="s">
        <v>10</v>
      </c>
      <c r="C178" s="17">
        <v>4777.4049000000005</v>
      </c>
      <c r="D178" s="9">
        <f t="shared" si="14"/>
        <v>36.715300651562274</v>
      </c>
      <c r="E178" s="21">
        <v>4687.3972800000001</v>
      </c>
      <c r="F178" s="9">
        <f t="shared" si="15"/>
        <v>36.023574306736116</v>
      </c>
      <c r="G178" s="21">
        <v>1600.5784000000001</v>
      </c>
      <c r="H178" s="9">
        <f t="shared" si="16"/>
        <v>12.300761271542319</v>
      </c>
      <c r="I178" s="15">
        <v>779.14200000000005</v>
      </c>
      <c r="J178" s="9">
        <f t="shared" si="17"/>
        <v>5.9878602251736153</v>
      </c>
      <c r="K178" s="21">
        <v>757.92240000000004</v>
      </c>
      <c r="L178" s="9">
        <f t="shared" si="18"/>
        <v>5.8247834062701367</v>
      </c>
      <c r="M178" s="25">
        <f t="shared" si="19"/>
        <v>409.5822</v>
      </c>
      <c r="N178" s="9">
        <f t="shared" si="20"/>
        <v>3.1477201387155413</v>
      </c>
      <c r="O178" s="21">
        <v>13012.027180000001</v>
      </c>
      <c r="P178" s="19" t="s">
        <v>53</v>
      </c>
      <c r="Q178" s="23" t="s">
        <v>53</v>
      </c>
      <c r="R178" s="23" t="s">
        <v>53</v>
      </c>
      <c r="S178" s="19" t="s">
        <v>53</v>
      </c>
      <c r="T178" s="23">
        <v>0</v>
      </c>
      <c r="U178" s="19">
        <v>409.5822</v>
      </c>
    </row>
    <row r="179" spans="1:21" ht="14.25" x14ac:dyDescent="0.2">
      <c r="A179" s="8">
        <v>2008</v>
      </c>
      <c r="B179" s="13" t="s">
        <v>11</v>
      </c>
      <c r="C179" s="17">
        <v>2270.3557999999998</v>
      </c>
      <c r="D179" s="9">
        <f t="shared" si="14"/>
        <v>28.225879732351881</v>
      </c>
      <c r="E179" s="21">
        <v>2429.19688</v>
      </c>
      <c r="F179" s="9">
        <f t="shared" si="15"/>
        <v>30.200649158640434</v>
      </c>
      <c r="G179" s="21">
        <v>2454.1365000000001</v>
      </c>
      <c r="H179" s="9">
        <f t="shared" si="16"/>
        <v>30.510707482842552</v>
      </c>
      <c r="I179" s="15">
        <v>666.23180000000002</v>
      </c>
      <c r="J179" s="9">
        <f t="shared" si="17"/>
        <v>8.2828333165525478</v>
      </c>
      <c r="K179" s="21">
        <v>223.6044</v>
      </c>
      <c r="L179" s="9">
        <f t="shared" si="18"/>
        <v>2.7799303096125745</v>
      </c>
      <c r="M179" s="25">
        <f t="shared" si="19"/>
        <v>0</v>
      </c>
      <c r="N179" s="9">
        <f t="shared" si="20"/>
        <v>0</v>
      </c>
      <c r="O179" s="21">
        <v>8043.52538</v>
      </c>
      <c r="P179" s="19" t="s">
        <v>53</v>
      </c>
      <c r="Q179" s="23" t="s">
        <v>53</v>
      </c>
      <c r="R179" s="23" t="s">
        <v>53</v>
      </c>
      <c r="S179" s="19" t="s">
        <v>53</v>
      </c>
      <c r="T179" s="23">
        <v>0</v>
      </c>
      <c r="U179" s="19">
        <v>0</v>
      </c>
    </row>
    <row r="180" spans="1:21" ht="14.25" x14ac:dyDescent="0.2">
      <c r="A180" s="8">
        <v>2008</v>
      </c>
      <c r="B180" s="13" t="s">
        <v>12</v>
      </c>
      <c r="C180" s="17">
        <v>1673.3770999999999</v>
      </c>
      <c r="D180" s="9">
        <f t="shared" si="14"/>
        <v>28.085940555734744</v>
      </c>
      <c r="E180" s="21">
        <v>1684.3222800000001</v>
      </c>
      <c r="F180" s="9">
        <f t="shared" si="15"/>
        <v>28.269644321521803</v>
      </c>
      <c r="G180" s="21">
        <v>1504.0128999999999</v>
      </c>
      <c r="H180" s="9">
        <f t="shared" si="16"/>
        <v>25.243333917058042</v>
      </c>
      <c r="I180" s="15">
        <v>379.5813</v>
      </c>
      <c r="J180" s="9">
        <f t="shared" si="17"/>
        <v>6.3708878458229883</v>
      </c>
      <c r="K180" s="21">
        <v>104.7038</v>
      </c>
      <c r="L180" s="9">
        <f t="shared" si="18"/>
        <v>1.75734728457772</v>
      </c>
      <c r="M180" s="25">
        <f t="shared" si="19"/>
        <v>612.06230000000005</v>
      </c>
      <c r="N180" s="9">
        <f t="shared" si="20"/>
        <v>10.272846075284697</v>
      </c>
      <c r="O180" s="21">
        <v>5958.0596800000003</v>
      </c>
      <c r="P180" s="19" t="s">
        <v>53</v>
      </c>
      <c r="Q180" s="23" t="s">
        <v>53</v>
      </c>
      <c r="R180" s="23" t="s">
        <v>53</v>
      </c>
      <c r="S180" s="19" t="s">
        <v>53</v>
      </c>
      <c r="T180" s="23">
        <v>366.93150000000003</v>
      </c>
      <c r="U180" s="19">
        <v>245.13079999999999</v>
      </c>
    </row>
    <row r="181" spans="1:21" ht="14.25" x14ac:dyDescent="0.2">
      <c r="A181" s="8">
        <v>2008</v>
      </c>
      <c r="B181" s="13" t="s">
        <v>13</v>
      </c>
      <c r="C181" s="17">
        <v>10611.1363</v>
      </c>
      <c r="D181" s="9">
        <f t="shared" si="14"/>
        <v>54.232895492853892</v>
      </c>
      <c r="E181" s="21">
        <v>3179.5319800000002</v>
      </c>
      <c r="F181" s="9">
        <f t="shared" si="15"/>
        <v>16.250401532164545</v>
      </c>
      <c r="G181" s="21">
        <v>2881.2006999999999</v>
      </c>
      <c r="H181" s="9">
        <f t="shared" si="16"/>
        <v>14.725647851402821</v>
      </c>
      <c r="I181" s="15">
        <v>884.56240000000003</v>
      </c>
      <c r="J181" s="9">
        <f t="shared" si="17"/>
        <v>4.5209465640459277</v>
      </c>
      <c r="K181" s="21">
        <v>1911.9023</v>
      </c>
      <c r="L181" s="9">
        <f t="shared" si="18"/>
        <v>9.7716205594726926</v>
      </c>
      <c r="M181" s="25">
        <f t="shared" si="19"/>
        <v>97.533500000000004</v>
      </c>
      <c r="N181" s="9">
        <f t="shared" si="20"/>
        <v>0.49848800006011285</v>
      </c>
      <c r="O181" s="21">
        <v>19565.867180000001</v>
      </c>
      <c r="P181" s="19" t="s">
        <v>53</v>
      </c>
      <c r="Q181" s="23" t="s">
        <v>53</v>
      </c>
      <c r="R181" s="23" t="s">
        <v>53</v>
      </c>
      <c r="S181" s="19" t="s">
        <v>53</v>
      </c>
      <c r="T181" s="23">
        <v>0</v>
      </c>
      <c r="U181" s="19">
        <v>97.533500000000004</v>
      </c>
    </row>
    <row r="182" spans="1:21" ht="14.25" x14ac:dyDescent="0.2">
      <c r="A182" s="8">
        <v>2008</v>
      </c>
      <c r="B182" s="13" t="s">
        <v>14</v>
      </c>
      <c r="C182" s="17">
        <v>11039.8328</v>
      </c>
      <c r="D182" s="9">
        <f t="shared" si="14"/>
        <v>36.318516526881695</v>
      </c>
      <c r="E182" s="21">
        <v>8838.5362800000003</v>
      </c>
      <c r="F182" s="9">
        <f t="shared" si="15"/>
        <v>29.076756122486152</v>
      </c>
      <c r="G182" s="21">
        <v>5091.4759999999997</v>
      </c>
      <c r="H182" s="9">
        <f t="shared" si="16"/>
        <v>16.749787664557878</v>
      </c>
      <c r="I182" s="15">
        <v>662.69619999999998</v>
      </c>
      <c r="J182" s="9">
        <f t="shared" si="17"/>
        <v>2.1801184246197725</v>
      </c>
      <c r="K182" s="21">
        <v>4725.1386000000002</v>
      </c>
      <c r="L182" s="9">
        <f t="shared" si="18"/>
        <v>15.544621684479374</v>
      </c>
      <c r="M182" s="25">
        <f t="shared" si="19"/>
        <v>39.577100000000002</v>
      </c>
      <c r="N182" s="9">
        <f t="shared" si="20"/>
        <v>0.13019957697511955</v>
      </c>
      <c r="O182" s="21">
        <v>30397.256980000002</v>
      </c>
      <c r="P182" s="19" t="s">
        <v>53</v>
      </c>
      <c r="Q182" s="23" t="s">
        <v>53</v>
      </c>
      <c r="R182" s="23" t="s">
        <v>53</v>
      </c>
      <c r="S182" s="19" t="s">
        <v>53</v>
      </c>
      <c r="T182" s="23">
        <v>0</v>
      </c>
      <c r="U182" s="19">
        <v>39.577100000000002</v>
      </c>
    </row>
    <row r="183" spans="1:21" ht="14.25" x14ac:dyDescent="0.2">
      <c r="A183" s="8">
        <v>2008</v>
      </c>
      <c r="B183" s="13" t="s">
        <v>30</v>
      </c>
      <c r="C183" s="17">
        <v>2948.7199000000001</v>
      </c>
      <c r="D183" s="9">
        <f t="shared" si="14"/>
        <v>33.502657197711109</v>
      </c>
      <c r="E183" s="21">
        <v>2261.5309299999999</v>
      </c>
      <c r="F183" s="9">
        <f t="shared" si="15"/>
        <v>25.694978858388957</v>
      </c>
      <c r="G183" s="21">
        <v>2096.1075000000001</v>
      </c>
      <c r="H183" s="9">
        <f t="shared" si="16"/>
        <v>23.815477021758237</v>
      </c>
      <c r="I183" s="15">
        <v>744.22360000000003</v>
      </c>
      <c r="J183" s="9">
        <f t="shared" si="17"/>
        <v>8.4556922986298151</v>
      </c>
      <c r="K183" s="21">
        <v>215.4632</v>
      </c>
      <c r="L183" s="9">
        <f t="shared" si="18"/>
        <v>2.4480418531179815</v>
      </c>
      <c r="M183" s="25">
        <f t="shared" si="19"/>
        <v>535.40570000000002</v>
      </c>
      <c r="N183" s="9">
        <f t="shared" si="20"/>
        <v>6.0831527703938777</v>
      </c>
      <c r="O183" s="21">
        <v>8801.4508300000016</v>
      </c>
      <c r="P183" s="19" t="s">
        <v>53</v>
      </c>
      <c r="Q183" s="23" t="s">
        <v>53</v>
      </c>
      <c r="R183" s="23" t="s">
        <v>53</v>
      </c>
      <c r="S183" s="19" t="s">
        <v>53</v>
      </c>
      <c r="T183" s="23">
        <v>465.87599999999998</v>
      </c>
      <c r="U183" s="19">
        <v>69.529700000000005</v>
      </c>
    </row>
    <row r="184" spans="1:21" ht="14.25" x14ac:dyDescent="0.2">
      <c r="A184" s="8">
        <v>2008</v>
      </c>
      <c r="B184" s="13" t="s">
        <v>15</v>
      </c>
      <c r="C184" s="17">
        <v>1919.1693</v>
      </c>
      <c r="D184" s="9">
        <f t="shared" si="14"/>
        <v>40.056273786923754</v>
      </c>
      <c r="E184" s="21">
        <v>1388.3275000000001</v>
      </c>
      <c r="F184" s="9">
        <f t="shared" si="15"/>
        <v>28.976717398467866</v>
      </c>
      <c r="G184" s="21">
        <v>771.11149999999998</v>
      </c>
      <c r="H184" s="9">
        <f t="shared" si="16"/>
        <v>16.09438696432121</v>
      </c>
      <c r="I184" s="15">
        <v>471.15170000000001</v>
      </c>
      <c r="J184" s="9">
        <f t="shared" si="17"/>
        <v>9.8337241484503561</v>
      </c>
      <c r="K184" s="21">
        <v>191.3349</v>
      </c>
      <c r="L184" s="9">
        <f t="shared" si="18"/>
        <v>3.9934794389393784</v>
      </c>
      <c r="M184" s="25">
        <f t="shared" si="19"/>
        <v>50.087899999999998</v>
      </c>
      <c r="N184" s="9">
        <f t="shared" si="20"/>
        <v>1.0454182628974205</v>
      </c>
      <c r="O184" s="21">
        <v>4791.1828000000005</v>
      </c>
      <c r="P184" s="19" t="s">
        <v>53</v>
      </c>
      <c r="Q184" s="23" t="s">
        <v>53</v>
      </c>
      <c r="R184" s="23" t="s">
        <v>53</v>
      </c>
      <c r="S184" s="19" t="s">
        <v>53</v>
      </c>
      <c r="T184" s="23">
        <v>0</v>
      </c>
      <c r="U184" s="19">
        <v>50.087899999999998</v>
      </c>
    </row>
    <row r="185" spans="1:21" ht="14.25" x14ac:dyDescent="0.2">
      <c r="A185" s="8">
        <v>2008</v>
      </c>
      <c r="B185" s="13" t="s">
        <v>16</v>
      </c>
      <c r="C185" s="17">
        <v>1281.5168000000001</v>
      </c>
      <c r="D185" s="9">
        <f t="shared" si="14"/>
        <v>40.012051353231989</v>
      </c>
      <c r="E185" s="21">
        <v>705.16413999999997</v>
      </c>
      <c r="F185" s="9">
        <f t="shared" si="15"/>
        <v>22.016928519499444</v>
      </c>
      <c r="G185" s="21">
        <v>699.56939999999997</v>
      </c>
      <c r="H185" s="9">
        <f t="shared" si="16"/>
        <v>21.842247216696407</v>
      </c>
      <c r="I185" s="15">
        <v>280.3621</v>
      </c>
      <c r="J185" s="9">
        <f t="shared" si="17"/>
        <v>8.7535822727411468</v>
      </c>
      <c r="K185" s="21">
        <v>121.64709999999999</v>
      </c>
      <c r="L185" s="9">
        <f t="shared" si="18"/>
        <v>3.7981164290407632</v>
      </c>
      <c r="M185" s="25">
        <f t="shared" si="19"/>
        <v>114.5675</v>
      </c>
      <c r="N185" s="9">
        <f t="shared" si="20"/>
        <v>3.5770742087902438</v>
      </c>
      <c r="O185" s="21">
        <v>3202.8270400000001</v>
      </c>
      <c r="P185" s="19" t="s">
        <v>53</v>
      </c>
      <c r="Q185" s="23" t="s">
        <v>53</v>
      </c>
      <c r="R185" s="23" t="s">
        <v>53</v>
      </c>
      <c r="S185" s="19" t="s">
        <v>53</v>
      </c>
      <c r="T185" s="23">
        <v>114.5675</v>
      </c>
      <c r="U185" s="19">
        <v>0</v>
      </c>
    </row>
    <row r="186" spans="1:21" ht="14.25" x14ac:dyDescent="0.2">
      <c r="A186" s="8">
        <v>2008</v>
      </c>
      <c r="B186" s="13" t="s">
        <v>17</v>
      </c>
      <c r="C186" s="17">
        <v>9375.4387000000006</v>
      </c>
      <c r="D186" s="9">
        <f t="shared" si="14"/>
        <v>70.259834264094565</v>
      </c>
      <c r="E186" s="21">
        <v>1250.0599</v>
      </c>
      <c r="F186" s="9">
        <f t="shared" si="15"/>
        <v>9.3679884434837817</v>
      </c>
      <c r="G186" s="21">
        <v>1367.9683</v>
      </c>
      <c r="H186" s="9">
        <f t="shared" si="16"/>
        <v>10.251597723798801</v>
      </c>
      <c r="I186" s="15">
        <v>751.19749999999999</v>
      </c>
      <c r="J186" s="9">
        <f t="shared" si="17"/>
        <v>5.6294978334829464</v>
      </c>
      <c r="K186" s="21">
        <v>234.67410000000001</v>
      </c>
      <c r="L186" s="9">
        <f t="shared" si="18"/>
        <v>1.7586551306741045</v>
      </c>
      <c r="M186" s="25">
        <f t="shared" si="19"/>
        <v>364.61369999999999</v>
      </c>
      <c r="N186" s="9">
        <f t="shared" si="20"/>
        <v>2.7324266044658043</v>
      </c>
      <c r="O186" s="21">
        <v>13343.9522</v>
      </c>
      <c r="P186" s="19" t="s">
        <v>53</v>
      </c>
      <c r="Q186" s="23" t="s">
        <v>53</v>
      </c>
      <c r="R186" s="23" t="s">
        <v>53</v>
      </c>
      <c r="S186" s="19" t="s">
        <v>53</v>
      </c>
      <c r="T186" s="23">
        <v>0</v>
      </c>
      <c r="U186" s="19">
        <v>364.61369999999999</v>
      </c>
    </row>
    <row r="187" spans="1:21" ht="14.25" x14ac:dyDescent="0.2">
      <c r="A187" s="8">
        <v>2008</v>
      </c>
      <c r="B187" s="13" t="s">
        <v>18</v>
      </c>
      <c r="C187" s="17">
        <v>1435.9770000000001</v>
      </c>
      <c r="D187" s="9">
        <f t="shared" si="14"/>
        <v>14.261858802380676</v>
      </c>
      <c r="E187" s="21">
        <v>3631.0975800000001</v>
      </c>
      <c r="F187" s="9">
        <f t="shared" si="15"/>
        <v>36.063391672447523</v>
      </c>
      <c r="G187" s="21">
        <v>3136.7392</v>
      </c>
      <c r="H187" s="9">
        <f t="shared" si="16"/>
        <v>31.153515390770547</v>
      </c>
      <c r="I187" s="15">
        <v>635.08510000000001</v>
      </c>
      <c r="J187" s="9">
        <f t="shared" si="17"/>
        <v>6.3075481178986923</v>
      </c>
      <c r="K187" s="21">
        <v>147.303</v>
      </c>
      <c r="L187" s="9">
        <f t="shared" si="18"/>
        <v>1.4629862366647102</v>
      </c>
      <c r="M187" s="25">
        <f t="shared" si="19"/>
        <v>1082.4505999999999</v>
      </c>
      <c r="N187" s="9">
        <f t="shared" si="20"/>
        <v>10.750699779837868</v>
      </c>
      <c r="O187" s="21">
        <v>10068.652479999999</v>
      </c>
      <c r="P187" s="19" t="s">
        <v>53</v>
      </c>
      <c r="Q187" s="23" t="s">
        <v>53</v>
      </c>
      <c r="R187" s="23" t="s">
        <v>53</v>
      </c>
      <c r="S187" s="19" t="s">
        <v>53</v>
      </c>
      <c r="T187" s="23">
        <v>809.57719999999995</v>
      </c>
      <c r="U187" s="19">
        <v>272.8734</v>
      </c>
    </row>
    <row r="188" spans="1:21" ht="14.25" x14ac:dyDescent="0.2">
      <c r="A188" s="8">
        <v>2008</v>
      </c>
      <c r="B188" s="13" t="s">
        <v>19</v>
      </c>
      <c r="C188" s="17">
        <v>4348.4395000000004</v>
      </c>
      <c r="D188" s="9">
        <f t="shared" si="14"/>
        <v>35.004267549289978</v>
      </c>
      <c r="E188" s="21">
        <v>3852.0414700000001</v>
      </c>
      <c r="F188" s="9">
        <f t="shared" si="15"/>
        <v>31.008339940532743</v>
      </c>
      <c r="G188" s="21">
        <v>2128.0205999999998</v>
      </c>
      <c r="H188" s="9">
        <f t="shared" si="16"/>
        <v>17.130237739952587</v>
      </c>
      <c r="I188" s="15">
        <v>663.29150000000004</v>
      </c>
      <c r="J188" s="9">
        <f t="shared" si="17"/>
        <v>5.3393943112626658</v>
      </c>
      <c r="K188" s="21">
        <v>740.18230000000005</v>
      </c>
      <c r="L188" s="9">
        <f t="shared" si="18"/>
        <v>5.9583533965342772</v>
      </c>
      <c r="M188" s="25">
        <f t="shared" si="19"/>
        <v>690.6228000000001</v>
      </c>
      <c r="N188" s="9">
        <f t="shared" si="20"/>
        <v>5.5594070624277467</v>
      </c>
      <c r="O188" s="21">
        <v>12422.598170000001</v>
      </c>
      <c r="P188" s="19" t="s">
        <v>53</v>
      </c>
      <c r="Q188" s="23" t="s">
        <v>53</v>
      </c>
      <c r="R188" s="23" t="s">
        <v>53</v>
      </c>
      <c r="S188" s="19" t="s">
        <v>53</v>
      </c>
      <c r="T188" s="23">
        <v>524.80820000000006</v>
      </c>
      <c r="U188" s="19">
        <v>165.81460000000001</v>
      </c>
    </row>
    <row r="189" spans="1:21" ht="14.25" x14ac:dyDescent="0.2">
      <c r="A189" s="8">
        <v>2008</v>
      </c>
      <c r="B189" s="13" t="s">
        <v>31</v>
      </c>
      <c r="C189" s="17">
        <v>1929.6692</v>
      </c>
      <c r="D189" s="9">
        <f t="shared" si="14"/>
        <v>46.965355126813137</v>
      </c>
      <c r="E189" s="21">
        <v>822.01337999999998</v>
      </c>
      <c r="F189" s="9">
        <f t="shared" si="15"/>
        <v>20.006615802694053</v>
      </c>
      <c r="G189" s="21">
        <v>930.33600000000001</v>
      </c>
      <c r="H189" s="9">
        <f t="shared" si="16"/>
        <v>22.643031576219812</v>
      </c>
      <c r="I189" s="15">
        <v>288.8845</v>
      </c>
      <c r="J189" s="9">
        <f t="shared" si="17"/>
        <v>7.0310305689347432</v>
      </c>
      <c r="K189" s="21">
        <v>59.646500000000003</v>
      </c>
      <c r="L189" s="9">
        <f t="shared" si="18"/>
        <v>1.451709471536085</v>
      </c>
      <c r="M189" s="25">
        <f t="shared" si="19"/>
        <v>78.158199999999994</v>
      </c>
      <c r="N189" s="9">
        <f t="shared" si="20"/>
        <v>1.9022574538021781</v>
      </c>
      <c r="O189" s="21">
        <v>4108.7077799999997</v>
      </c>
      <c r="P189" s="19" t="s">
        <v>53</v>
      </c>
      <c r="Q189" s="23" t="s">
        <v>53</v>
      </c>
      <c r="R189" s="23" t="s">
        <v>53</v>
      </c>
      <c r="S189" s="19" t="s">
        <v>53</v>
      </c>
      <c r="T189" s="23">
        <v>0</v>
      </c>
      <c r="U189" s="19">
        <v>78.158199999999994</v>
      </c>
    </row>
    <row r="190" spans="1:21" ht="14.25" x14ac:dyDescent="0.2">
      <c r="A190" s="8">
        <v>2008</v>
      </c>
      <c r="B190" s="13" t="s">
        <v>20</v>
      </c>
      <c r="C190" s="17">
        <v>1735.8508999999999</v>
      </c>
      <c r="D190" s="9">
        <f t="shared" si="14"/>
        <v>50.64299251946921</v>
      </c>
      <c r="E190" s="21">
        <v>528.59428000000003</v>
      </c>
      <c r="F190" s="9">
        <f t="shared" si="15"/>
        <v>15.421598806599238</v>
      </c>
      <c r="G190" s="21">
        <v>676.39049999999997</v>
      </c>
      <c r="H190" s="9">
        <f t="shared" si="16"/>
        <v>19.733514573020088</v>
      </c>
      <c r="I190" s="15">
        <v>250.33009999999999</v>
      </c>
      <c r="J190" s="9">
        <f t="shared" si="17"/>
        <v>7.3033146923494288</v>
      </c>
      <c r="K190" s="21">
        <v>236.4573</v>
      </c>
      <c r="L190" s="9">
        <f t="shared" si="18"/>
        <v>6.8985794085620418</v>
      </c>
      <c r="M190" s="25">
        <f t="shared" si="19"/>
        <v>0</v>
      </c>
      <c r="N190" s="9">
        <f t="shared" si="20"/>
        <v>0</v>
      </c>
      <c r="O190" s="21">
        <v>3427.6230799999998</v>
      </c>
      <c r="P190" s="19" t="s">
        <v>53</v>
      </c>
      <c r="Q190" s="23" t="s">
        <v>53</v>
      </c>
      <c r="R190" s="23" t="s">
        <v>53</v>
      </c>
      <c r="S190" s="19" t="s">
        <v>53</v>
      </c>
      <c r="T190" s="23">
        <v>0</v>
      </c>
      <c r="U190" s="19">
        <v>0</v>
      </c>
    </row>
    <row r="191" spans="1:21" ht="14.25" x14ac:dyDescent="0.2">
      <c r="A191" s="8">
        <v>2008</v>
      </c>
      <c r="B191" s="13" t="s">
        <v>21</v>
      </c>
      <c r="C191" s="17">
        <v>2464.7512000000002</v>
      </c>
      <c r="D191" s="9">
        <f t="shared" si="14"/>
        <v>40.822648299843323</v>
      </c>
      <c r="E191" s="21">
        <v>1498.6147000000001</v>
      </c>
      <c r="F191" s="9">
        <f t="shared" si="15"/>
        <v>24.82093155490713</v>
      </c>
      <c r="G191" s="21">
        <v>1029.6069</v>
      </c>
      <c r="H191" s="9">
        <f t="shared" si="16"/>
        <v>17.052950563850807</v>
      </c>
      <c r="I191" s="15">
        <v>472.04149999999998</v>
      </c>
      <c r="J191" s="9">
        <f t="shared" si="17"/>
        <v>7.8182269015349259</v>
      </c>
      <c r="K191" s="21">
        <v>155.11259999999999</v>
      </c>
      <c r="L191" s="9">
        <f t="shared" si="18"/>
        <v>2.5690654361682741</v>
      </c>
      <c r="M191" s="25">
        <f t="shared" si="19"/>
        <v>417.57839999999999</v>
      </c>
      <c r="N191" s="9">
        <f t="shared" si="20"/>
        <v>6.9161772436955484</v>
      </c>
      <c r="O191" s="21">
        <v>6037.7052999999996</v>
      </c>
      <c r="P191" s="19" t="s">
        <v>53</v>
      </c>
      <c r="Q191" s="23" t="s">
        <v>53</v>
      </c>
      <c r="R191" s="23" t="s">
        <v>53</v>
      </c>
      <c r="S191" s="19" t="s">
        <v>53</v>
      </c>
      <c r="T191" s="23">
        <v>332.96769999999998</v>
      </c>
      <c r="U191" s="19">
        <v>84.610699999999994</v>
      </c>
    </row>
    <row r="192" spans="1:21" ht="14.25" x14ac:dyDescent="0.2">
      <c r="A192" s="8">
        <v>2008</v>
      </c>
      <c r="B192" s="13" t="s">
        <v>22</v>
      </c>
      <c r="C192" s="17">
        <v>3884.3602000000001</v>
      </c>
      <c r="D192" s="9">
        <f t="shared" si="14"/>
        <v>48.611851176894483</v>
      </c>
      <c r="E192" s="21">
        <v>1258.28279</v>
      </c>
      <c r="F192" s="9">
        <f t="shared" si="15"/>
        <v>15.747112156572804</v>
      </c>
      <c r="G192" s="21">
        <v>1249.3919000000001</v>
      </c>
      <c r="H192" s="9">
        <f t="shared" si="16"/>
        <v>15.635844766511983</v>
      </c>
      <c r="I192" s="15">
        <v>778.76070000000004</v>
      </c>
      <c r="J192" s="9">
        <f t="shared" si="17"/>
        <v>9.7460063695468246</v>
      </c>
      <c r="K192" s="21">
        <v>526.21079999999995</v>
      </c>
      <c r="L192" s="9">
        <f t="shared" si="18"/>
        <v>6.5854039739349055</v>
      </c>
      <c r="M192" s="25">
        <f t="shared" si="19"/>
        <v>293.55579999999998</v>
      </c>
      <c r="N192" s="9">
        <f t="shared" si="20"/>
        <v>3.6737815565390153</v>
      </c>
      <c r="O192" s="21">
        <v>7990.5621899999987</v>
      </c>
      <c r="P192" s="19" t="s">
        <v>53</v>
      </c>
      <c r="Q192" s="23" t="s">
        <v>53</v>
      </c>
      <c r="R192" s="23" t="s">
        <v>53</v>
      </c>
      <c r="S192" s="19" t="s">
        <v>53</v>
      </c>
      <c r="T192" s="23">
        <v>200.61930000000001</v>
      </c>
      <c r="U192" s="19">
        <v>92.936499999999995</v>
      </c>
    </row>
    <row r="193" spans="1:21" ht="14.25" x14ac:dyDescent="0.2">
      <c r="A193" s="8">
        <v>2008</v>
      </c>
      <c r="B193" s="13" t="s">
        <v>23</v>
      </c>
      <c r="C193" s="17">
        <v>4443.1521000000002</v>
      </c>
      <c r="D193" s="9">
        <f t="shared" si="14"/>
        <v>55.852458538860283</v>
      </c>
      <c r="E193" s="21">
        <v>989.93969000000004</v>
      </c>
      <c r="F193" s="9">
        <f t="shared" si="15"/>
        <v>12.443995669582682</v>
      </c>
      <c r="G193" s="21">
        <v>1326.7447</v>
      </c>
      <c r="H193" s="9">
        <f t="shared" si="16"/>
        <v>16.677789029190023</v>
      </c>
      <c r="I193" s="15">
        <v>522.15940000000001</v>
      </c>
      <c r="J193" s="9">
        <f t="shared" si="17"/>
        <v>6.5637830042271474</v>
      </c>
      <c r="K193" s="21">
        <v>584.72829999999999</v>
      </c>
      <c r="L193" s="9">
        <f t="shared" si="18"/>
        <v>7.3503027574159008</v>
      </c>
      <c r="M193" s="25">
        <f t="shared" si="19"/>
        <v>88.435199999999995</v>
      </c>
      <c r="N193" s="9">
        <f t="shared" si="20"/>
        <v>1.1116710007239716</v>
      </c>
      <c r="O193" s="21">
        <v>7955.1593899999998</v>
      </c>
      <c r="P193" s="19" t="s">
        <v>53</v>
      </c>
      <c r="Q193" s="23" t="s">
        <v>53</v>
      </c>
      <c r="R193" s="23" t="s">
        <v>53</v>
      </c>
      <c r="S193" s="19" t="s">
        <v>53</v>
      </c>
      <c r="T193" s="23">
        <v>0</v>
      </c>
      <c r="U193" s="19">
        <v>88.435199999999995</v>
      </c>
    </row>
    <row r="194" spans="1:21" ht="14.25" x14ac:dyDescent="0.2">
      <c r="A194" s="8">
        <v>2008</v>
      </c>
      <c r="B194" s="13" t="s">
        <v>24</v>
      </c>
      <c r="C194" s="17">
        <v>1494.4112</v>
      </c>
      <c r="D194" s="9">
        <f t="shared" ref="D194:D257" si="21">C194/$O194*100</f>
        <v>16.857576804350309</v>
      </c>
      <c r="E194" s="21">
        <v>2809.45298</v>
      </c>
      <c r="F194" s="9">
        <f t="shared" ref="F194:F257" si="22">E194/$O194*100</f>
        <v>31.691792318312963</v>
      </c>
      <c r="G194" s="21">
        <v>1119.48</v>
      </c>
      <c r="H194" s="9">
        <f t="shared" ref="H194:H257" si="23">G194/$O194*100</f>
        <v>12.628197701498815</v>
      </c>
      <c r="I194" s="15">
        <v>295.15370000000001</v>
      </c>
      <c r="J194" s="9">
        <f t="shared" ref="J194:J257" si="24">I194/$O194*100</f>
        <v>3.3294558865981259</v>
      </c>
      <c r="K194" s="21">
        <v>1846.4567</v>
      </c>
      <c r="L194" s="9">
        <f t="shared" ref="L194:L257" si="25">K194/$O194*100</f>
        <v>20.828795739858759</v>
      </c>
      <c r="M194" s="25">
        <f t="shared" ref="M194:M257" si="26">SUM(P194:U194)</f>
        <v>1299.9684</v>
      </c>
      <c r="N194" s="9">
        <f t="shared" ref="N194:N257" si="27">M194/$O194*100</f>
        <v>14.664181549381041</v>
      </c>
      <c r="O194" s="21">
        <v>8864.9229799999994</v>
      </c>
      <c r="P194" s="19" t="s">
        <v>53</v>
      </c>
      <c r="Q194" s="23" t="s">
        <v>53</v>
      </c>
      <c r="R194" s="23" t="s">
        <v>53</v>
      </c>
      <c r="S194" s="19" t="s">
        <v>53</v>
      </c>
      <c r="T194" s="23">
        <v>0</v>
      </c>
      <c r="U194" s="19">
        <v>1299.9684</v>
      </c>
    </row>
    <row r="195" spans="1:21" ht="14.25" x14ac:dyDescent="0.2">
      <c r="A195" s="8">
        <v>2008</v>
      </c>
      <c r="B195" s="13" t="s">
        <v>25</v>
      </c>
      <c r="C195" s="17">
        <v>3886.9407000000001</v>
      </c>
      <c r="D195" s="9">
        <f t="shared" si="21"/>
        <v>39.776803394393582</v>
      </c>
      <c r="E195" s="21">
        <v>1541.3761999999999</v>
      </c>
      <c r="F195" s="9">
        <f t="shared" si="22"/>
        <v>15.773592343252748</v>
      </c>
      <c r="G195" s="21">
        <v>1544.932</v>
      </c>
      <c r="H195" s="9">
        <f t="shared" si="23"/>
        <v>15.809980435695165</v>
      </c>
      <c r="I195" s="15">
        <v>744.13170000000002</v>
      </c>
      <c r="J195" s="9">
        <f t="shared" si="24"/>
        <v>7.6150326477673991</v>
      </c>
      <c r="K195" s="21">
        <v>523.70299999999997</v>
      </c>
      <c r="L195" s="9">
        <f t="shared" si="25"/>
        <v>5.3592871298638798</v>
      </c>
      <c r="M195" s="25">
        <f t="shared" si="26"/>
        <v>1530.7944</v>
      </c>
      <c r="N195" s="9">
        <f t="shared" si="27"/>
        <v>15.665304049027217</v>
      </c>
      <c r="O195" s="21">
        <v>9771.8780000000006</v>
      </c>
      <c r="P195" s="19" t="s">
        <v>53</v>
      </c>
      <c r="Q195" s="23" t="s">
        <v>53</v>
      </c>
      <c r="R195" s="23" t="s">
        <v>53</v>
      </c>
      <c r="S195" s="19" t="s">
        <v>53</v>
      </c>
      <c r="T195" s="23">
        <v>157.43780000000001</v>
      </c>
      <c r="U195" s="19">
        <v>1373.3566000000001</v>
      </c>
    </row>
    <row r="196" spans="1:21" ht="14.25" x14ac:dyDescent="0.2">
      <c r="A196" s="8">
        <v>2008</v>
      </c>
      <c r="B196" s="13" t="s">
        <v>26</v>
      </c>
      <c r="C196" s="17">
        <v>959.54240000000004</v>
      </c>
      <c r="D196" s="9">
        <f t="shared" si="21"/>
        <v>33.188750455006485</v>
      </c>
      <c r="E196" s="21">
        <v>908.42070000000001</v>
      </c>
      <c r="F196" s="9">
        <f t="shared" si="22"/>
        <v>31.420547878303562</v>
      </c>
      <c r="G196" s="21">
        <v>771.11699999999996</v>
      </c>
      <c r="H196" s="9">
        <f t="shared" si="23"/>
        <v>26.671473490502589</v>
      </c>
      <c r="I196" s="15">
        <v>183.06309999999999</v>
      </c>
      <c r="J196" s="9">
        <f t="shared" si="24"/>
        <v>6.3318051848671804</v>
      </c>
      <c r="K196" s="21">
        <v>69.0244</v>
      </c>
      <c r="L196" s="9">
        <f t="shared" si="25"/>
        <v>2.387422991320185</v>
      </c>
      <c r="M196" s="25">
        <f t="shared" si="26"/>
        <v>0</v>
      </c>
      <c r="N196" s="9">
        <f t="shared" si="27"/>
        <v>0</v>
      </c>
      <c r="O196" s="21">
        <v>2891.1675999999998</v>
      </c>
      <c r="P196" s="19" t="s">
        <v>53</v>
      </c>
      <c r="Q196" s="23" t="s">
        <v>53</v>
      </c>
      <c r="R196" s="23" t="s">
        <v>53</v>
      </c>
      <c r="S196" s="19" t="s">
        <v>53</v>
      </c>
      <c r="T196" s="23">
        <v>0</v>
      </c>
      <c r="U196" s="19">
        <v>0</v>
      </c>
    </row>
    <row r="197" spans="1:21" ht="14.25" x14ac:dyDescent="0.2">
      <c r="A197" s="8">
        <v>2008</v>
      </c>
      <c r="B197" s="13" t="s">
        <v>32</v>
      </c>
      <c r="C197" s="17">
        <v>6763.7732999999998</v>
      </c>
      <c r="D197" s="9">
        <f t="shared" si="21"/>
        <v>32.584131956957684</v>
      </c>
      <c r="E197" s="21">
        <v>5334.0283499999996</v>
      </c>
      <c r="F197" s="9">
        <f t="shared" si="22"/>
        <v>25.696408780961548</v>
      </c>
      <c r="G197" s="21">
        <v>2853.5275000000001</v>
      </c>
      <c r="H197" s="9">
        <f t="shared" si="23"/>
        <v>13.746722794923889</v>
      </c>
      <c r="I197" s="15">
        <v>1038.1999000000001</v>
      </c>
      <c r="J197" s="9">
        <f t="shared" si="24"/>
        <v>5.0014749221858574</v>
      </c>
      <c r="K197" s="21">
        <v>1726.1691000000001</v>
      </c>
      <c r="L197" s="9">
        <f t="shared" si="25"/>
        <v>8.3157313587702433</v>
      </c>
      <c r="M197" s="25">
        <f t="shared" si="26"/>
        <v>3042.1765999999998</v>
      </c>
      <c r="N197" s="9">
        <f t="shared" si="27"/>
        <v>14.65553018620078</v>
      </c>
      <c r="O197" s="21">
        <v>20757.874749999999</v>
      </c>
      <c r="P197" s="19" t="s">
        <v>53</v>
      </c>
      <c r="Q197" s="23" t="s">
        <v>53</v>
      </c>
      <c r="R197" s="23" t="s">
        <v>53</v>
      </c>
      <c r="S197" s="19" t="s">
        <v>53</v>
      </c>
      <c r="T197" s="23">
        <v>719.15170000000001</v>
      </c>
      <c r="U197" s="19">
        <v>2323.0248999999999</v>
      </c>
    </row>
    <row r="198" spans="1:21" ht="14.25" x14ac:dyDescent="0.2">
      <c r="A198" s="8">
        <v>2008</v>
      </c>
      <c r="B198" s="13" t="s">
        <v>27</v>
      </c>
      <c r="C198" s="17">
        <v>3172.6423</v>
      </c>
      <c r="D198" s="9">
        <f t="shared" si="21"/>
        <v>49.96826114313118</v>
      </c>
      <c r="E198" s="21">
        <v>1038.1845000000001</v>
      </c>
      <c r="F198" s="9">
        <f t="shared" si="22"/>
        <v>16.351126066355189</v>
      </c>
      <c r="G198" s="21">
        <v>1062.7082</v>
      </c>
      <c r="H198" s="9">
        <f t="shared" si="23"/>
        <v>16.737367731794688</v>
      </c>
      <c r="I198" s="15">
        <v>511.0847</v>
      </c>
      <c r="J198" s="9">
        <f t="shared" si="24"/>
        <v>8.049446278850553</v>
      </c>
      <c r="K198" s="21">
        <v>163.76990000000001</v>
      </c>
      <c r="L198" s="9">
        <f t="shared" si="25"/>
        <v>2.5793317861848091</v>
      </c>
      <c r="M198" s="25">
        <f t="shared" si="26"/>
        <v>400.92539999999997</v>
      </c>
      <c r="N198" s="9">
        <f t="shared" si="27"/>
        <v>6.3144669936835696</v>
      </c>
      <c r="O198" s="21">
        <v>6349.3150000000005</v>
      </c>
      <c r="P198" s="19" t="s">
        <v>53</v>
      </c>
      <c r="Q198" s="23" t="s">
        <v>53</v>
      </c>
      <c r="R198" s="23" t="s">
        <v>53</v>
      </c>
      <c r="S198" s="19" t="s">
        <v>53</v>
      </c>
      <c r="T198" s="23">
        <v>289.25569999999999</v>
      </c>
      <c r="U198" s="19">
        <v>111.66970000000001</v>
      </c>
    </row>
    <row r="199" spans="1:21" ht="14.25" x14ac:dyDescent="0.2">
      <c r="A199" s="8">
        <v>2008</v>
      </c>
      <c r="B199" s="13" t="s">
        <v>28</v>
      </c>
      <c r="C199" s="17">
        <v>1264.4715000000001</v>
      </c>
      <c r="D199" s="9">
        <f t="shared" si="21"/>
        <v>32.957923910409939</v>
      </c>
      <c r="E199" s="21">
        <v>876.08893999999998</v>
      </c>
      <c r="F199" s="9">
        <f t="shared" si="22"/>
        <v>22.834893964214846</v>
      </c>
      <c r="G199" s="21">
        <v>914.01880000000006</v>
      </c>
      <c r="H199" s="9">
        <f t="shared" si="23"/>
        <v>23.823519994783748</v>
      </c>
      <c r="I199" s="15">
        <v>349.72469999999998</v>
      </c>
      <c r="J199" s="9">
        <f t="shared" si="24"/>
        <v>9.1154288983112242</v>
      </c>
      <c r="K199" s="21">
        <v>166.60550000000001</v>
      </c>
      <c r="L199" s="9">
        <f t="shared" si="25"/>
        <v>4.3425030869069037</v>
      </c>
      <c r="M199" s="25">
        <f t="shared" si="26"/>
        <v>265.71420000000001</v>
      </c>
      <c r="N199" s="9">
        <f t="shared" si="27"/>
        <v>6.9257301453733415</v>
      </c>
      <c r="O199" s="21">
        <v>3836.6236399999998</v>
      </c>
      <c r="P199" s="19" t="s">
        <v>53</v>
      </c>
      <c r="Q199" s="23" t="s">
        <v>53</v>
      </c>
      <c r="R199" s="23" t="s">
        <v>53</v>
      </c>
      <c r="S199" s="19" t="s">
        <v>53</v>
      </c>
      <c r="T199" s="23">
        <v>265.71420000000001</v>
      </c>
      <c r="U199" s="19">
        <v>0</v>
      </c>
    </row>
    <row r="200" spans="1:21" ht="14.25" x14ac:dyDescent="0.2">
      <c r="A200" s="7">
        <v>2009</v>
      </c>
      <c r="B200" s="12" t="s">
        <v>1</v>
      </c>
      <c r="C200" s="16">
        <v>155180.62617999999</v>
      </c>
      <c r="D200" s="9">
        <f t="shared" si="21"/>
        <v>41.39982531143945</v>
      </c>
      <c r="E200" s="20">
        <v>80959.255759999985</v>
      </c>
      <c r="F200" s="9">
        <f t="shared" si="22"/>
        <v>21.598695200007654</v>
      </c>
      <c r="G200" s="20">
        <v>50416.626570000008</v>
      </c>
      <c r="H200" s="9">
        <f t="shared" si="23"/>
        <v>13.450387359366674</v>
      </c>
      <c r="I200" s="14">
        <v>35177.679019999996</v>
      </c>
      <c r="J200" s="9">
        <f t="shared" si="24"/>
        <v>9.3848684732114194</v>
      </c>
      <c r="K200" s="20">
        <v>27988.797060000004</v>
      </c>
      <c r="L200" s="9">
        <f t="shared" si="25"/>
        <v>7.4669843619349319</v>
      </c>
      <c r="M200" s="24">
        <f t="shared" si="26"/>
        <v>25111.027419999999</v>
      </c>
      <c r="N200" s="9">
        <f t="shared" si="27"/>
        <v>6.6992392940398577</v>
      </c>
      <c r="O200" s="20">
        <v>374834.01201000001</v>
      </c>
      <c r="P200" s="14" t="s">
        <v>53</v>
      </c>
      <c r="Q200" s="20">
        <v>3995.43914</v>
      </c>
      <c r="R200" s="20">
        <v>1338.87672</v>
      </c>
      <c r="S200" s="14">
        <v>1601.4195299999999</v>
      </c>
      <c r="T200" s="20">
        <v>7624.4778500000002</v>
      </c>
      <c r="U200" s="14">
        <v>10550.814179999999</v>
      </c>
    </row>
    <row r="201" spans="1:21" ht="14.25" x14ac:dyDescent="0.2">
      <c r="A201" s="8">
        <v>2009</v>
      </c>
      <c r="B201" s="13" t="s">
        <v>2</v>
      </c>
      <c r="C201" s="17">
        <v>1921.8291999999999</v>
      </c>
      <c r="D201" s="9">
        <f t="shared" si="21"/>
        <v>44.807744287035298</v>
      </c>
      <c r="E201" s="21">
        <v>956.529</v>
      </c>
      <c r="F201" s="9">
        <f t="shared" si="22"/>
        <v>22.301621202931866</v>
      </c>
      <c r="G201" s="21">
        <v>786.96510000000001</v>
      </c>
      <c r="H201" s="9">
        <f t="shared" si="23"/>
        <v>18.348212715063941</v>
      </c>
      <c r="I201" s="15">
        <v>345.69646</v>
      </c>
      <c r="J201" s="9">
        <f t="shared" si="24"/>
        <v>8.0599662970118917</v>
      </c>
      <c r="K201" s="21">
        <v>195.71513999999999</v>
      </c>
      <c r="L201" s="9">
        <f t="shared" si="25"/>
        <v>4.5631286829346296</v>
      </c>
      <c r="M201" s="25">
        <f t="shared" si="26"/>
        <v>82.320999999999998</v>
      </c>
      <c r="N201" s="9">
        <f t="shared" si="27"/>
        <v>1.9193268150223923</v>
      </c>
      <c r="O201" s="21">
        <v>4289.0558999999994</v>
      </c>
      <c r="P201" s="19" t="s">
        <v>53</v>
      </c>
      <c r="Q201" s="23" t="s">
        <v>53</v>
      </c>
      <c r="R201" s="23" t="s">
        <v>53</v>
      </c>
      <c r="S201" s="19" t="s">
        <v>53</v>
      </c>
      <c r="T201" s="23">
        <v>0</v>
      </c>
      <c r="U201" s="19">
        <v>82.320999999999998</v>
      </c>
    </row>
    <row r="202" spans="1:21" ht="14.25" x14ac:dyDescent="0.2">
      <c r="A202" s="8">
        <v>2009</v>
      </c>
      <c r="B202" s="13" t="s">
        <v>3</v>
      </c>
      <c r="C202" s="17">
        <v>5733.17911</v>
      </c>
      <c r="D202" s="9">
        <f t="shared" si="21"/>
        <v>54.593216616333507</v>
      </c>
      <c r="E202" s="21">
        <v>1689.39843</v>
      </c>
      <c r="F202" s="9">
        <f t="shared" si="22"/>
        <v>16.087007342822009</v>
      </c>
      <c r="G202" s="21">
        <v>1035.8628699999999</v>
      </c>
      <c r="H202" s="9">
        <f t="shared" si="23"/>
        <v>9.8638268509854576</v>
      </c>
      <c r="I202" s="15">
        <v>608.69461999999999</v>
      </c>
      <c r="J202" s="9">
        <f t="shared" si="24"/>
        <v>5.7961903169735107</v>
      </c>
      <c r="K202" s="21">
        <v>1344.2188000000001</v>
      </c>
      <c r="L202" s="9">
        <f t="shared" si="25"/>
        <v>12.800093407189555</v>
      </c>
      <c r="M202" s="25">
        <f t="shared" si="26"/>
        <v>90.278909999999996</v>
      </c>
      <c r="N202" s="9">
        <f t="shared" si="27"/>
        <v>0.85966546569595603</v>
      </c>
      <c r="O202" s="21">
        <v>10501.632740000001</v>
      </c>
      <c r="P202" s="19" t="s">
        <v>53</v>
      </c>
      <c r="Q202" s="23" t="s">
        <v>53</v>
      </c>
      <c r="R202" s="23" t="s">
        <v>53</v>
      </c>
      <c r="S202" s="19" t="s">
        <v>53</v>
      </c>
      <c r="T202" s="23">
        <v>56.50891</v>
      </c>
      <c r="U202" s="19">
        <v>33.770000000000003</v>
      </c>
    </row>
    <row r="203" spans="1:21" ht="14.25" x14ac:dyDescent="0.2">
      <c r="A203" s="8">
        <v>2009</v>
      </c>
      <c r="B203" s="13" t="s">
        <v>4</v>
      </c>
      <c r="C203" s="17">
        <v>1416.3894</v>
      </c>
      <c r="D203" s="9">
        <f t="shared" si="21"/>
        <v>45.13792417565508</v>
      </c>
      <c r="E203" s="21">
        <v>437.86020000000002</v>
      </c>
      <c r="F203" s="9">
        <f t="shared" si="22"/>
        <v>13.953860786544414</v>
      </c>
      <c r="G203" s="21">
        <v>518.48775000000001</v>
      </c>
      <c r="H203" s="9">
        <f t="shared" si="23"/>
        <v>16.523323844068592</v>
      </c>
      <c r="I203" s="15">
        <v>513.11127999999997</v>
      </c>
      <c r="J203" s="9">
        <f t="shared" si="24"/>
        <v>16.351984878108606</v>
      </c>
      <c r="K203" s="21">
        <v>252.06572</v>
      </c>
      <c r="L203" s="9">
        <f t="shared" si="25"/>
        <v>8.0329063156233058</v>
      </c>
      <c r="M203" s="25">
        <f t="shared" si="26"/>
        <v>0</v>
      </c>
      <c r="N203" s="9">
        <f t="shared" si="27"/>
        <v>0</v>
      </c>
      <c r="O203" s="21">
        <v>3137.91435</v>
      </c>
      <c r="P203" s="19" t="s">
        <v>53</v>
      </c>
      <c r="Q203" s="23" t="s">
        <v>53</v>
      </c>
      <c r="R203" s="23" t="s">
        <v>53</v>
      </c>
      <c r="S203" s="19" t="s">
        <v>53</v>
      </c>
      <c r="T203" s="23">
        <v>0</v>
      </c>
      <c r="U203" s="19">
        <v>0</v>
      </c>
    </row>
    <row r="204" spans="1:21" ht="14.25" x14ac:dyDescent="0.2">
      <c r="A204" s="8">
        <v>2009</v>
      </c>
      <c r="B204" s="13" t="s">
        <v>5</v>
      </c>
      <c r="C204" s="17">
        <v>1111.80789</v>
      </c>
      <c r="D204" s="9">
        <f t="shared" si="21"/>
        <v>26.99349549507663</v>
      </c>
      <c r="E204" s="21">
        <v>846.12890000000004</v>
      </c>
      <c r="F204" s="9">
        <f t="shared" si="22"/>
        <v>20.543096389075043</v>
      </c>
      <c r="G204" s="21">
        <v>827.78099999999995</v>
      </c>
      <c r="H204" s="9">
        <f t="shared" si="23"/>
        <v>20.097629181611605</v>
      </c>
      <c r="I204" s="15">
        <v>232.39521999999999</v>
      </c>
      <c r="J204" s="9">
        <f t="shared" si="24"/>
        <v>5.6423050965642467</v>
      </c>
      <c r="K204" s="21">
        <v>559.03300000000002</v>
      </c>
      <c r="L204" s="9">
        <f t="shared" si="25"/>
        <v>13.572717825468187</v>
      </c>
      <c r="M204" s="25">
        <f t="shared" si="26"/>
        <v>541.65323999999998</v>
      </c>
      <c r="N204" s="9">
        <f t="shared" si="27"/>
        <v>13.150756012204285</v>
      </c>
      <c r="O204" s="21">
        <v>4118.79925</v>
      </c>
      <c r="P204" s="19" t="s">
        <v>53</v>
      </c>
      <c r="Q204" s="23" t="s">
        <v>53</v>
      </c>
      <c r="R204" s="23" t="s">
        <v>53</v>
      </c>
      <c r="S204" s="19" t="s">
        <v>53</v>
      </c>
      <c r="T204" s="23">
        <v>80.954239999999999</v>
      </c>
      <c r="U204" s="19">
        <v>460.69900000000001</v>
      </c>
    </row>
    <row r="205" spans="1:21" ht="14.25" x14ac:dyDescent="0.2">
      <c r="A205" s="8">
        <v>2009</v>
      </c>
      <c r="B205" s="13" t="s">
        <v>29</v>
      </c>
      <c r="C205" s="17">
        <v>5774.59962</v>
      </c>
      <c r="D205" s="9">
        <f t="shared" si="21"/>
        <v>66.607591152986444</v>
      </c>
      <c r="E205" s="21">
        <v>835.06889999999999</v>
      </c>
      <c r="F205" s="9">
        <f t="shared" si="22"/>
        <v>9.6321704595987416</v>
      </c>
      <c r="G205" s="21">
        <v>852.66800000000001</v>
      </c>
      <c r="H205" s="9">
        <f t="shared" si="23"/>
        <v>9.835168716551582</v>
      </c>
      <c r="I205" s="15">
        <v>714.57916</v>
      </c>
      <c r="J205" s="9">
        <f t="shared" si="24"/>
        <v>8.242371708486429</v>
      </c>
      <c r="K205" s="21">
        <v>266.26100000000002</v>
      </c>
      <c r="L205" s="9">
        <f t="shared" si="25"/>
        <v>3.0712092603894376</v>
      </c>
      <c r="M205" s="25">
        <f t="shared" si="26"/>
        <v>226.40514999999999</v>
      </c>
      <c r="N205" s="9">
        <f t="shared" si="27"/>
        <v>2.6114887019873718</v>
      </c>
      <c r="O205" s="21">
        <v>8669.5818299999992</v>
      </c>
      <c r="P205" s="19" t="s">
        <v>53</v>
      </c>
      <c r="Q205" s="23" t="s">
        <v>53</v>
      </c>
      <c r="R205" s="23" t="s">
        <v>53</v>
      </c>
      <c r="S205" s="19" t="s">
        <v>53</v>
      </c>
      <c r="T205" s="23">
        <v>192.08015</v>
      </c>
      <c r="U205" s="19">
        <v>34.325000000000003</v>
      </c>
    </row>
    <row r="206" spans="1:21" ht="14.25" x14ac:dyDescent="0.2">
      <c r="A206" s="8">
        <v>2009</v>
      </c>
      <c r="B206" s="13" t="s">
        <v>6</v>
      </c>
      <c r="C206" s="17">
        <v>1126.81684</v>
      </c>
      <c r="D206" s="9">
        <f t="shared" si="21"/>
        <v>42.741138510493201</v>
      </c>
      <c r="E206" s="21">
        <v>574.09775000000002</v>
      </c>
      <c r="F206" s="9">
        <f t="shared" si="22"/>
        <v>21.776024798593262</v>
      </c>
      <c r="G206" s="21">
        <v>701.27959999999996</v>
      </c>
      <c r="H206" s="9">
        <f t="shared" si="23"/>
        <v>26.600142502470291</v>
      </c>
      <c r="I206" s="15">
        <v>209.23035999999999</v>
      </c>
      <c r="J206" s="9">
        <f t="shared" si="24"/>
        <v>7.9362887382481402</v>
      </c>
      <c r="K206" s="21">
        <v>24.950800000000001</v>
      </c>
      <c r="L206" s="9">
        <f t="shared" si="25"/>
        <v>0.94640545019509459</v>
      </c>
      <c r="M206" s="25">
        <f t="shared" si="26"/>
        <v>0</v>
      </c>
      <c r="N206" s="9">
        <f t="shared" si="27"/>
        <v>0</v>
      </c>
      <c r="O206" s="21">
        <v>2636.3753500000003</v>
      </c>
      <c r="P206" s="19" t="s">
        <v>53</v>
      </c>
      <c r="Q206" s="23" t="s">
        <v>53</v>
      </c>
      <c r="R206" s="23" t="s">
        <v>53</v>
      </c>
      <c r="S206" s="19" t="s">
        <v>53</v>
      </c>
      <c r="T206" s="23">
        <v>0</v>
      </c>
      <c r="U206" s="19">
        <v>0</v>
      </c>
    </row>
    <row r="207" spans="1:21" ht="14.25" x14ac:dyDescent="0.2">
      <c r="A207" s="8">
        <v>2009</v>
      </c>
      <c r="B207" s="13" t="s">
        <v>7</v>
      </c>
      <c r="C207" s="17">
        <v>1899.9650799999999</v>
      </c>
      <c r="D207" s="9">
        <f t="shared" si="21"/>
        <v>18.042674849763934</v>
      </c>
      <c r="E207" s="21">
        <v>4483.0341399999998</v>
      </c>
      <c r="F207" s="9">
        <f t="shared" si="22"/>
        <v>42.572323133649952</v>
      </c>
      <c r="G207" s="21">
        <v>2139.83563</v>
      </c>
      <c r="H207" s="9">
        <f t="shared" si="23"/>
        <v>20.320562156873834</v>
      </c>
      <c r="I207" s="15">
        <v>544.59721999999999</v>
      </c>
      <c r="J207" s="9">
        <f t="shared" si="24"/>
        <v>5.1716690311725921</v>
      </c>
      <c r="K207" s="21">
        <v>335.17644000000001</v>
      </c>
      <c r="L207" s="9">
        <f t="shared" si="25"/>
        <v>3.1829424592484674</v>
      </c>
      <c r="M207" s="25">
        <f t="shared" si="26"/>
        <v>1127.7873199999999</v>
      </c>
      <c r="N207" s="9">
        <f t="shared" si="27"/>
        <v>10.709828369291223</v>
      </c>
      <c r="O207" s="21">
        <v>10530.395829999999</v>
      </c>
      <c r="P207" s="19" t="s">
        <v>53</v>
      </c>
      <c r="Q207" s="23" t="s">
        <v>53</v>
      </c>
      <c r="R207" s="23" t="s">
        <v>53</v>
      </c>
      <c r="S207" s="19" t="s">
        <v>53</v>
      </c>
      <c r="T207" s="23">
        <v>1043.72732</v>
      </c>
      <c r="U207" s="19">
        <v>84.06</v>
      </c>
    </row>
    <row r="208" spans="1:21" ht="14.25" x14ac:dyDescent="0.2">
      <c r="A208" s="8">
        <v>2009</v>
      </c>
      <c r="B208" s="13" t="s">
        <v>8</v>
      </c>
      <c r="C208" s="17">
        <v>6655.1477199999999</v>
      </c>
      <c r="D208" s="9">
        <f t="shared" si="21"/>
        <v>56.660739043389988</v>
      </c>
      <c r="E208" s="21">
        <v>1375.4740899999999</v>
      </c>
      <c r="F208" s="9">
        <f t="shared" si="22"/>
        <v>11.710540735290293</v>
      </c>
      <c r="G208" s="21">
        <v>1320.8720000000001</v>
      </c>
      <c r="H208" s="9">
        <f t="shared" si="23"/>
        <v>11.245668293253246</v>
      </c>
      <c r="I208" s="15">
        <v>612.67850999999996</v>
      </c>
      <c r="J208" s="9">
        <f t="shared" si="24"/>
        <v>5.2162354065077015</v>
      </c>
      <c r="K208" s="21">
        <v>1434.9290000000001</v>
      </c>
      <c r="L208" s="9">
        <f t="shared" si="25"/>
        <v>12.216729220067943</v>
      </c>
      <c r="M208" s="25">
        <f t="shared" si="26"/>
        <v>346.50566000000003</v>
      </c>
      <c r="N208" s="9">
        <f t="shared" si="27"/>
        <v>2.9500873014908251</v>
      </c>
      <c r="O208" s="21">
        <v>11745.60698</v>
      </c>
      <c r="P208" s="19" t="s">
        <v>53</v>
      </c>
      <c r="Q208" s="23" t="s">
        <v>53</v>
      </c>
      <c r="R208" s="23" t="s">
        <v>53</v>
      </c>
      <c r="S208" s="19" t="s">
        <v>53</v>
      </c>
      <c r="T208" s="23">
        <v>275.00166000000002</v>
      </c>
      <c r="U208" s="19">
        <v>71.504000000000005</v>
      </c>
    </row>
    <row r="209" spans="1:21" ht="14.25" x14ac:dyDescent="0.2">
      <c r="A209" s="8">
        <v>2009</v>
      </c>
      <c r="B209" s="13" t="s">
        <v>55</v>
      </c>
      <c r="C209" s="17">
        <v>35554.926930000001</v>
      </c>
      <c r="D209" s="9">
        <f t="shared" si="21"/>
        <v>46.89658526404682</v>
      </c>
      <c r="E209" s="21">
        <v>13717.35095</v>
      </c>
      <c r="F209" s="9">
        <f t="shared" si="22"/>
        <v>18.093045717406252</v>
      </c>
      <c r="G209" s="21">
        <v>2566.4308000000001</v>
      </c>
      <c r="H209" s="9">
        <f t="shared" si="23"/>
        <v>3.3850959973404704</v>
      </c>
      <c r="I209" s="15">
        <v>16217.86138</v>
      </c>
      <c r="J209" s="9">
        <f t="shared" si="24"/>
        <v>21.391193420395592</v>
      </c>
      <c r="K209" s="21">
        <v>4297.2671</v>
      </c>
      <c r="L209" s="9">
        <f t="shared" si="25"/>
        <v>5.6680513886105519</v>
      </c>
      <c r="M209" s="25">
        <f t="shared" si="26"/>
        <v>3461.76163</v>
      </c>
      <c r="N209" s="9">
        <f t="shared" si="27"/>
        <v>4.5660282122003144</v>
      </c>
      <c r="O209" s="21">
        <v>75815.598790000004</v>
      </c>
      <c r="P209" s="19" t="s">
        <v>53</v>
      </c>
      <c r="Q209" s="23" t="s">
        <v>53</v>
      </c>
      <c r="R209" s="23" t="s">
        <v>53</v>
      </c>
      <c r="S209" s="19" t="s">
        <v>53</v>
      </c>
      <c r="T209" s="23">
        <v>1064.63645</v>
      </c>
      <c r="U209" s="19">
        <v>2397.12518</v>
      </c>
    </row>
    <row r="210" spans="1:21" ht="14.25" x14ac:dyDescent="0.2">
      <c r="A210" s="8">
        <v>2009</v>
      </c>
      <c r="B210" s="13" t="s">
        <v>9</v>
      </c>
      <c r="C210" s="17">
        <v>2288.93084</v>
      </c>
      <c r="D210" s="9">
        <f t="shared" si="21"/>
        <v>43.897451480712775</v>
      </c>
      <c r="E210" s="21">
        <v>872.27792999999997</v>
      </c>
      <c r="F210" s="9">
        <f t="shared" si="22"/>
        <v>16.728674121875859</v>
      </c>
      <c r="G210" s="21">
        <v>1167.31393</v>
      </c>
      <c r="H210" s="9">
        <f t="shared" si="23"/>
        <v>22.386917817462386</v>
      </c>
      <c r="I210" s="15">
        <v>496.73612000000003</v>
      </c>
      <c r="J210" s="9">
        <f t="shared" si="24"/>
        <v>9.5264781903229192</v>
      </c>
      <c r="K210" s="21">
        <v>49.680950000000003</v>
      </c>
      <c r="L210" s="9">
        <f t="shared" si="25"/>
        <v>0.95278854827292092</v>
      </c>
      <c r="M210" s="25">
        <f t="shared" si="26"/>
        <v>339.32839999999999</v>
      </c>
      <c r="N210" s="9">
        <f t="shared" si="27"/>
        <v>6.5076898413531339</v>
      </c>
      <c r="O210" s="21">
        <v>5214.2681700000003</v>
      </c>
      <c r="P210" s="19" t="s">
        <v>53</v>
      </c>
      <c r="Q210" s="23" t="s">
        <v>53</v>
      </c>
      <c r="R210" s="23" t="s">
        <v>53</v>
      </c>
      <c r="S210" s="19" t="s">
        <v>53</v>
      </c>
      <c r="T210" s="23">
        <v>274.31639999999999</v>
      </c>
      <c r="U210" s="19">
        <v>65.012</v>
      </c>
    </row>
    <row r="211" spans="1:21" ht="14.25" x14ac:dyDescent="0.2">
      <c r="A211" s="8">
        <v>2009</v>
      </c>
      <c r="B211" s="13" t="s">
        <v>10</v>
      </c>
      <c r="C211" s="17">
        <v>5216.4739300000001</v>
      </c>
      <c r="D211" s="9">
        <f t="shared" si="21"/>
        <v>37.036958597828168</v>
      </c>
      <c r="E211" s="21">
        <v>5255.4244600000002</v>
      </c>
      <c r="F211" s="9">
        <f t="shared" si="22"/>
        <v>37.313507313748516</v>
      </c>
      <c r="G211" s="21">
        <v>1657.8961999999999</v>
      </c>
      <c r="H211" s="9">
        <f t="shared" si="23"/>
        <v>11.771061016094572</v>
      </c>
      <c r="I211" s="15">
        <v>856.10844999999995</v>
      </c>
      <c r="J211" s="9">
        <f t="shared" si="24"/>
        <v>6.0783689602184676</v>
      </c>
      <c r="K211" s="21">
        <v>680.01840000000004</v>
      </c>
      <c r="L211" s="9">
        <f t="shared" si="25"/>
        <v>4.8281298180591801</v>
      </c>
      <c r="M211" s="25">
        <f t="shared" si="26"/>
        <v>418.58800000000002</v>
      </c>
      <c r="N211" s="9">
        <f t="shared" si="27"/>
        <v>2.9719742940510963</v>
      </c>
      <c r="O211" s="21">
        <v>14084.50944</v>
      </c>
      <c r="P211" s="19" t="s">
        <v>53</v>
      </c>
      <c r="Q211" s="23" t="s">
        <v>53</v>
      </c>
      <c r="R211" s="23" t="s">
        <v>53</v>
      </c>
      <c r="S211" s="19" t="s">
        <v>53</v>
      </c>
      <c r="T211" s="23">
        <v>0</v>
      </c>
      <c r="U211" s="19">
        <v>418.58800000000002</v>
      </c>
    </row>
    <row r="212" spans="1:21" ht="14.25" x14ac:dyDescent="0.2">
      <c r="A212" s="8">
        <v>2009</v>
      </c>
      <c r="B212" s="13" t="s">
        <v>11</v>
      </c>
      <c r="C212" s="17">
        <v>2282.85241</v>
      </c>
      <c r="D212" s="9">
        <f t="shared" si="21"/>
        <v>28.126026376030765</v>
      </c>
      <c r="E212" s="21">
        <v>1894.94883</v>
      </c>
      <c r="F212" s="9">
        <f t="shared" si="22"/>
        <v>23.34683597605359</v>
      </c>
      <c r="G212" s="21">
        <v>2881.4089199999999</v>
      </c>
      <c r="H212" s="9">
        <f t="shared" si="23"/>
        <v>35.500579419433571</v>
      </c>
      <c r="I212" s="15">
        <v>745.93430999999998</v>
      </c>
      <c r="J212" s="9">
        <f t="shared" si="24"/>
        <v>9.1903304768819076</v>
      </c>
      <c r="K212" s="21">
        <v>244.34899999999999</v>
      </c>
      <c r="L212" s="9">
        <f t="shared" si="25"/>
        <v>3.0105171884312667</v>
      </c>
      <c r="M212" s="25">
        <f t="shared" si="26"/>
        <v>67.018900000000002</v>
      </c>
      <c r="N212" s="9">
        <f t="shared" si="27"/>
        <v>0.82571056316889468</v>
      </c>
      <c r="O212" s="21">
        <v>8116.5123700000004</v>
      </c>
      <c r="P212" s="19" t="s">
        <v>53</v>
      </c>
      <c r="Q212" s="23" t="s">
        <v>53</v>
      </c>
      <c r="R212" s="23" t="s">
        <v>53</v>
      </c>
      <c r="S212" s="19" t="s">
        <v>53</v>
      </c>
      <c r="T212" s="23">
        <v>67.018900000000002</v>
      </c>
      <c r="U212" s="19">
        <v>0</v>
      </c>
    </row>
    <row r="213" spans="1:21" ht="14.25" x14ac:dyDescent="0.2">
      <c r="A213" s="8">
        <v>2009</v>
      </c>
      <c r="B213" s="13" t="s">
        <v>12</v>
      </c>
      <c r="C213" s="17">
        <v>1851.8352400000001</v>
      </c>
      <c r="D213" s="9">
        <f t="shared" si="21"/>
        <v>28.598900298849117</v>
      </c>
      <c r="E213" s="21">
        <v>1898.6458</v>
      </c>
      <c r="F213" s="9">
        <f t="shared" si="22"/>
        <v>29.321821274461012</v>
      </c>
      <c r="G213" s="21">
        <v>1537.0029999999999</v>
      </c>
      <c r="H213" s="9">
        <f t="shared" si="23"/>
        <v>23.736774528619502</v>
      </c>
      <c r="I213" s="15">
        <v>433.09838999999999</v>
      </c>
      <c r="J213" s="9">
        <f t="shared" si="24"/>
        <v>6.6885743437964118</v>
      </c>
      <c r="K213" s="21">
        <v>100.506</v>
      </c>
      <c r="L213" s="9">
        <f t="shared" si="25"/>
        <v>1.5521689032314392</v>
      </c>
      <c r="M213" s="25">
        <f t="shared" si="26"/>
        <v>654.10893999999996</v>
      </c>
      <c r="N213" s="9">
        <f t="shared" si="27"/>
        <v>10.101760651042516</v>
      </c>
      <c r="O213" s="21">
        <v>6475.1973699999999</v>
      </c>
      <c r="P213" s="19" t="s">
        <v>53</v>
      </c>
      <c r="Q213" s="23" t="s">
        <v>53</v>
      </c>
      <c r="R213" s="23" t="s">
        <v>53</v>
      </c>
      <c r="S213" s="19" t="s">
        <v>53</v>
      </c>
      <c r="T213" s="23">
        <v>392.54293999999999</v>
      </c>
      <c r="U213" s="19">
        <v>261.56599999999997</v>
      </c>
    </row>
    <row r="214" spans="1:21" ht="14.25" x14ac:dyDescent="0.2">
      <c r="A214" s="8">
        <v>2009</v>
      </c>
      <c r="B214" s="13" t="s">
        <v>13</v>
      </c>
      <c r="C214" s="17">
        <v>11640.082630000001</v>
      </c>
      <c r="D214" s="9">
        <f t="shared" si="21"/>
        <v>53.307077326392907</v>
      </c>
      <c r="E214" s="21">
        <v>3757.7406999999998</v>
      </c>
      <c r="F214" s="9">
        <f t="shared" si="22"/>
        <v>17.208999320259444</v>
      </c>
      <c r="G214" s="21">
        <v>3053.66282</v>
      </c>
      <c r="H214" s="9">
        <f t="shared" si="23"/>
        <v>13.984594890669689</v>
      </c>
      <c r="I214" s="15">
        <v>994.80769999999995</v>
      </c>
      <c r="J214" s="9">
        <f t="shared" si="24"/>
        <v>4.5558345824896485</v>
      </c>
      <c r="K214" s="21">
        <v>2286.0558999999998</v>
      </c>
      <c r="L214" s="9">
        <f t="shared" si="25"/>
        <v>10.469252024008759</v>
      </c>
      <c r="M214" s="25">
        <f t="shared" si="26"/>
        <v>103.55500000000001</v>
      </c>
      <c r="N214" s="9">
        <f t="shared" si="27"/>
        <v>0.47424185617955678</v>
      </c>
      <c r="O214" s="21">
        <v>21835.904750000002</v>
      </c>
      <c r="P214" s="19" t="s">
        <v>53</v>
      </c>
      <c r="Q214" s="23" t="s">
        <v>53</v>
      </c>
      <c r="R214" s="23" t="s">
        <v>53</v>
      </c>
      <c r="S214" s="19" t="s">
        <v>53</v>
      </c>
      <c r="T214" s="23">
        <v>0</v>
      </c>
      <c r="U214" s="19">
        <v>103.55500000000001</v>
      </c>
    </row>
    <row r="215" spans="1:21" ht="14.25" x14ac:dyDescent="0.2">
      <c r="A215" s="8">
        <v>2009</v>
      </c>
      <c r="B215" s="13" t="s">
        <v>14</v>
      </c>
      <c r="C215" s="17">
        <v>12320.36033</v>
      </c>
      <c r="D215" s="9">
        <f t="shared" si="21"/>
        <v>33.683396143807656</v>
      </c>
      <c r="E215" s="21">
        <v>9989.7869900000005</v>
      </c>
      <c r="F215" s="9">
        <f t="shared" si="22"/>
        <v>27.311697350042191</v>
      </c>
      <c r="G215" s="21">
        <v>5555.3000199999997</v>
      </c>
      <c r="H215" s="9">
        <f t="shared" si="23"/>
        <v>15.187978781409765</v>
      </c>
      <c r="I215" s="15">
        <v>929.43910000000005</v>
      </c>
      <c r="J215" s="9">
        <f t="shared" si="24"/>
        <v>2.5410511184979332</v>
      </c>
      <c r="K215" s="21">
        <v>7609.8181100000002</v>
      </c>
      <c r="L215" s="9">
        <f t="shared" si="25"/>
        <v>20.80495303025376</v>
      </c>
      <c r="M215" s="25">
        <f t="shared" si="26"/>
        <v>172.24950000000001</v>
      </c>
      <c r="N215" s="9">
        <f t="shared" si="27"/>
        <v>0.47092357598869006</v>
      </c>
      <c r="O215" s="21">
        <v>36576.95405</v>
      </c>
      <c r="P215" s="19" t="s">
        <v>53</v>
      </c>
      <c r="Q215" s="23" t="s">
        <v>53</v>
      </c>
      <c r="R215" s="23" t="s">
        <v>53</v>
      </c>
      <c r="S215" s="19" t="s">
        <v>53</v>
      </c>
      <c r="T215" s="23">
        <v>119.80549999999999</v>
      </c>
      <c r="U215" s="19">
        <v>52.444000000000003</v>
      </c>
    </row>
    <row r="216" spans="1:21" ht="14.25" x14ac:dyDescent="0.2">
      <c r="A216" s="8">
        <v>2009</v>
      </c>
      <c r="B216" s="13" t="s">
        <v>30</v>
      </c>
      <c r="C216" s="17">
        <v>3210.9578999999999</v>
      </c>
      <c r="D216" s="9">
        <f t="shared" si="21"/>
        <v>31.207605034039105</v>
      </c>
      <c r="E216" s="21">
        <v>2576.2291799999998</v>
      </c>
      <c r="F216" s="9">
        <f t="shared" si="22"/>
        <v>25.038616272921683</v>
      </c>
      <c r="G216" s="21">
        <v>2693.2588000000001</v>
      </c>
      <c r="H216" s="9">
        <f t="shared" si="23"/>
        <v>26.1760382734542</v>
      </c>
      <c r="I216" s="15">
        <v>895.85757000000001</v>
      </c>
      <c r="J216" s="9">
        <f t="shared" si="24"/>
        <v>8.7069248747590358</v>
      </c>
      <c r="K216" s="21">
        <v>372.43009999999998</v>
      </c>
      <c r="L216" s="9">
        <f t="shared" si="25"/>
        <v>3.6196835416582966</v>
      </c>
      <c r="M216" s="25">
        <f t="shared" si="26"/>
        <v>540.29021999999998</v>
      </c>
      <c r="N216" s="9">
        <f t="shared" si="27"/>
        <v>5.2511320031676822</v>
      </c>
      <c r="O216" s="21">
        <v>10289.02377</v>
      </c>
      <c r="P216" s="19" t="s">
        <v>53</v>
      </c>
      <c r="Q216" s="23" t="s">
        <v>53</v>
      </c>
      <c r="R216" s="23" t="s">
        <v>53</v>
      </c>
      <c r="S216" s="19" t="s">
        <v>53</v>
      </c>
      <c r="T216" s="23">
        <v>477.73522000000003</v>
      </c>
      <c r="U216" s="19">
        <v>62.555</v>
      </c>
    </row>
    <row r="217" spans="1:21" ht="14.25" x14ac:dyDescent="0.2">
      <c r="A217" s="8">
        <v>2009</v>
      </c>
      <c r="B217" s="13" t="s">
        <v>15</v>
      </c>
      <c r="C217" s="17">
        <v>2181.4853199999998</v>
      </c>
      <c r="D217" s="9">
        <f t="shared" si="21"/>
        <v>40.912500548613785</v>
      </c>
      <c r="E217" s="21">
        <v>1463.6733999999999</v>
      </c>
      <c r="F217" s="9">
        <f t="shared" si="22"/>
        <v>27.450351479097463</v>
      </c>
      <c r="G217" s="21">
        <v>840.21400000000006</v>
      </c>
      <c r="H217" s="9">
        <f t="shared" si="23"/>
        <v>15.757729571131375</v>
      </c>
      <c r="I217" s="15">
        <v>601.96454000000006</v>
      </c>
      <c r="J217" s="9">
        <f t="shared" si="24"/>
        <v>11.289498190616314</v>
      </c>
      <c r="K217" s="21">
        <v>196.61799999999999</v>
      </c>
      <c r="L217" s="9">
        <f t="shared" si="25"/>
        <v>3.6874573297001811</v>
      </c>
      <c r="M217" s="25">
        <f t="shared" si="26"/>
        <v>48.12</v>
      </c>
      <c r="N217" s="9">
        <f t="shared" si="27"/>
        <v>0.90246288084088289</v>
      </c>
      <c r="O217" s="21">
        <v>5332.0752599999996</v>
      </c>
      <c r="P217" s="19" t="s">
        <v>53</v>
      </c>
      <c r="Q217" s="23" t="s">
        <v>53</v>
      </c>
      <c r="R217" s="23" t="s">
        <v>53</v>
      </c>
      <c r="S217" s="19" t="s">
        <v>53</v>
      </c>
      <c r="T217" s="23">
        <v>0</v>
      </c>
      <c r="U217" s="19">
        <v>48.12</v>
      </c>
    </row>
    <row r="218" spans="1:21" ht="14.25" x14ac:dyDescent="0.2">
      <c r="A218" s="8">
        <v>2009</v>
      </c>
      <c r="B218" s="13" t="s">
        <v>16</v>
      </c>
      <c r="C218" s="17">
        <v>1467.1008999999999</v>
      </c>
      <c r="D218" s="9">
        <f t="shared" si="21"/>
        <v>41.896618040870273</v>
      </c>
      <c r="E218" s="21">
        <v>759.99614999999994</v>
      </c>
      <c r="F218" s="9">
        <f t="shared" si="22"/>
        <v>21.703530008796225</v>
      </c>
      <c r="G218" s="21">
        <v>719.65300000000002</v>
      </c>
      <c r="H218" s="9">
        <f t="shared" si="23"/>
        <v>20.551433690052551</v>
      </c>
      <c r="I218" s="15">
        <v>324.13254999999998</v>
      </c>
      <c r="J218" s="9">
        <f t="shared" si="24"/>
        <v>9.256389687964397</v>
      </c>
      <c r="K218" s="21">
        <v>109.22620000000001</v>
      </c>
      <c r="L218" s="9">
        <f t="shared" si="25"/>
        <v>3.1192185768924996</v>
      </c>
      <c r="M218" s="25">
        <f t="shared" si="26"/>
        <v>121.60796999999999</v>
      </c>
      <c r="N218" s="9">
        <f t="shared" si="27"/>
        <v>3.4728099954240443</v>
      </c>
      <c r="O218" s="21">
        <v>3501.71677</v>
      </c>
      <c r="P218" s="19" t="s">
        <v>53</v>
      </c>
      <c r="Q218" s="23" t="s">
        <v>53</v>
      </c>
      <c r="R218" s="23" t="s">
        <v>53</v>
      </c>
      <c r="S218" s="19" t="s">
        <v>53</v>
      </c>
      <c r="T218" s="23">
        <v>121.60796999999999</v>
      </c>
      <c r="U218" s="19">
        <v>0</v>
      </c>
    </row>
    <row r="219" spans="1:21" ht="14.25" x14ac:dyDescent="0.2">
      <c r="A219" s="8">
        <v>2009</v>
      </c>
      <c r="B219" s="13" t="s">
        <v>17</v>
      </c>
      <c r="C219" s="17">
        <v>10076.26072</v>
      </c>
      <c r="D219" s="9">
        <f t="shared" si="21"/>
        <v>70.378243622060737</v>
      </c>
      <c r="E219" s="21">
        <v>1341.70136</v>
      </c>
      <c r="F219" s="9">
        <f t="shared" si="22"/>
        <v>9.3711931247180189</v>
      </c>
      <c r="G219" s="21">
        <v>1419.02288</v>
      </c>
      <c r="H219" s="9">
        <f t="shared" si="23"/>
        <v>9.9112498901197821</v>
      </c>
      <c r="I219" s="15">
        <v>869.56329000000005</v>
      </c>
      <c r="J219" s="9">
        <f t="shared" si="24"/>
        <v>6.0735166317154077</v>
      </c>
      <c r="K219" s="21">
        <v>298.02569999999997</v>
      </c>
      <c r="L219" s="9">
        <f t="shared" si="25"/>
        <v>2.0815782662911473</v>
      </c>
      <c r="M219" s="25">
        <f t="shared" si="26"/>
        <v>312.721</v>
      </c>
      <c r="N219" s="9">
        <f t="shared" si="27"/>
        <v>2.1842184650949026</v>
      </c>
      <c r="O219" s="21">
        <v>14317.29495</v>
      </c>
      <c r="P219" s="19" t="s">
        <v>53</v>
      </c>
      <c r="Q219" s="23" t="s">
        <v>53</v>
      </c>
      <c r="R219" s="23" t="s">
        <v>53</v>
      </c>
      <c r="S219" s="19" t="s">
        <v>53</v>
      </c>
      <c r="T219" s="23">
        <v>0</v>
      </c>
      <c r="U219" s="19">
        <v>312.721</v>
      </c>
    </row>
    <row r="220" spans="1:21" ht="14.25" x14ac:dyDescent="0.2">
      <c r="A220" s="8">
        <v>2009</v>
      </c>
      <c r="B220" s="13" t="s">
        <v>18</v>
      </c>
      <c r="C220" s="17">
        <v>1595.2514100000001</v>
      </c>
      <c r="D220" s="9">
        <f t="shared" si="21"/>
        <v>16.968477727473445</v>
      </c>
      <c r="E220" s="21">
        <v>3531.7391899999998</v>
      </c>
      <c r="F220" s="9">
        <f t="shared" si="22"/>
        <v>37.566641476756381</v>
      </c>
      <c r="G220" s="21">
        <v>2040.0571199999999</v>
      </c>
      <c r="H220" s="9">
        <f t="shared" si="23"/>
        <v>21.699817086194344</v>
      </c>
      <c r="I220" s="15">
        <v>764.495</v>
      </c>
      <c r="J220" s="9">
        <f t="shared" si="24"/>
        <v>8.1318319475829899</v>
      </c>
      <c r="K220" s="21">
        <v>343.24515000000002</v>
      </c>
      <c r="L220" s="9">
        <f t="shared" si="25"/>
        <v>3.651053148317406</v>
      </c>
      <c r="M220" s="25">
        <f t="shared" si="26"/>
        <v>1126.4762599999999</v>
      </c>
      <c r="N220" s="9">
        <f t="shared" si="27"/>
        <v>11.982178613675435</v>
      </c>
      <c r="O220" s="21">
        <v>9401.2641299999996</v>
      </c>
      <c r="P220" s="19" t="s">
        <v>53</v>
      </c>
      <c r="Q220" s="23" t="s">
        <v>53</v>
      </c>
      <c r="R220" s="23" t="s">
        <v>53</v>
      </c>
      <c r="S220" s="19" t="s">
        <v>53</v>
      </c>
      <c r="T220" s="23">
        <v>832.90625999999997</v>
      </c>
      <c r="U220" s="19">
        <v>293.57</v>
      </c>
    </row>
    <row r="221" spans="1:21" ht="14.25" x14ac:dyDescent="0.2">
      <c r="A221" s="8">
        <v>2009</v>
      </c>
      <c r="B221" s="13" t="s">
        <v>19</v>
      </c>
      <c r="C221" s="17">
        <v>4735.9502899999998</v>
      </c>
      <c r="D221" s="9">
        <f t="shared" si="21"/>
        <v>38.607424122056507</v>
      </c>
      <c r="E221" s="21">
        <v>4074.69616</v>
      </c>
      <c r="F221" s="9">
        <f t="shared" si="22"/>
        <v>33.216886408162665</v>
      </c>
      <c r="G221" s="21">
        <v>1646.588</v>
      </c>
      <c r="H221" s="9">
        <f t="shared" si="23"/>
        <v>13.422970550286074</v>
      </c>
      <c r="I221" s="15">
        <v>763.13018</v>
      </c>
      <c r="J221" s="9">
        <f t="shared" si="24"/>
        <v>6.2210303562120632</v>
      </c>
      <c r="K221" s="21">
        <v>328.48550999999998</v>
      </c>
      <c r="L221" s="9">
        <f t="shared" si="25"/>
        <v>2.6778109198692697</v>
      </c>
      <c r="M221" s="25">
        <f t="shared" si="26"/>
        <v>718.09177</v>
      </c>
      <c r="N221" s="9">
        <f t="shared" si="27"/>
        <v>5.8538776434134094</v>
      </c>
      <c r="O221" s="21">
        <v>12266.941910000001</v>
      </c>
      <c r="P221" s="19" t="s">
        <v>53</v>
      </c>
      <c r="Q221" s="23" t="s">
        <v>53</v>
      </c>
      <c r="R221" s="23" t="s">
        <v>53</v>
      </c>
      <c r="S221" s="19" t="s">
        <v>53</v>
      </c>
      <c r="T221" s="23">
        <v>569.98676999999998</v>
      </c>
      <c r="U221" s="19">
        <v>148.10499999999999</v>
      </c>
    </row>
    <row r="222" spans="1:21" ht="14.25" x14ac:dyDescent="0.2">
      <c r="A222" s="8">
        <v>2009</v>
      </c>
      <c r="B222" s="13" t="s">
        <v>31</v>
      </c>
      <c r="C222" s="17">
        <v>2096.9158400000001</v>
      </c>
      <c r="D222" s="9">
        <f t="shared" si="21"/>
        <v>43.878905815126664</v>
      </c>
      <c r="E222" s="21">
        <v>896.71479999999997</v>
      </c>
      <c r="F222" s="9">
        <f t="shared" si="22"/>
        <v>18.764159963725646</v>
      </c>
      <c r="G222" s="21">
        <v>973.90790000000004</v>
      </c>
      <c r="H222" s="9">
        <f t="shared" si="23"/>
        <v>20.379460253735214</v>
      </c>
      <c r="I222" s="15">
        <v>464.58875999999998</v>
      </c>
      <c r="J222" s="9">
        <f t="shared" si="24"/>
        <v>9.7217284804365249</v>
      </c>
      <c r="K222" s="21">
        <v>282.84764000000001</v>
      </c>
      <c r="L222" s="9">
        <f t="shared" si="25"/>
        <v>5.9187139125196611</v>
      </c>
      <c r="M222" s="25">
        <f t="shared" si="26"/>
        <v>63.895000000000003</v>
      </c>
      <c r="N222" s="9">
        <f t="shared" si="27"/>
        <v>1.3370315744562824</v>
      </c>
      <c r="O222" s="21">
        <v>4778.8699400000005</v>
      </c>
      <c r="P222" s="19" t="s">
        <v>53</v>
      </c>
      <c r="Q222" s="23" t="s">
        <v>53</v>
      </c>
      <c r="R222" s="23" t="s">
        <v>53</v>
      </c>
      <c r="S222" s="19" t="s">
        <v>53</v>
      </c>
      <c r="T222" s="23">
        <v>0</v>
      </c>
      <c r="U222" s="19">
        <v>63.895000000000003</v>
      </c>
    </row>
    <row r="223" spans="1:21" ht="14.25" x14ac:dyDescent="0.2">
      <c r="A223" s="8">
        <v>2009</v>
      </c>
      <c r="B223" s="13" t="s">
        <v>20</v>
      </c>
      <c r="C223" s="17">
        <v>1980.8441399999999</v>
      </c>
      <c r="D223" s="9">
        <f t="shared" si="21"/>
        <v>48.756303589541325</v>
      </c>
      <c r="E223" s="21">
        <v>676.60383000000002</v>
      </c>
      <c r="F223" s="9">
        <f t="shared" si="22"/>
        <v>16.653860381628213</v>
      </c>
      <c r="G223" s="21">
        <v>850.13313000000005</v>
      </c>
      <c r="H223" s="9">
        <f t="shared" si="23"/>
        <v>20.925093570363899</v>
      </c>
      <c r="I223" s="15">
        <v>276.47815000000003</v>
      </c>
      <c r="J223" s="9">
        <f t="shared" si="24"/>
        <v>6.8052060962629533</v>
      </c>
      <c r="K223" s="21">
        <v>278.68545</v>
      </c>
      <c r="L223" s="9">
        <f t="shared" si="25"/>
        <v>6.8595363622036114</v>
      </c>
      <c r="M223" s="25">
        <f t="shared" si="26"/>
        <v>0</v>
      </c>
      <c r="N223" s="9">
        <f t="shared" si="27"/>
        <v>0</v>
      </c>
      <c r="O223" s="21">
        <v>4062.7447000000002</v>
      </c>
      <c r="P223" s="19" t="s">
        <v>53</v>
      </c>
      <c r="Q223" s="23" t="s">
        <v>53</v>
      </c>
      <c r="R223" s="23" t="s">
        <v>53</v>
      </c>
      <c r="S223" s="19" t="s">
        <v>53</v>
      </c>
      <c r="T223" s="23">
        <v>0</v>
      </c>
      <c r="U223" s="19">
        <v>0</v>
      </c>
    </row>
    <row r="224" spans="1:21" ht="14.25" x14ac:dyDescent="0.2">
      <c r="A224" s="8">
        <v>2009</v>
      </c>
      <c r="B224" s="13" t="s">
        <v>21</v>
      </c>
      <c r="C224" s="17">
        <v>2661.63996</v>
      </c>
      <c r="D224" s="9">
        <f t="shared" si="21"/>
        <v>41.438687726086535</v>
      </c>
      <c r="E224" s="21">
        <v>1521.85859</v>
      </c>
      <c r="F224" s="9">
        <f t="shared" si="22"/>
        <v>23.693596362399202</v>
      </c>
      <c r="G224" s="21">
        <v>1053.7043699999999</v>
      </c>
      <c r="H224" s="9">
        <f t="shared" si="23"/>
        <v>16.404970995416953</v>
      </c>
      <c r="I224" s="15">
        <v>589.43249000000003</v>
      </c>
      <c r="J224" s="9">
        <f t="shared" si="24"/>
        <v>9.1767892185987563</v>
      </c>
      <c r="K224" s="21">
        <v>175.84110000000001</v>
      </c>
      <c r="L224" s="9">
        <f t="shared" si="25"/>
        <v>2.7376446633719591</v>
      </c>
      <c r="M224" s="25">
        <f t="shared" si="26"/>
        <v>420.60323999999997</v>
      </c>
      <c r="N224" s="9">
        <f t="shared" si="27"/>
        <v>6.5483110341265789</v>
      </c>
      <c r="O224" s="21">
        <v>6423.0797500000008</v>
      </c>
      <c r="P224" s="19" t="s">
        <v>53</v>
      </c>
      <c r="Q224" s="23" t="s">
        <v>53</v>
      </c>
      <c r="R224" s="23" t="s">
        <v>53</v>
      </c>
      <c r="S224" s="19" t="s">
        <v>53</v>
      </c>
      <c r="T224" s="23">
        <v>335.50223999999997</v>
      </c>
      <c r="U224" s="19">
        <v>85.100999999999999</v>
      </c>
    </row>
    <row r="225" spans="1:21" ht="14.25" x14ac:dyDescent="0.2">
      <c r="A225" s="8">
        <v>2009</v>
      </c>
      <c r="B225" s="13" t="s">
        <v>22</v>
      </c>
      <c r="C225" s="17">
        <v>4287.4293399999997</v>
      </c>
      <c r="D225" s="9">
        <f t="shared" si="21"/>
        <v>48.13047430513322</v>
      </c>
      <c r="E225" s="21">
        <v>1306.28387</v>
      </c>
      <c r="F225" s="9">
        <f t="shared" si="22"/>
        <v>14.664279514457254</v>
      </c>
      <c r="G225" s="21">
        <v>1377.07061</v>
      </c>
      <c r="H225" s="9">
        <f t="shared" si="23"/>
        <v>15.45892803237642</v>
      </c>
      <c r="I225" s="15">
        <v>891.86066000000005</v>
      </c>
      <c r="J225" s="9">
        <f t="shared" si="24"/>
        <v>10.011984612646504</v>
      </c>
      <c r="K225" s="21">
        <v>767.00495000000001</v>
      </c>
      <c r="L225" s="9">
        <f t="shared" si="25"/>
        <v>8.610360453866976</v>
      </c>
      <c r="M225" s="25">
        <f t="shared" si="26"/>
        <v>278.28136000000001</v>
      </c>
      <c r="N225" s="9">
        <f t="shared" si="27"/>
        <v>3.1239730815196429</v>
      </c>
      <c r="O225" s="21">
        <v>8907.9307899999985</v>
      </c>
      <c r="P225" s="19" t="s">
        <v>53</v>
      </c>
      <c r="Q225" s="23" t="s">
        <v>53</v>
      </c>
      <c r="R225" s="23" t="s">
        <v>53</v>
      </c>
      <c r="S225" s="19" t="s">
        <v>53</v>
      </c>
      <c r="T225" s="23">
        <v>195.86336</v>
      </c>
      <c r="U225" s="19">
        <v>82.418000000000006</v>
      </c>
    </row>
    <row r="226" spans="1:21" ht="14.25" x14ac:dyDescent="0.2">
      <c r="A226" s="8">
        <v>2009</v>
      </c>
      <c r="B226" s="13" t="s">
        <v>23</v>
      </c>
      <c r="C226" s="17">
        <v>4955.8027499999998</v>
      </c>
      <c r="D226" s="9">
        <f t="shared" si="21"/>
        <v>57.083738944261917</v>
      </c>
      <c r="E226" s="21">
        <v>974.51756</v>
      </c>
      <c r="F226" s="9">
        <f t="shared" si="22"/>
        <v>11.225044417201453</v>
      </c>
      <c r="G226" s="21">
        <v>1339.7221199999999</v>
      </c>
      <c r="H226" s="9">
        <f t="shared" si="23"/>
        <v>15.431677089233048</v>
      </c>
      <c r="I226" s="15">
        <v>575.35783000000004</v>
      </c>
      <c r="J226" s="9">
        <f t="shared" si="24"/>
        <v>6.6272968929719873</v>
      </c>
      <c r="K226" s="21">
        <v>764.51930000000004</v>
      </c>
      <c r="L226" s="9">
        <f t="shared" si="25"/>
        <v>8.8061656891105802</v>
      </c>
      <c r="M226" s="25">
        <f t="shared" si="26"/>
        <v>71.716999999999999</v>
      </c>
      <c r="N226" s="9">
        <f t="shared" si="27"/>
        <v>0.8260769672210283</v>
      </c>
      <c r="O226" s="21">
        <v>8681.636559999999</v>
      </c>
      <c r="P226" s="19" t="s">
        <v>53</v>
      </c>
      <c r="Q226" s="23" t="s">
        <v>53</v>
      </c>
      <c r="R226" s="23" t="s">
        <v>53</v>
      </c>
      <c r="S226" s="19" t="s">
        <v>53</v>
      </c>
      <c r="T226" s="23">
        <v>0</v>
      </c>
      <c r="U226" s="19">
        <v>71.716999999999999</v>
      </c>
    </row>
    <row r="227" spans="1:21" ht="14.25" x14ac:dyDescent="0.2">
      <c r="A227" s="8">
        <v>2009</v>
      </c>
      <c r="B227" s="13" t="s">
        <v>24</v>
      </c>
      <c r="C227" s="17">
        <v>1586.19271</v>
      </c>
      <c r="D227" s="9">
        <f t="shared" si="21"/>
        <v>17.780612692396165</v>
      </c>
      <c r="E227" s="21">
        <v>2650.7379000000001</v>
      </c>
      <c r="F227" s="9">
        <f t="shared" si="22"/>
        <v>29.713756501223333</v>
      </c>
      <c r="G227" s="21">
        <v>1180.7567100000001</v>
      </c>
      <c r="H227" s="9">
        <f t="shared" si="23"/>
        <v>13.2358304335278</v>
      </c>
      <c r="I227" s="15">
        <v>308.5478</v>
      </c>
      <c r="J227" s="9">
        <f t="shared" si="24"/>
        <v>3.4587026496237723</v>
      </c>
      <c r="K227" s="21">
        <v>1850.8673100000001</v>
      </c>
      <c r="L227" s="9">
        <f t="shared" si="25"/>
        <v>20.747513575527115</v>
      </c>
      <c r="M227" s="25">
        <f t="shared" si="26"/>
        <v>1343.809</v>
      </c>
      <c r="N227" s="9">
        <f t="shared" si="27"/>
        <v>15.063584147701823</v>
      </c>
      <c r="O227" s="21">
        <v>8920.9114300000001</v>
      </c>
      <c r="P227" s="19" t="s">
        <v>53</v>
      </c>
      <c r="Q227" s="23" t="s">
        <v>53</v>
      </c>
      <c r="R227" s="23" t="s">
        <v>53</v>
      </c>
      <c r="S227" s="19" t="s">
        <v>53</v>
      </c>
      <c r="T227" s="23">
        <v>0</v>
      </c>
      <c r="U227" s="19">
        <v>1343.809</v>
      </c>
    </row>
    <row r="228" spans="1:21" ht="14.25" x14ac:dyDescent="0.2">
      <c r="A228" s="8">
        <v>2009</v>
      </c>
      <c r="B228" s="13" t="s">
        <v>25</v>
      </c>
      <c r="C228" s="17">
        <v>4367.99431</v>
      </c>
      <c r="D228" s="9">
        <f t="shared" si="21"/>
        <v>40.477660985972001</v>
      </c>
      <c r="E228" s="21">
        <v>1565.2555299999999</v>
      </c>
      <c r="F228" s="9">
        <f t="shared" si="22"/>
        <v>14.505028670643558</v>
      </c>
      <c r="G228" s="21">
        <v>1706.7449999999999</v>
      </c>
      <c r="H228" s="9">
        <f t="shared" si="23"/>
        <v>15.81619402327078</v>
      </c>
      <c r="I228" s="15">
        <v>872.56948999999997</v>
      </c>
      <c r="J228" s="9">
        <f t="shared" si="24"/>
        <v>8.0859931346665341</v>
      </c>
      <c r="K228" s="21">
        <v>647.28599999999994</v>
      </c>
      <c r="L228" s="9">
        <f t="shared" si="25"/>
        <v>5.9983190016943659</v>
      </c>
      <c r="M228" s="25">
        <f t="shared" si="26"/>
        <v>1631.27298</v>
      </c>
      <c r="N228" s="9">
        <f t="shared" si="27"/>
        <v>15.116804183752766</v>
      </c>
      <c r="O228" s="21">
        <v>10791.123309999999</v>
      </c>
      <c r="P228" s="19" t="s">
        <v>53</v>
      </c>
      <c r="Q228" s="23" t="s">
        <v>53</v>
      </c>
      <c r="R228" s="23" t="s">
        <v>53</v>
      </c>
      <c r="S228" s="19" t="s">
        <v>53</v>
      </c>
      <c r="T228" s="23">
        <v>172.53398000000001</v>
      </c>
      <c r="U228" s="19">
        <v>1458.739</v>
      </c>
    </row>
    <row r="229" spans="1:21" ht="14.25" x14ac:dyDescent="0.2">
      <c r="A229" s="8">
        <v>2009</v>
      </c>
      <c r="B229" s="13" t="s">
        <v>26</v>
      </c>
      <c r="C229" s="17">
        <v>1053.7990600000001</v>
      </c>
      <c r="D229" s="9">
        <f t="shared" si="21"/>
        <v>32.647921550537369</v>
      </c>
      <c r="E229" s="21">
        <v>1157.4151999999999</v>
      </c>
      <c r="F229" s="9">
        <f t="shared" si="22"/>
        <v>35.858070181804408</v>
      </c>
      <c r="G229" s="21">
        <v>686.17695000000003</v>
      </c>
      <c r="H229" s="9">
        <f t="shared" si="23"/>
        <v>21.258560653287166</v>
      </c>
      <c r="I229" s="15">
        <v>223.70146</v>
      </c>
      <c r="J229" s="9">
        <f t="shared" si="24"/>
        <v>6.9305316298352686</v>
      </c>
      <c r="K229" s="21">
        <v>106.67501</v>
      </c>
      <c r="L229" s="9">
        <f t="shared" si="25"/>
        <v>3.3049159845357892</v>
      </c>
      <c r="M229" s="25">
        <f t="shared" si="26"/>
        <v>0</v>
      </c>
      <c r="N229" s="9">
        <f t="shared" si="27"/>
        <v>0</v>
      </c>
      <c r="O229" s="21">
        <v>3227.7676799999999</v>
      </c>
      <c r="P229" s="19" t="s">
        <v>53</v>
      </c>
      <c r="Q229" s="23" t="s">
        <v>53</v>
      </c>
      <c r="R229" s="23" t="s">
        <v>53</v>
      </c>
      <c r="S229" s="19" t="s">
        <v>53</v>
      </c>
      <c r="T229" s="23">
        <v>0</v>
      </c>
      <c r="U229" s="19">
        <v>0</v>
      </c>
    </row>
    <row r="230" spans="1:21" ht="14.25" x14ac:dyDescent="0.2">
      <c r="A230" s="8">
        <v>2009</v>
      </c>
      <c r="B230" s="13" t="s">
        <v>32</v>
      </c>
      <c r="C230" s="17">
        <v>7363.6524300000001</v>
      </c>
      <c r="D230" s="9">
        <f t="shared" si="21"/>
        <v>33.163012479708584</v>
      </c>
      <c r="E230" s="21">
        <v>5716.8922199999997</v>
      </c>
      <c r="F230" s="9">
        <f t="shared" si="22"/>
        <v>25.746648125950301</v>
      </c>
      <c r="G230" s="21">
        <v>3134.64176</v>
      </c>
      <c r="H230" s="9">
        <f t="shared" si="23"/>
        <v>14.117201320200778</v>
      </c>
      <c r="I230" s="15">
        <v>1395.9106999999999</v>
      </c>
      <c r="J230" s="9">
        <f t="shared" si="24"/>
        <v>6.2866362046176505</v>
      </c>
      <c r="K230" s="21">
        <v>1429.6877300000001</v>
      </c>
      <c r="L230" s="9">
        <f t="shared" si="25"/>
        <v>6.438754746070523</v>
      </c>
      <c r="M230" s="25">
        <f t="shared" si="26"/>
        <v>3163.62869</v>
      </c>
      <c r="N230" s="9">
        <f t="shared" si="27"/>
        <v>14.247747123452173</v>
      </c>
      <c r="O230" s="21">
        <v>22204.413529999998</v>
      </c>
      <c r="P230" s="19" t="s">
        <v>53</v>
      </c>
      <c r="Q230" s="23" t="s">
        <v>53</v>
      </c>
      <c r="R230" s="23" t="s">
        <v>53</v>
      </c>
      <c r="S230" s="19" t="s">
        <v>53</v>
      </c>
      <c r="T230" s="23">
        <v>773.86269000000004</v>
      </c>
      <c r="U230" s="19">
        <v>2389.7660000000001</v>
      </c>
    </row>
    <row r="231" spans="1:21" ht="14.25" x14ac:dyDescent="0.2">
      <c r="A231" s="8">
        <v>2009</v>
      </c>
      <c r="B231" s="13" t="s">
        <v>27</v>
      </c>
      <c r="C231" s="17">
        <v>3414.4884999999999</v>
      </c>
      <c r="D231" s="9">
        <f t="shared" si="21"/>
        <v>49.211632256613456</v>
      </c>
      <c r="E231" s="21">
        <v>1213.9125200000001</v>
      </c>
      <c r="F231" s="9">
        <f t="shared" si="22"/>
        <v>17.495626804992586</v>
      </c>
      <c r="G231" s="21">
        <v>1141.54144</v>
      </c>
      <c r="H231" s="9">
        <f t="shared" si="23"/>
        <v>16.452571900876215</v>
      </c>
      <c r="I231" s="15">
        <v>569.18035999999995</v>
      </c>
      <c r="J231" s="9">
        <f t="shared" si="24"/>
        <v>8.203364739405874</v>
      </c>
      <c r="K231" s="21">
        <v>201.85715999999999</v>
      </c>
      <c r="L231" s="9">
        <f t="shared" si="25"/>
        <v>2.9092850440950038</v>
      </c>
      <c r="M231" s="25">
        <f t="shared" si="26"/>
        <v>397.39687000000004</v>
      </c>
      <c r="N231" s="9">
        <f t="shared" si="27"/>
        <v>5.7275192540168831</v>
      </c>
      <c r="O231" s="21">
        <v>6938.3768499999987</v>
      </c>
      <c r="P231" s="19" t="s">
        <v>53</v>
      </c>
      <c r="Q231" s="23" t="s">
        <v>53</v>
      </c>
      <c r="R231" s="23" t="s">
        <v>53</v>
      </c>
      <c r="S231" s="19" t="s">
        <v>53</v>
      </c>
      <c r="T231" s="23">
        <v>272.06787000000003</v>
      </c>
      <c r="U231" s="19">
        <v>125.32899999999999</v>
      </c>
    </row>
    <row r="232" spans="1:21" ht="14.25" x14ac:dyDescent="0.2">
      <c r="A232" s="8">
        <v>2009</v>
      </c>
      <c r="B232" s="13" t="s">
        <v>28</v>
      </c>
      <c r="C232" s="17">
        <v>1349.6634300000001</v>
      </c>
      <c r="D232" s="9">
        <f t="shared" si="21"/>
        <v>32.880141496459274</v>
      </c>
      <c r="E232" s="21">
        <v>947.26122999999995</v>
      </c>
      <c r="F232" s="9">
        <f t="shared" si="22"/>
        <v>23.07692613150973</v>
      </c>
      <c r="G232" s="21">
        <v>1010.66514</v>
      </c>
      <c r="H232" s="9">
        <f t="shared" si="23"/>
        <v>24.621555322676869</v>
      </c>
      <c r="I232" s="15">
        <v>335.93991</v>
      </c>
      <c r="J232" s="9">
        <f t="shared" si="24"/>
        <v>8.184078733694216</v>
      </c>
      <c r="K232" s="21">
        <v>155.44938999999999</v>
      </c>
      <c r="L232" s="9">
        <f t="shared" si="25"/>
        <v>3.787016692552958</v>
      </c>
      <c r="M232" s="25">
        <f t="shared" si="26"/>
        <v>305.81902000000002</v>
      </c>
      <c r="N232" s="9">
        <f t="shared" si="27"/>
        <v>7.450281623106962</v>
      </c>
      <c r="O232" s="21">
        <v>4104.7981199999995</v>
      </c>
      <c r="P232" s="19" t="s">
        <v>53</v>
      </c>
      <c r="Q232" s="23" t="s">
        <v>53</v>
      </c>
      <c r="R232" s="23" t="s">
        <v>53</v>
      </c>
      <c r="S232" s="19" t="s">
        <v>53</v>
      </c>
      <c r="T232" s="23">
        <v>305.81902000000002</v>
      </c>
      <c r="U232" s="19">
        <v>0</v>
      </c>
    </row>
    <row r="233" spans="1:21" ht="14.25" x14ac:dyDescent="0.2">
      <c r="A233" s="7">
        <v>2010</v>
      </c>
      <c r="B233" s="12" t="s">
        <v>1</v>
      </c>
      <c r="C233" s="16">
        <v>173928.59440000003</v>
      </c>
      <c r="D233" s="9">
        <f t="shared" si="21"/>
        <v>42.146533345443046</v>
      </c>
      <c r="E233" s="20">
        <v>86765.574210000006</v>
      </c>
      <c r="F233" s="9">
        <f t="shared" si="22"/>
        <v>21.025111939145745</v>
      </c>
      <c r="G233" s="20">
        <v>51890.067270000007</v>
      </c>
      <c r="H233" s="9">
        <f t="shared" si="23"/>
        <v>12.574047746644343</v>
      </c>
      <c r="I233" s="14">
        <v>39511.119399999996</v>
      </c>
      <c r="J233" s="9">
        <f t="shared" si="24"/>
        <v>9.574369970921131</v>
      </c>
      <c r="K233" s="20">
        <v>33711.262569999999</v>
      </c>
      <c r="L233" s="9">
        <f t="shared" si="25"/>
        <v>8.1689434501834324</v>
      </c>
      <c r="M233" s="24">
        <f t="shared" si="26"/>
        <v>26869.30255</v>
      </c>
      <c r="N233" s="9">
        <f t="shared" si="27"/>
        <v>6.5109935476622969</v>
      </c>
      <c r="O233" s="20">
        <v>412675.92040000006</v>
      </c>
      <c r="P233" s="14" t="s">
        <v>53</v>
      </c>
      <c r="Q233" s="20">
        <v>5099.7575800000004</v>
      </c>
      <c r="R233" s="20">
        <v>1480.9231400000001</v>
      </c>
      <c r="S233" s="14">
        <v>1690.9044799999999</v>
      </c>
      <c r="T233" s="20">
        <v>7971.6859699999995</v>
      </c>
      <c r="U233" s="14">
        <v>10626.03138</v>
      </c>
    </row>
    <row r="234" spans="1:21" ht="14.25" x14ac:dyDescent="0.2">
      <c r="A234" s="8">
        <v>2010</v>
      </c>
      <c r="B234" s="13" t="s">
        <v>2</v>
      </c>
      <c r="C234" s="17">
        <v>2217.1676000000002</v>
      </c>
      <c r="D234" s="9">
        <f t="shared" si="21"/>
        <v>51.108593683849982</v>
      </c>
      <c r="E234" s="21">
        <v>644.95276999999999</v>
      </c>
      <c r="F234" s="9">
        <f t="shared" si="22"/>
        <v>14.86699925941708</v>
      </c>
      <c r="G234" s="21">
        <v>900.51310000000001</v>
      </c>
      <c r="H234" s="9">
        <f t="shared" si="23"/>
        <v>20.757996885253132</v>
      </c>
      <c r="I234" s="15">
        <v>325.51280000000003</v>
      </c>
      <c r="J234" s="9">
        <f t="shared" si="24"/>
        <v>7.5034929403137234</v>
      </c>
      <c r="K234" s="21">
        <v>120.17695000000001</v>
      </c>
      <c r="L234" s="9">
        <f t="shared" si="25"/>
        <v>2.7702348292092824</v>
      </c>
      <c r="M234" s="25">
        <f t="shared" si="26"/>
        <v>129.82705999999999</v>
      </c>
      <c r="N234" s="9">
        <f t="shared" si="27"/>
        <v>2.9926824019568081</v>
      </c>
      <c r="O234" s="21">
        <v>4338.1502799999998</v>
      </c>
      <c r="P234" s="19" t="s">
        <v>53</v>
      </c>
      <c r="Q234" s="23" t="s">
        <v>53</v>
      </c>
      <c r="R234" s="23" t="s">
        <v>53</v>
      </c>
      <c r="S234" s="19" t="s">
        <v>53</v>
      </c>
      <c r="T234" s="23">
        <v>0</v>
      </c>
      <c r="U234" s="19">
        <v>129.82705999999999</v>
      </c>
    </row>
    <row r="235" spans="1:21" ht="14.25" x14ac:dyDescent="0.2">
      <c r="A235" s="8">
        <v>2010</v>
      </c>
      <c r="B235" s="13" t="s">
        <v>3</v>
      </c>
      <c r="C235" s="17">
        <v>6409.7093999999997</v>
      </c>
      <c r="D235" s="9">
        <f t="shared" si="21"/>
        <v>57.421330176363149</v>
      </c>
      <c r="E235" s="21">
        <v>1396.4894300000001</v>
      </c>
      <c r="F235" s="9">
        <f t="shared" si="22"/>
        <v>12.51043934188829</v>
      </c>
      <c r="G235" s="21">
        <v>1128.16058</v>
      </c>
      <c r="H235" s="9">
        <f t="shared" si="23"/>
        <v>10.106617494412049</v>
      </c>
      <c r="I235" s="15">
        <v>688.32299999999998</v>
      </c>
      <c r="J235" s="9">
        <f t="shared" si="24"/>
        <v>6.1663360668090217</v>
      </c>
      <c r="K235" s="21">
        <v>1429.3151800000001</v>
      </c>
      <c r="L235" s="9">
        <f t="shared" si="25"/>
        <v>12.80450855960302</v>
      </c>
      <c r="M235" s="25">
        <f t="shared" si="26"/>
        <v>110.59544</v>
      </c>
      <c r="N235" s="9">
        <f t="shared" si="27"/>
        <v>0.99076836092446885</v>
      </c>
      <c r="O235" s="21">
        <v>11162.59303</v>
      </c>
      <c r="P235" s="19" t="s">
        <v>53</v>
      </c>
      <c r="Q235" s="23" t="s">
        <v>53</v>
      </c>
      <c r="R235" s="23" t="s">
        <v>53</v>
      </c>
      <c r="S235" s="19" t="s">
        <v>53</v>
      </c>
      <c r="T235" s="23">
        <v>58.477670000000003</v>
      </c>
      <c r="U235" s="19">
        <v>52.11777</v>
      </c>
    </row>
    <row r="236" spans="1:21" ht="14.25" x14ac:dyDescent="0.2">
      <c r="A236" s="8">
        <v>2010</v>
      </c>
      <c r="B236" s="13" t="s">
        <v>4</v>
      </c>
      <c r="C236" s="17">
        <v>1595.691</v>
      </c>
      <c r="D236" s="9">
        <f t="shared" si="21"/>
        <v>48.807346443573778</v>
      </c>
      <c r="E236" s="21">
        <v>327.38258000000002</v>
      </c>
      <c r="F236" s="9">
        <f t="shared" si="22"/>
        <v>10.013639859879518</v>
      </c>
      <c r="G236" s="21">
        <v>559.40580999999997</v>
      </c>
      <c r="H236" s="9">
        <f t="shared" si="23"/>
        <v>17.110526518742041</v>
      </c>
      <c r="I236" s="15">
        <v>617.55200000000002</v>
      </c>
      <c r="J236" s="9">
        <f t="shared" si="24"/>
        <v>18.889042058219214</v>
      </c>
      <c r="K236" s="21">
        <v>169.33503999999999</v>
      </c>
      <c r="L236" s="9">
        <f t="shared" si="25"/>
        <v>5.1794451195854476</v>
      </c>
      <c r="M236" s="25">
        <f t="shared" si="26"/>
        <v>0</v>
      </c>
      <c r="N236" s="9">
        <f t="shared" si="27"/>
        <v>0</v>
      </c>
      <c r="O236" s="21">
        <v>3269.36643</v>
      </c>
      <c r="P236" s="19" t="s">
        <v>53</v>
      </c>
      <c r="Q236" s="23" t="s">
        <v>53</v>
      </c>
      <c r="R236" s="23" t="s">
        <v>53</v>
      </c>
      <c r="S236" s="19" t="s">
        <v>53</v>
      </c>
      <c r="T236" s="23">
        <v>0</v>
      </c>
      <c r="U236" s="19">
        <v>0</v>
      </c>
    </row>
    <row r="237" spans="1:21" ht="14.25" x14ac:dyDescent="0.2">
      <c r="A237" s="8">
        <v>2010</v>
      </c>
      <c r="B237" s="13" t="s">
        <v>5</v>
      </c>
      <c r="C237" s="17">
        <v>1214.1351999999999</v>
      </c>
      <c r="D237" s="9">
        <f t="shared" si="21"/>
        <v>30.707445599382883</v>
      </c>
      <c r="E237" s="21">
        <v>568.40692999999999</v>
      </c>
      <c r="F237" s="9">
        <f t="shared" si="22"/>
        <v>14.375931841270424</v>
      </c>
      <c r="G237" s="21">
        <v>891.79</v>
      </c>
      <c r="H237" s="9">
        <f t="shared" si="23"/>
        <v>22.554813426934381</v>
      </c>
      <c r="I237" s="15">
        <v>254.34610000000001</v>
      </c>
      <c r="J237" s="9">
        <f t="shared" si="24"/>
        <v>6.4328248033375512</v>
      </c>
      <c r="K237" s="21">
        <v>458.029</v>
      </c>
      <c r="L237" s="9">
        <f t="shared" si="25"/>
        <v>11.584295225473854</v>
      </c>
      <c r="M237" s="25">
        <f t="shared" si="26"/>
        <v>567.17163000000005</v>
      </c>
      <c r="N237" s="9">
        <f t="shared" si="27"/>
        <v>14.344689103600917</v>
      </c>
      <c r="O237" s="21">
        <v>3953.8788599999998</v>
      </c>
      <c r="P237" s="19" t="s">
        <v>53</v>
      </c>
      <c r="Q237" s="23" t="s">
        <v>53</v>
      </c>
      <c r="R237" s="23" t="s">
        <v>53</v>
      </c>
      <c r="S237" s="19" t="s">
        <v>53</v>
      </c>
      <c r="T237" s="23">
        <v>107.41258999999999</v>
      </c>
      <c r="U237" s="19">
        <v>459.75904000000003</v>
      </c>
    </row>
    <row r="238" spans="1:21" ht="14.25" x14ac:dyDescent="0.2">
      <c r="A238" s="8">
        <v>2010</v>
      </c>
      <c r="B238" s="13" t="s">
        <v>29</v>
      </c>
      <c r="C238" s="17">
        <v>6242.4780000000001</v>
      </c>
      <c r="D238" s="9">
        <f t="shared" si="21"/>
        <v>65.26769723746223</v>
      </c>
      <c r="E238" s="21">
        <v>874.65283999999997</v>
      </c>
      <c r="F238" s="9">
        <f t="shared" si="22"/>
        <v>9.1448582997018963</v>
      </c>
      <c r="G238" s="21">
        <v>903.81600000000003</v>
      </c>
      <c r="H238" s="9">
        <f t="shared" si="23"/>
        <v>9.449771236097936</v>
      </c>
      <c r="I238" s="15">
        <v>960.37459999999999</v>
      </c>
      <c r="J238" s="9">
        <f t="shared" si="24"/>
        <v>10.041114862935665</v>
      </c>
      <c r="K238" s="21">
        <v>331.11500000000001</v>
      </c>
      <c r="L238" s="9">
        <f t="shared" si="25"/>
        <v>3.4619446909996814</v>
      </c>
      <c r="M238" s="25">
        <f t="shared" si="26"/>
        <v>251.98557</v>
      </c>
      <c r="N238" s="9">
        <f t="shared" si="27"/>
        <v>2.6346136728025868</v>
      </c>
      <c r="O238" s="21">
        <v>9564.4220100000002</v>
      </c>
      <c r="P238" s="19" t="s">
        <v>53</v>
      </c>
      <c r="Q238" s="23" t="s">
        <v>53</v>
      </c>
      <c r="R238" s="23" t="s">
        <v>53</v>
      </c>
      <c r="S238" s="19" t="s">
        <v>53</v>
      </c>
      <c r="T238" s="23">
        <v>208.37654000000001</v>
      </c>
      <c r="U238" s="19">
        <v>43.609029999999997</v>
      </c>
    </row>
    <row r="239" spans="1:21" ht="14.25" x14ac:dyDescent="0.2">
      <c r="A239" s="8">
        <v>2010</v>
      </c>
      <c r="B239" s="13" t="s">
        <v>6</v>
      </c>
      <c r="C239" s="17">
        <v>1240.0977</v>
      </c>
      <c r="D239" s="9">
        <f t="shared" si="21"/>
        <v>46.490106653773431</v>
      </c>
      <c r="E239" s="21">
        <v>442.65039999999999</v>
      </c>
      <c r="F239" s="9">
        <f t="shared" si="22"/>
        <v>16.594550821548552</v>
      </c>
      <c r="G239" s="21">
        <v>749.10929999999996</v>
      </c>
      <c r="H239" s="9">
        <f t="shared" si="23"/>
        <v>28.083409276812265</v>
      </c>
      <c r="I239" s="15">
        <v>220.35419999999999</v>
      </c>
      <c r="J239" s="9">
        <f t="shared" si="24"/>
        <v>8.2608735260188926</v>
      </c>
      <c r="K239" s="21">
        <v>15.232699999999999</v>
      </c>
      <c r="L239" s="9">
        <f t="shared" si="25"/>
        <v>0.57105972184686293</v>
      </c>
      <c r="M239" s="25">
        <f t="shared" si="26"/>
        <v>0</v>
      </c>
      <c r="N239" s="9">
        <f t="shared" si="27"/>
        <v>0</v>
      </c>
      <c r="O239" s="21">
        <v>2667.4443000000001</v>
      </c>
      <c r="P239" s="19" t="s">
        <v>53</v>
      </c>
      <c r="Q239" s="23" t="s">
        <v>53</v>
      </c>
      <c r="R239" s="23" t="s">
        <v>53</v>
      </c>
      <c r="S239" s="19" t="s">
        <v>53</v>
      </c>
      <c r="T239" s="23">
        <v>0</v>
      </c>
      <c r="U239" s="19">
        <v>0</v>
      </c>
    </row>
    <row r="240" spans="1:21" ht="14.25" x14ac:dyDescent="0.2">
      <c r="A240" s="8">
        <v>2010</v>
      </c>
      <c r="B240" s="13" t="s">
        <v>7</v>
      </c>
      <c r="C240" s="17">
        <v>2179.0563000000002</v>
      </c>
      <c r="D240" s="9">
        <f t="shared" si="21"/>
        <v>18.501682793254396</v>
      </c>
      <c r="E240" s="21">
        <v>5157.4928499999996</v>
      </c>
      <c r="F240" s="9">
        <f t="shared" si="22"/>
        <v>43.79065227418748</v>
      </c>
      <c r="G240" s="21">
        <v>2229.0543600000001</v>
      </c>
      <c r="H240" s="9">
        <f t="shared" si="23"/>
        <v>18.926200620718557</v>
      </c>
      <c r="I240" s="15">
        <v>666.12990000000002</v>
      </c>
      <c r="J240" s="9">
        <f t="shared" si="24"/>
        <v>5.6558998080509761</v>
      </c>
      <c r="K240" s="21">
        <v>311.95835</v>
      </c>
      <c r="L240" s="9">
        <f t="shared" si="25"/>
        <v>2.6487403911532859</v>
      </c>
      <c r="M240" s="25">
        <f t="shared" si="26"/>
        <v>1233.9196299999999</v>
      </c>
      <c r="N240" s="9">
        <f t="shared" si="27"/>
        <v>10.476824112635285</v>
      </c>
      <c r="O240" s="21">
        <v>11777.611390000002</v>
      </c>
      <c r="P240" s="19" t="s">
        <v>53</v>
      </c>
      <c r="Q240" s="23" t="s">
        <v>53</v>
      </c>
      <c r="R240" s="23" t="s">
        <v>53</v>
      </c>
      <c r="S240" s="19" t="s">
        <v>53</v>
      </c>
      <c r="T240" s="23">
        <v>1151.3019999999999</v>
      </c>
      <c r="U240" s="19">
        <v>82.617630000000005</v>
      </c>
    </row>
    <row r="241" spans="1:21" ht="14.25" x14ac:dyDescent="0.2">
      <c r="A241" s="8">
        <v>2010</v>
      </c>
      <c r="B241" s="13" t="s">
        <v>8</v>
      </c>
      <c r="C241" s="17">
        <v>7039.7861999999996</v>
      </c>
      <c r="D241" s="9">
        <f t="shared" si="21"/>
        <v>55.462603457983263</v>
      </c>
      <c r="E241" s="21">
        <v>1771.7126699999999</v>
      </c>
      <c r="F241" s="9">
        <f t="shared" si="22"/>
        <v>13.958349652393528</v>
      </c>
      <c r="G241" s="21">
        <v>1393.2260000000001</v>
      </c>
      <c r="H241" s="9">
        <f t="shared" si="23"/>
        <v>10.976461354089448</v>
      </c>
      <c r="I241" s="15">
        <v>717.33910000000003</v>
      </c>
      <c r="J241" s="9">
        <f t="shared" si="24"/>
        <v>5.6515202192087317</v>
      </c>
      <c r="K241" s="21">
        <v>1365.6679999999999</v>
      </c>
      <c r="L241" s="9">
        <f t="shared" si="25"/>
        <v>10.759347029496022</v>
      </c>
      <c r="M241" s="25">
        <f t="shared" si="26"/>
        <v>405.12007999999997</v>
      </c>
      <c r="N241" s="9">
        <f t="shared" si="27"/>
        <v>3.191718286829003</v>
      </c>
      <c r="O241" s="21">
        <v>12692.85205</v>
      </c>
      <c r="P241" s="19" t="s">
        <v>53</v>
      </c>
      <c r="Q241" s="23" t="s">
        <v>53</v>
      </c>
      <c r="R241" s="23" t="s">
        <v>53</v>
      </c>
      <c r="S241" s="19" t="s">
        <v>53</v>
      </c>
      <c r="T241" s="23">
        <v>307.04539999999997</v>
      </c>
      <c r="U241" s="19">
        <v>98.074680000000001</v>
      </c>
    </row>
    <row r="242" spans="1:21" ht="14.25" x14ac:dyDescent="0.2">
      <c r="A242" s="8">
        <v>2010</v>
      </c>
      <c r="B242" s="13" t="s">
        <v>55</v>
      </c>
      <c r="C242" s="17">
        <v>41272.773200000003</v>
      </c>
      <c r="D242" s="9">
        <f t="shared" si="21"/>
        <v>49.174294605293028</v>
      </c>
      <c r="E242" s="21">
        <v>13508.57756</v>
      </c>
      <c r="F242" s="9">
        <f t="shared" si="22"/>
        <v>16.094745303760941</v>
      </c>
      <c r="G242" s="21">
        <v>2639.38</v>
      </c>
      <c r="H242" s="9">
        <f t="shared" si="23"/>
        <v>3.1446796430756514</v>
      </c>
      <c r="I242" s="15">
        <v>18966.512599999998</v>
      </c>
      <c r="J242" s="9">
        <f t="shared" si="24"/>
        <v>22.597582035689378</v>
      </c>
      <c r="K242" s="21">
        <v>4690.4291999999996</v>
      </c>
      <c r="L242" s="9">
        <f t="shared" si="25"/>
        <v>5.5883947072902007</v>
      </c>
      <c r="M242" s="25">
        <f t="shared" si="26"/>
        <v>2853.9293699999998</v>
      </c>
      <c r="N242" s="9">
        <f t="shared" si="27"/>
        <v>3.4003037048908142</v>
      </c>
      <c r="O242" s="21">
        <v>83931.60192999999</v>
      </c>
      <c r="P242" s="19" t="s">
        <v>53</v>
      </c>
      <c r="Q242" s="23" t="s">
        <v>53</v>
      </c>
      <c r="R242" s="23" t="s">
        <v>53</v>
      </c>
      <c r="S242" s="19" t="s">
        <v>53</v>
      </c>
      <c r="T242" s="23">
        <v>703.82460000000003</v>
      </c>
      <c r="U242" s="19">
        <v>2150.1047699999999</v>
      </c>
    </row>
    <row r="243" spans="1:21" ht="14.25" x14ac:dyDescent="0.2">
      <c r="A243" s="8">
        <v>2010</v>
      </c>
      <c r="B243" s="13" t="s">
        <v>9</v>
      </c>
      <c r="C243" s="17">
        <v>2477.5898000000002</v>
      </c>
      <c r="D243" s="9">
        <f t="shared" si="21"/>
        <v>42.801428313175713</v>
      </c>
      <c r="E243" s="21">
        <v>923.99827000000005</v>
      </c>
      <c r="F243" s="9">
        <f t="shared" si="22"/>
        <v>15.96246711820632</v>
      </c>
      <c r="G243" s="21">
        <v>1238.90446</v>
      </c>
      <c r="H243" s="9">
        <f t="shared" si="23"/>
        <v>21.402606852661265</v>
      </c>
      <c r="I243" s="15">
        <v>646.12649999999996</v>
      </c>
      <c r="J243" s="9">
        <f t="shared" si="24"/>
        <v>11.162112901414559</v>
      </c>
      <c r="K243" s="21">
        <v>145.72117</v>
      </c>
      <c r="L243" s="9">
        <f t="shared" si="25"/>
        <v>2.5173958221280577</v>
      </c>
      <c r="M243" s="25">
        <f t="shared" si="26"/>
        <v>356.22784000000001</v>
      </c>
      <c r="N243" s="9">
        <f t="shared" si="27"/>
        <v>6.1539889924140896</v>
      </c>
      <c r="O243" s="21">
        <v>5788.5680400000001</v>
      </c>
      <c r="P243" s="19" t="s">
        <v>53</v>
      </c>
      <c r="Q243" s="23" t="s">
        <v>53</v>
      </c>
      <c r="R243" s="23" t="s">
        <v>53</v>
      </c>
      <c r="S243" s="19" t="s">
        <v>53</v>
      </c>
      <c r="T243" s="23">
        <v>268.07404000000002</v>
      </c>
      <c r="U243" s="19">
        <v>88.153800000000004</v>
      </c>
    </row>
    <row r="244" spans="1:21" ht="14.25" x14ac:dyDescent="0.2">
      <c r="A244" s="8">
        <v>2010</v>
      </c>
      <c r="B244" s="13" t="s">
        <v>10</v>
      </c>
      <c r="C244" s="17">
        <v>5762.71</v>
      </c>
      <c r="D244" s="9">
        <f t="shared" si="21"/>
        <v>38.257686694788816</v>
      </c>
      <c r="E244" s="21">
        <v>5462.7051199999996</v>
      </c>
      <c r="F244" s="9">
        <f t="shared" si="22"/>
        <v>36.266003492623909</v>
      </c>
      <c r="G244" s="21">
        <v>1683.325</v>
      </c>
      <c r="H244" s="9">
        <f t="shared" si="23"/>
        <v>11.175318635764317</v>
      </c>
      <c r="I244" s="15">
        <v>839.68910000000005</v>
      </c>
      <c r="J244" s="9">
        <f t="shared" si="24"/>
        <v>5.5745582388892023</v>
      </c>
      <c r="K244" s="21">
        <v>921.66769999999997</v>
      </c>
      <c r="L244" s="9">
        <f t="shared" si="25"/>
        <v>6.118800721068145</v>
      </c>
      <c r="M244" s="25">
        <f t="shared" si="26"/>
        <v>392.78455000000002</v>
      </c>
      <c r="N244" s="9">
        <f t="shared" si="27"/>
        <v>2.6076322168656088</v>
      </c>
      <c r="O244" s="21">
        <v>15062.88147</v>
      </c>
      <c r="P244" s="19" t="s">
        <v>53</v>
      </c>
      <c r="Q244" s="23" t="s">
        <v>53</v>
      </c>
      <c r="R244" s="23" t="s">
        <v>53</v>
      </c>
      <c r="S244" s="19" t="s">
        <v>53</v>
      </c>
      <c r="T244" s="23">
        <v>0</v>
      </c>
      <c r="U244" s="19">
        <v>392.78455000000002</v>
      </c>
    </row>
    <row r="245" spans="1:21" ht="14.25" x14ac:dyDescent="0.2">
      <c r="A245" s="8">
        <v>2010</v>
      </c>
      <c r="B245" s="13" t="s">
        <v>11</v>
      </c>
      <c r="C245" s="17">
        <v>2458.0506999999998</v>
      </c>
      <c r="D245" s="9">
        <f t="shared" si="21"/>
        <v>26.819095390364371</v>
      </c>
      <c r="E245" s="21">
        <v>2961.0985300000002</v>
      </c>
      <c r="F245" s="9">
        <f t="shared" si="22"/>
        <v>32.307707866374656</v>
      </c>
      <c r="G245" s="21">
        <v>2678.9877799999999</v>
      </c>
      <c r="H245" s="9">
        <f t="shared" si="23"/>
        <v>29.229677329861619</v>
      </c>
      <c r="I245" s="15">
        <v>838.24929999999995</v>
      </c>
      <c r="J245" s="9">
        <f t="shared" si="24"/>
        <v>9.1459008301196398</v>
      </c>
      <c r="K245" s="21">
        <v>196.28570999999999</v>
      </c>
      <c r="L245" s="9">
        <f t="shared" si="25"/>
        <v>2.1416178194597038</v>
      </c>
      <c r="M245" s="25">
        <f t="shared" si="26"/>
        <v>32.628540000000001</v>
      </c>
      <c r="N245" s="9">
        <f t="shared" si="27"/>
        <v>0.35600076382001383</v>
      </c>
      <c r="O245" s="21">
        <v>9165.3005599999997</v>
      </c>
      <c r="P245" s="19" t="s">
        <v>53</v>
      </c>
      <c r="Q245" s="23" t="s">
        <v>53</v>
      </c>
      <c r="R245" s="23" t="s">
        <v>53</v>
      </c>
      <c r="S245" s="19" t="s">
        <v>53</v>
      </c>
      <c r="T245" s="23">
        <v>32.628540000000001</v>
      </c>
      <c r="U245" s="19">
        <v>0</v>
      </c>
    </row>
    <row r="246" spans="1:21" ht="14.25" x14ac:dyDescent="0.2">
      <c r="A246" s="8">
        <v>2010</v>
      </c>
      <c r="B246" s="13" t="s">
        <v>12</v>
      </c>
      <c r="C246" s="17">
        <v>2038.4532999999999</v>
      </c>
      <c r="D246" s="9">
        <f t="shared" si="21"/>
        <v>28.271400472763286</v>
      </c>
      <c r="E246" s="21">
        <v>2108.6854499999999</v>
      </c>
      <c r="F246" s="9">
        <f t="shared" si="22"/>
        <v>29.245453318964465</v>
      </c>
      <c r="G246" s="21">
        <v>1739.1949999999999</v>
      </c>
      <c r="H246" s="9">
        <f t="shared" si="23"/>
        <v>24.12097365449949</v>
      </c>
      <c r="I246" s="15">
        <v>438.30340000000001</v>
      </c>
      <c r="J246" s="9">
        <f t="shared" si="24"/>
        <v>6.0788495620546019</v>
      </c>
      <c r="K246" s="21">
        <v>177.26900000000001</v>
      </c>
      <c r="L246" s="9">
        <f t="shared" si="25"/>
        <v>2.4585517315536616</v>
      </c>
      <c r="M246" s="25">
        <f t="shared" si="26"/>
        <v>708.39566000000002</v>
      </c>
      <c r="N246" s="9">
        <f t="shared" si="27"/>
        <v>9.824771260164491</v>
      </c>
      <c r="O246" s="21">
        <v>7210.3018099999999</v>
      </c>
      <c r="P246" s="19" t="s">
        <v>53</v>
      </c>
      <c r="Q246" s="23" t="s">
        <v>53</v>
      </c>
      <c r="R246" s="23" t="s">
        <v>53</v>
      </c>
      <c r="S246" s="19" t="s">
        <v>53</v>
      </c>
      <c r="T246" s="23">
        <v>431.81911000000002</v>
      </c>
      <c r="U246" s="19">
        <v>276.57655</v>
      </c>
    </row>
    <row r="247" spans="1:21" ht="14.25" x14ac:dyDescent="0.2">
      <c r="A247" s="8">
        <v>2010</v>
      </c>
      <c r="B247" s="13" t="s">
        <v>13</v>
      </c>
      <c r="C247" s="17">
        <v>12864.8027</v>
      </c>
      <c r="D247" s="9">
        <f t="shared" si="21"/>
        <v>56.101888788471385</v>
      </c>
      <c r="E247" s="21">
        <v>3780.8379</v>
      </c>
      <c r="F247" s="9">
        <f t="shared" si="22"/>
        <v>16.487788607363381</v>
      </c>
      <c r="G247" s="21">
        <v>3020.4085399999999</v>
      </c>
      <c r="H247" s="9">
        <f t="shared" si="23"/>
        <v>13.171645765451903</v>
      </c>
      <c r="I247" s="15">
        <v>1010.9183</v>
      </c>
      <c r="J247" s="9">
        <f t="shared" si="24"/>
        <v>4.4084955955702725</v>
      </c>
      <c r="K247" s="21">
        <v>2125.4781400000002</v>
      </c>
      <c r="L247" s="9">
        <f t="shared" si="25"/>
        <v>9.2689597355898066</v>
      </c>
      <c r="M247" s="25">
        <f t="shared" si="26"/>
        <v>128.69449</v>
      </c>
      <c r="N247" s="9">
        <f t="shared" si="27"/>
        <v>0.56122150755324396</v>
      </c>
      <c r="O247" s="21">
        <v>22931.140070000001</v>
      </c>
      <c r="P247" s="19" t="s">
        <v>53</v>
      </c>
      <c r="Q247" s="23" t="s">
        <v>53</v>
      </c>
      <c r="R247" s="23" t="s">
        <v>53</v>
      </c>
      <c r="S247" s="19" t="s">
        <v>53</v>
      </c>
      <c r="T247" s="23">
        <v>0</v>
      </c>
      <c r="U247" s="19">
        <v>128.69449</v>
      </c>
    </row>
    <row r="248" spans="1:21" ht="14.25" x14ac:dyDescent="0.2">
      <c r="A248" s="8">
        <v>2010</v>
      </c>
      <c r="B248" s="13" t="s">
        <v>14</v>
      </c>
      <c r="C248" s="17">
        <v>13709.033600000001</v>
      </c>
      <c r="D248" s="9">
        <f t="shared" si="21"/>
        <v>30.524761668281648</v>
      </c>
      <c r="E248" s="21">
        <v>12322.58214</v>
      </c>
      <c r="F248" s="9">
        <f t="shared" si="22"/>
        <v>27.437665844025943</v>
      </c>
      <c r="G248" s="21">
        <v>6021.1140299999997</v>
      </c>
      <c r="H248" s="9">
        <f t="shared" si="23"/>
        <v>13.406712398990461</v>
      </c>
      <c r="I248" s="15">
        <v>898.63210000000004</v>
      </c>
      <c r="J248" s="9">
        <f t="shared" si="24"/>
        <v>2.0009091435859814</v>
      </c>
      <c r="K248" s="21">
        <v>11860.16714</v>
      </c>
      <c r="L248" s="9">
        <f t="shared" si="25"/>
        <v>26.408044932830681</v>
      </c>
      <c r="M248" s="25">
        <f t="shared" si="26"/>
        <v>99.660629999999998</v>
      </c>
      <c r="N248" s="9">
        <f t="shared" si="27"/>
        <v>0.22190601228527151</v>
      </c>
      <c r="O248" s="21">
        <v>44911.189640000004</v>
      </c>
      <c r="P248" s="19" t="s">
        <v>53</v>
      </c>
      <c r="Q248" s="23" t="s">
        <v>53</v>
      </c>
      <c r="R248" s="23" t="s">
        <v>53</v>
      </c>
      <c r="S248" s="19" t="s">
        <v>53</v>
      </c>
      <c r="T248" s="23">
        <v>47.106520000000003</v>
      </c>
      <c r="U248" s="19">
        <v>52.554110000000001</v>
      </c>
    </row>
    <row r="249" spans="1:21" ht="14.25" x14ac:dyDescent="0.2">
      <c r="A249" s="8">
        <v>2010</v>
      </c>
      <c r="B249" s="13" t="s">
        <v>30</v>
      </c>
      <c r="C249" s="17">
        <v>3493.4497999999999</v>
      </c>
      <c r="D249" s="9">
        <f t="shared" si="21"/>
        <v>34.621284467238844</v>
      </c>
      <c r="E249" s="21">
        <v>2933.8807999999999</v>
      </c>
      <c r="F249" s="9">
        <f t="shared" si="22"/>
        <v>29.075763953948979</v>
      </c>
      <c r="G249" s="21">
        <v>1694.2339999999999</v>
      </c>
      <c r="H249" s="9">
        <f t="shared" si="23"/>
        <v>16.790439429834642</v>
      </c>
      <c r="I249" s="15">
        <v>1050.6669999999999</v>
      </c>
      <c r="J249" s="9">
        <f t="shared" si="24"/>
        <v>10.412469956585731</v>
      </c>
      <c r="K249" s="21">
        <v>224.4683</v>
      </c>
      <c r="L249" s="9">
        <f t="shared" si="25"/>
        <v>2.2245577618368837</v>
      </c>
      <c r="M249" s="25">
        <f t="shared" si="26"/>
        <v>693.76859000000002</v>
      </c>
      <c r="N249" s="9">
        <f t="shared" si="27"/>
        <v>6.875484430554919</v>
      </c>
      <c r="O249" s="21">
        <v>10090.468489999999</v>
      </c>
      <c r="P249" s="19" t="s">
        <v>53</v>
      </c>
      <c r="Q249" s="23" t="s">
        <v>53</v>
      </c>
      <c r="R249" s="23" t="s">
        <v>53</v>
      </c>
      <c r="S249" s="19" t="s">
        <v>53</v>
      </c>
      <c r="T249" s="23">
        <v>605.81290999999999</v>
      </c>
      <c r="U249" s="19">
        <v>87.955680000000001</v>
      </c>
    </row>
    <row r="250" spans="1:21" ht="14.25" x14ac:dyDescent="0.2">
      <c r="A250" s="8">
        <v>2010</v>
      </c>
      <c r="B250" s="13" t="s">
        <v>15</v>
      </c>
      <c r="C250" s="17">
        <v>2380.7217999999998</v>
      </c>
      <c r="D250" s="9">
        <f t="shared" si="21"/>
        <v>42.659457889354499</v>
      </c>
      <c r="E250" s="21">
        <v>1463.98822</v>
      </c>
      <c r="F250" s="9">
        <f t="shared" si="22"/>
        <v>26.232776892117784</v>
      </c>
      <c r="G250" s="21">
        <v>830.36014</v>
      </c>
      <c r="H250" s="9">
        <f t="shared" si="23"/>
        <v>14.878980578633131</v>
      </c>
      <c r="I250" s="15">
        <v>638.59960000000001</v>
      </c>
      <c r="J250" s="9">
        <f t="shared" si="24"/>
        <v>11.442879526855522</v>
      </c>
      <c r="K250" s="21">
        <v>202.33459999999999</v>
      </c>
      <c r="L250" s="9">
        <f t="shared" si="25"/>
        <v>3.6255745414098302</v>
      </c>
      <c r="M250" s="25">
        <f t="shared" si="26"/>
        <v>64.755260000000007</v>
      </c>
      <c r="N250" s="9">
        <f t="shared" si="27"/>
        <v>1.1603305716292436</v>
      </c>
      <c r="O250" s="21">
        <v>5580.7596199999998</v>
      </c>
      <c r="P250" s="19" t="s">
        <v>53</v>
      </c>
      <c r="Q250" s="23" t="s">
        <v>53</v>
      </c>
      <c r="R250" s="23" t="s">
        <v>53</v>
      </c>
      <c r="S250" s="19" t="s">
        <v>53</v>
      </c>
      <c r="T250" s="23">
        <v>0</v>
      </c>
      <c r="U250" s="19">
        <v>64.755260000000007</v>
      </c>
    </row>
    <row r="251" spans="1:21" ht="14.25" x14ac:dyDescent="0.2">
      <c r="A251" s="8">
        <v>2010</v>
      </c>
      <c r="B251" s="13" t="s">
        <v>16</v>
      </c>
      <c r="C251" s="17">
        <v>1522.2768000000001</v>
      </c>
      <c r="D251" s="9">
        <f t="shared" si="21"/>
        <v>40.819634608370933</v>
      </c>
      <c r="E251" s="21">
        <v>708.97393999999997</v>
      </c>
      <c r="F251" s="9">
        <f t="shared" si="22"/>
        <v>19.011034772163047</v>
      </c>
      <c r="G251" s="21">
        <v>835.26110000000006</v>
      </c>
      <c r="H251" s="9">
        <f t="shared" si="23"/>
        <v>22.397406900365276</v>
      </c>
      <c r="I251" s="15">
        <v>341.79790000000003</v>
      </c>
      <c r="J251" s="9">
        <f t="shared" si="24"/>
        <v>9.165261789385811</v>
      </c>
      <c r="K251" s="21">
        <v>198.53360000000001</v>
      </c>
      <c r="L251" s="9">
        <f t="shared" si="25"/>
        <v>5.3236500809080658</v>
      </c>
      <c r="M251" s="25">
        <f t="shared" si="26"/>
        <v>122.43257</v>
      </c>
      <c r="N251" s="9">
        <f t="shared" si="27"/>
        <v>3.283011848806864</v>
      </c>
      <c r="O251" s="21">
        <v>3729.2759100000003</v>
      </c>
      <c r="P251" s="19" t="s">
        <v>53</v>
      </c>
      <c r="Q251" s="23" t="s">
        <v>53</v>
      </c>
      <c r="R251" s="23" t="s">
        <v>53</v>
      </c>
      <c r="S251" s="19" t="s">
        <v>53</v>
      </c>
      <c r="T251" s="23">
        <v>122.43257</v>
      </c>
      <c r="U251" s="19">
        <v>0</v>
      </c>
    </row>
    <row r="252" spans="1:21" ht="14.25" x14ac:dyDescent="0.2">
      <c r="A252" s="8">
        <v>2010</v>
      </c>
      <c r="B252" s="13" t="s">
        <v>17</v>
      </c>
      <c r="C252" s="17">
        <v>11601.2618</v>
      </c>
      <c r="D252" s="9">
        <f t="shared" si="21"/>
        <v>70.986385492371625</v>
      </c>
      <c r="E252" s="21">
        <v>1569.27898</v>
      </c>
      <c r="F252" s="9">
        <f t="shared" si="22"/>
        <v>9.6021833262443685</v>
      </c>
      <c r="G252" s="21">
        <v>1513.48567</v>
      </c>
      <c r="H252" s="9">
        <f t="shared" si="23"/>
        <v>9.2607924086154441</v>
      </c>
      <c r="I252" s="15">
        <v>893.51930000000004</v>
      </c>
      <c r="J252" s="9">
        <f t="shared" si="24"/>
        <v>5.4673109329085268</v>
      </c>
      <c r="K252" s="21">
        <v>391.98539</v>
      </c>
      <c r="L252" s="9">
        <f t="shared" si="25"/>
        <v>2.3984999633330948</v>
      </c>
      <c r="M252" s="25">
        <f t="shared" si="26"/>
        <v>373.40803</v>
      </c>
      <c r="N252" s="9">
        <f t="shared" si="27"/>
        <v>2.2848278765269363</v>
      </c>
      <c r="O252" s="21">
        <v>16342.939170000001</v>
      </c>
      <c r="P252" s="19" t="s">
        <v>53</v>
      </c>
      <c r="Q252" s="23" t="s">
        <v>53</v>
      </c>
      <c r="R252" s="23" t="s">
        <v>53</v>
      </c>
      <c r="S252" s="19" t="s">
        <v>53</v>
      </c>
      <c r="T252" s="23">
        <v>0</v>
      </c>
      <c r="U252" s="19">
        <v>373.40803</v>
      </c>
    </row>
    <row r="253" spans="1:21" ht="14.25" x14ac:dyDescent="0.2">
      <c r="A253" s="8">
        <v>2010</v>
      </c>
      <c r="B253" s="13" t="s">
        <v>18</v>
      </c>
      <c r="C253" s="17">
        <v>1711.7049</v>
      </c>
      <c r="D253" s="9">
        <f t="shared" si="21"/>
        <v>16.705237711002045</v>
      </c>
      <c r="E253" s="21">
        <v>3787.4555099999998</v>
      </c>
      <c r="F253" s="9">
        <f t="shared" si="22"/>
        <v>36.9633484220291</v>
      </c>
      <c r="G253" s="21">
        <v>2186.73614</v>
      </c>
      <c r="H253" s="9">
        <f t="shared" si="23"/>
        <v>21.341264507649097</v>
      </c>
      <c r="I253" s="15">
        <v>731.38160000000005</v>
      </c>
      <c r="J253" s="9">
        <f t="shared" si="24"/>
        <v>7.1378562306230551</v>
      </c>
      <c r="K253" s="21">
        <v>545.16074000000003</v>
      </c>
      <c r="L253" s="9">
        <f t="shared" si="25"/>
        <v>5.3204496595212065</v>
      </c>
      <c r="M253" s="25">
        <f t="shared" si="26"/>
        <v>1284.0773799999999</v>
      </c>
      <c r="N253" s="9">
        <f t="shared" si="27"/>
        <v>12.531843469175499</v>
      </c>
      <c r="O253" s="21">
        <v>10246.51627</v>
      </c>
      <c r="P253" s="19" t="s">
        <v>53</v>
      </c>
      <c r="Q253" s="23" t="s">
        <v>53</v>
      </c>
      <c r="R253" s="23" t="s">
        <v>53</v>
      </c>
      <c r="S253" s="19" t="s">
        <v>53</v>
      </c>
      <c r="T253" s="23">
        <v>994.68988000000002</v>
      </c>
      <c r="U253" s="19">
        <v>289.38749999999999</v>
      </c>
    </row>
    <row r="254" spans="1:21" ht="14.25" x14ac:dyDescent="0.2">
      <c r="A254" s="8">
        <v>2010</v>
      </c>
      <c r="B254" s="13" t="s">
        <v>19</v>
      </c>
      <c r="C254" s="17">
        <v>5466.3158999999996</v>
      </c>
      <c r="D254" s="9">
        <f t="shared" si="21"/>
        <v>40.12149304413299</v>
      </c>
      <c r="E254" s="21">
        <v>4402.4458599999998</v>
      </c>
      <c r="F254" s="9">
        <f t="shared" si="22"/>
        <v>32.312933277266694</v>
      </c>
      <c r="G254" s="21">
        <v>1707.395</v>
      </c>
      <c r="H254" s="9">
        <f t="shared" si="23"/>
        <v>12.531883972546748</v>
      </c>
      <c r="I254" s="15">
        <v>750.52049999999997</v>
      </c>
      <c r="J254" s="9">
        <f t="shared" si="24"/>
        <v>5.5086466957076548</v>
      </c>
      <c r="K254" s="21">
        <v>471.76242999999999</v>
      </c>
      <c r="L254" s="9">
        <f t="shared" si="25"/>
        <v>3.4626270050964809</v>
      </c>
      <c r="M254" s="25">
        <f t="shared" si="26"/>
        <v>825.96829000000002</v>
      </c>
      <c r="N254" s="9">
        <f t="shared" si="27"/>
        <v>6.0624160052494265</v>
      </c>
      <c r="O254" s="21">
        <v>13624.40798</v>
      </c>
      <c r="P254" s="19" t="s">
        <v>53</v>
      </c>
      <c r="Q254" s="23" t="s">
        <v>53</v>
      </c>
      <c r="R254" s="23" t="s">
        <v>53</v>
      </c>
      <c r="S254" s="19" t="s">
        <v>53</v>
      </c>
      <c r="T254" s="23">
        <v>646.55908999999997</v>
      </c>
      <c r="U254" s="19">
        <v>179.4092</v>
      </c>
    </row>
    <row r="255" spans="1:21" ht="14.25" x14ac:dyDescent="0.2">
      <c r="A255" s="8">
        <v>2010</v>
      </c>
      <c r="B255" s="13" t="s">
        <v>31</v>
      </c>
      <c r="C255" s="17">
        <v>2291.0590000000002</v>
      </c>
      <c r="D255" s="9">
        <f t="shared" si="21"/>
        <v>43.856626200996232</v>
      </c>
      <c r="E255" s="21">
        <v>1144.4274399999999</v>
      </c>
      <c r="F255" s="9">
        <f t="shared" si="22"/>
        <v>21.907216902857165</v>
      </c>
      <c r="G255" s="21">
        <v>1034.9874500000001</v>
      </c>
      <c r="H255" s="9">
        <f t="shared" si="23"/>
        <v>19.812260494981697</v>
      </c>
      <c r="I255" s="15">
        <v>466.24860000000001</v>
      </c>
      <c r="J255" s="9">
        <f t="shared" si="24"/>
        <v>8.9251697869578255</v>
      </c>
      <c r="K255" s="21">
        <v>191.99554000000001</v>
      </c>
      <c r="L255" s="9">
        <f t="shared" si="25"/>
        <v>3.6752770793063028</v>
      </c>
      <c r="M255" s="25">
        <f t="shared" si="26"/>
        <v>95.256540000000001</v>
      </c>
      <c r="N255" s="9">
        <f t="shared" si="27"/>
        <v>1.8234495349007795</v>
      </c>
      <c r="O255" s="21">
        <v>5223.9745700000003</v>
      </c>
      <c r="P255" s="19" t="s">
        <v>53</v>
      </c>
      <c r="Q255" s="23" t="s">
        <v>53</v>
      </c>
      <c r="R255" s="23" t="s">
        <v>53</v>
      </c>
      <c r="S255" s="19" t="s">
        <v>53</v>
      </c>
      <c r="T255" s="23">
        <v>0</v>
      </c>
      <c r="U255" s="19">
        <v>95.256540000000001</v>
      </c>
    </row>
    <row r="256" spans="1:21" ht="14.25" x14ac:dyDescent="0.2">
      <c r="A256" s="8">
        <v>2010</v>
      </c>
      <c r="B256" s="13" t="s">
        <v>20</v>
      </c>
      <c r="C256" s="17">
        <v>2765.0671000000002</v>
      </c>
      <c r="D256" s="9">
        <f t="shared" si="21"/>
        <v>55.897024064522228</v>
      </c>
      <c r="E256" s="21">
        <v>649.84011999999996</v>
      </c>
      <c r="F256" s="9">
        <f t="shared" si="22"/>
        <v>13.136798317021675</v>
      </c>
      <c r="G256" s="21">
        <v>897.92179999999996</v>
      </c>
      <c r="H256" s="9">
        <f t="shared" si="23"/>
        <v>18.151876481644553</v>
      </c>
      <c r="I256" s="15">
        <v>289.07440000000003</v>
      </c>
      <c r="J256" s="9">
        <f t="shared" si="24"/>
        <v>5.843763680540456</v>
      </c>
      <c r="K256" s="21">
        <v>344.81270000000001</v>
      </c>
      <c r="L256" s="9">
        <f t="shared" si="25"/>
        <v>6.9705374562710904</v>
      </c>
      <c r="M256" s="25">
        <f t="shared" si="26"/>
        <v>0</v>
      </c>
      <c r="N256" s="9">
        <f t="shared" si="27"/>
        <v>0</v>
      </c>
      <c r="O256" s="21">
        <v>4946.71612</v>
      </c>
      <c r="P256" s="19" t="s">
        <v>53</v>
      </c>
      <c r="Q256" s="23" t="s">
        <v>53</v>
      </c>
      <c r="R256" s="23" t="s">
        <v>53</v>
      </c>
      <c r="S256" s="19" t="s">
        <v>53</v>
      </c>
      <c r="T256" s="23">
        <v>0</v>
      </c>
      <c r="U256" s="19">
        <v>0</v>
      </c>
    </row>
    <row r="257" spans="1:21" ht="14.25" x14ac:dyDescent="0.2">
      <c r="A257" s="8">
        <v>2010</v>
      </c>
      <c r="B257" s="13" t="s">
        <v>21</v>
      </c>
      <c r="C257" s="17">
        <v>2897.1464999999998</v>
      </c>
      <c r="D257" s="9">
        <f t="shared" si="21"/>
        <v>39.923488580837017</v>
      </c>
      <c r="E257" s="21">
        <v>1818.8755799999999</v>
      </c>
      <c r="F257" s="9">
        <f t="shared" si="22"/>
        <v>25.064613904782966</v>
      </c>
      <c r="G257" s="21">
        <v>1139.8022000000001</v>
      </c>
      <c r="H257" s="9">
        <f t="shared" si="23"/>
        <v>15.70679291368694</v>
      </c>
      <c r="I257" s="15">
        <v>604.57849999999996</v>
      </c>
      <c r="J257" s="9">
        <f t="shared" si="24"/>
        <v>8.3312607218756707</v>
      </c>
      <c r="K257" s="21">
        <v>313.08699999999999</v>
      </c>
      <c r="L257" s="9">
        <f t="shared" si="25"/>
        <v>4.3144263741265831</v>
      </c>
      <c r="M257" s="25">
        <f t="shared" si="26"/>
        <v>483.25707</v>
      </c>
      <c r="N257" s="9">
        <f t="shared" si="27"/>
        <v>6.6594175046908246</v>
      </c>
      <c r="O257" s="21">
        <v>7256.7468499999995</v>
      </c>
      <c r="P257" s="19" t="s">
        <v>53</v>
      </c>
      <c r="Q257" s="23" t="s">
        <v>53</v>
      </c>
      <c r="R257" s="23" t="s">
        <v>53</v>
      </c>
      <c r="S257" s="19" t="s">
        <v>53</v>
      </c>
      <c r="T257" s="23">
        <v>397.44090999999997</v>
      </c>
      <c r="U257" s="19">
        <v>85.816159999999996</v>
      </c>
    </row>
    <row r="258" spans="1:21" ht="14.25" x14ac:dyDescent="0.2">
      <c r="A258" s="8">
        <v>2010</v>
      </c>
      <c r="B258" s="13" t="s">
        <v>22</v>
      </c>
      <c r="C258" s="17">
        <v>4581.6886999999997</v>
      </c>
      <c r="D258" s="9">
        <f t="shared" ref="D258:D321" si="28">C258/$O258*100</f>
        <v>48.896210599645656</v>
      </c>
      <c r="E258" s="21">
        <v>1311.6731199999999</v>
      </c>
      <c r="F258" s="9">
        <f t="shared" ref="F258:F321" si="29">E258/$O258*100</f>
        <v>13.998298294123362</v>
      </c>
      <c r="G258" s="21">
        <v>1546.4936</v>
      </c>
      <c r="H258" s="9">
        <f t="shared" ref="H258:H321" si="30">G258/$O258*100</f>
        <v>16.504324433173334</v>
      </c>
      <c r="I258" s="15">
        <v>935.22299999999996</v>
      </c>
      <c r="J258" s="9">
        <f t="shared" ref="J258:J321" si="31">I258/$O258*100</f>
        <v>9.9807873820917621</v>
      </c>
      <c r="K258" s="21">
        <v>693.8306</v>
      </c>
      <c r="L258" s="9">
        <f t="shared" ref="L258:L321" si="32">K258/$O258*100</f>
        <v>7.4046250977458383</v>
      </c>
      <c r="M258" s="25">
        <f t="shared" ref="M258:M321" si="33">SUM(P258:U258)</f>
        <v>301.32364999999999</v>
      </c>
      <c r="N258" s="9">
        <f t="shared" ref="N258:N321" si="34">M258/$O258*100</f>
        <v>3.2157541932200493</v>
      </c>
      <c r="O258" s="21">
        <v>9370.2326699999994</v>
      </c>
      <c r="P258" s="19" t="s">
        <v>53</v>
      </c>
      <c r="Q258" s="23" t="s">
        <v>53</v>
      </c>
      <c r="R258" s="23" t="s">
        <v>53</v>
      </c>
      <c r="S258" s="19" t="s">
        <v>53</v>
      </c>
      <c r="T258" s="23">
        <v>207.09959000000001</v>
      </c>
      <c r="U258" s="19">
        <v>94.224059999999994</v>
      </c>
    </row>
    <row r="259" spans="1:21" ht="14.25" x14ac:dyDescent="0.2">
      <c r="A259" s="8">
        <v>2010</v>
      </c>
      <c r="B259" s="13" t="s">
        <v>23</v>
      </c>
      <c r="C259" s="17">
        <v>5524.5346</v>
      </c>
      <c r="D259" s="9">
        <f t="shared" si="28"/>
        <v>58.53290905770853</v>
      </c>
      <c r="E259" s="21">
        <v>985.47871999999995</v>
      </c>
      <c r="F259" s="9">
        <f t="shared" si="29"/>
        <v>10.441229980905</v>
      </c>
      <c r="G259" s="21">
        <v>1416.9629600000001</v>
      </c>
      <c r="H259" s="9">
        <f t="shared" si="30"/>
        <v>15.012841819439684</v>
      </c>
      <c r="I259" s="15">
        <v>637.37879999999996</v>
      </c>
      <c r="J259" s="9">
        <f t="shared" si="31"/>
        <v>6.7530820307852526</v>
      </c>
      <c r="K259" s="21">
        <v>768.19215999999994</v>
      </c>
      <c r="L259" s="9">
        <f t="shared" si="32"/>
        <v>8.1390605898503505</v>
      </c>
      <c r="M259" s="25">
        <f t="shared" si="33"/>
        <v>105.79213</v>
      </c>
      <c r="N259" s="9">
        <f t="shared" si="34"/>
        <v>1.1208765213111849</v>
      </c>
      <c r="O259" s="21">
        <v>9438.3393699999997</v>
      </c>
      <c r="P259" s="19" t="s">
        <v>53</v>
      </c>
      <c r="Q259" s="23" t="s">
        <v>53</v>
      </c>
      <c r="R259" s="23" t="s">
        <v>53</v>
      </c>
      <c r="S259" s="19" t="s">
        <v>53</v>
      </c>
      <c r="T259" s="23">
        <v>0</v>
      </c>
      <c r="U259" s="19">
        <v>105.79213</v>
      </c>
    </row>
    <row r="260" spans="1:21" ht="14.25" x14ac:dyDescent="0.2">
      <c r="A260" s="8">
        <v>2010</v>
      </c>
      <c r="B260" s="13" t="s">
        <v>24</v>
      </c>
      <c r="C260" s="17">
        <v>1804.2037</v>
      </c>
      <c r="D260" s="9">
        <f t="shared" si="28"/>
        <v>19.319060225610826</v>
      </c>
      <c r="E260" s="21">
        <v>2395.8916399999998</v>
      </c>
      <c r="F260" s="9">
        <f t="shared" si="29"/>
        <v>25.654738922881869</v>
      </c>
      <c r="G260" s="21">
        <v>1339.00289</v>
      </c>
      <c r="H260" s="9">
        <f t="shared" si="30"/>
        <v>14.337780969065161</v>
      </c>
      <c r="I260" s="15">
        <v>353.41410000000002</v>
      </c>
      <c r="J260" s="9">
        <f t="shared" si="31"/>
        <v>3.784289037030601</v>
      </c>
      <c r="K260" s="21">
        <v>2104.8957099999998</v>
      </c>
      <c r="L260" s="9">
        <f t="shared" si="32"/>
        <v>22.538811438043197</v>
      </c>
      <c r="M260" s="25">
        <f t="shared" si="33"/>
        <v>1341.5746999999999</v>
      </c>
      <c r="N260" s="9">
        <f t="shared" si="34"/>
        <v>14.365319407368343</v>
      </c>
      <c r="O260" s="21">
        <v>9338.9827399999995</v>
      </c>
      <c r="P260" s="19" t="s">
        <v>53</v>
      </c>
      <c r="Q260" s="23" t="s">
        <v>53</v>
      </c>
      <c r="R260" s="23" t="s">
        <v>53</v>
      </c>
      <c r="S260" s="19" t="s">
        <v>53</v>
      </c>
      <c r="T260" s="23">
        <v>0</v>
      </c>
      <c r="U260" s="19">
        <v>1341.5746999999999</v>
      </c>
    </row>
    <row r="261" spans="1:21" ht="14.25" x14ac:dyDescent="0.2">
      <c r="A261" s="8">
        <v>2010</v>
      </c>
      <c r="B261" s="13" t="s">
        <v>25</v>
      </c>
      <c r="C261" s="17">
        <v>4682.4829</v>
      </c>
      <c r="D261" s="9">
        <f t="shared" si="28"/>
        <v>39.497266130120515</v>
      </c>
      <c r="E261" s="21">
        <v>2174.02331</v>
      </c>
      <c r="F261" s="9">
        <f t="shared" si="29"/>
        <v>18.338129381776387</v>
      </c>
      <c r="G261" s="21">
        <v>1800.1220000000001</v>
      </c>
      <c r="H261" s="9">
        <f t="shared" si="30"/>
        <v>15.184230080303083</v>
      </c>
      <c r="I261" s="15">
        <v>845.92750000000001</v>
      </c>
      <c r="J261" s="9">
        <f t="shared" si="31"/>
        <v>7.1354929228438877</v>
      </c>
      <c r="K261" s="21">
        <v>744.90499999999997</v>
      </c>
      <c r="L261" s="9">
        <f t="shared" si="32"/>
        <v>6.2833568546843868</v>
      </c>
      <c r="M261" s="25">
        <f t="shared" si="33"/>
        <v>1607.7469000000001</v>
      </c>
      <c r="N261" s="9">
        <f t="shared" si="34"/>
        <v>13.561524630271743</v>
      </c>
      <c r="O261" s="21">
        <v>11855.207609999999</v>
      </c>
      <c r="P261" s="19" t="s">
        <v>53</v>
      </c>
      <c r="Q261" s="23" t="s">
        <v>53</v>
      </c>
      <c r="R261" s="23" t="s">
        <v>53</v>
      </c>
      <c r="S261" s="19" t="s">
        <v>53</v>
      </c>
      <c r="T261" s="23">
        <v>188.17567</v>
      </c>
      <c r="U261" s="19">
        <v>1419.57123</v>
      </c>
    </row>
    <row r="262" spans="1:21" ht="14.25" x14ac:dyDescent="0.2">
      <c r="A262" s="8">
        <v>2010</v>
      </c>
      <c r="B262" s="13" t="s">
        <v>26</v>
      </c>
      <c r="C262" s="17">
        <v>1145.5385000000001</v>
      </c>
      <c r="D262" s="9">
        <f t="shared" si="28"/>
        <v>32.862231190640323</v>
      </c>
      <c r="E262" s="21">
        <v>1252.75389</v>
      </c>
      <c r="F262" s="9">
        <f t="shared" si="29"/>
        <v>35.937934829910986</v>
      </c>
      <c r="G262" s="21">
        <v>725.80799999999999</v>
      </c>
      <c r="H262" s="9">
        <f t="shared" si="30"/>
        <v>20.821360692823742</v>
      </c>
      <c r="I262" s="15">
        <v>236.79830000000001</v>
      </c>
      <c r="J262" s="9">
        <f t="shared" si="31"/>
        <v>6.7930676098189657</v>
      </c>
      <c r="K262" s="21">
        <v>124.983</v>
      </c>
      <c r="L262" s="9">
        <f t="shared" si="32"/>
        <v>3.5854056768059728</v>
      </c>
      <c r="M262" s="25">
        <f t="shared" si="33"/>
        <v>0</v>
      </c>
      <c r="N262" s="9">
        <f t="shared" si="34"/>
        <v>0</v>
      </c>
      <c r="O262" s="21">
        <v>3485.8816900000002</v>
      </c>
      <c r="P262" s="19" t="s">
        <v>53</v>
      </c>
      <c r="Q262" s="23" t="s">
        <v>53</v>
      </c>
      <c r="R262" s="23" t="s">
        <v>53</v>
      </c>
      <c r="S262" s="19" t="s">
        <v>53</v>
      </c>
      <c r="T262" s="23">
        <v>0</v>
      </c>
      <c r="U262" s="19">
        <v>0</v>
      </c>
    </row>
    <row r="263" spans="1:21" ht="14.25" x14ac:dyDescent="0.2">
      <c r="A263" s="8">
        <v>2010</v>
      </c>
      <c r="B263" s="13" t="s">
        <v>32</v>
      </c>
      <c r="C263" s="17">
        <v>8067.9597999999996</v>
      </c>
      <c r="D263" s="9">
        <f t="shared" si="28"/>
        <v>34.533693297258758</v>
      </c>
      <c r="E263" s="21">
        <v>5642.6536800000003</v>
      </c>
      <c r="F263" s="9">
        <f t="shared" si="29"/>
        <v>24.152533775362702</v>
      </c>
      <c r="G263" s="21">
        <v>3199.03568</v>
      </c>
      <c r="H263" s="9">
        <f t="shared" si="30"/>
        <v>13.692992994351263</v>
      </c>
      <c r="I263" s="15">
        <v>1680.4094</v>
      </c>
      <c r="J263" s="9">
        <f t="shared" si="31"/>
        <v>7.1927407017360974</v>
      </c>
      <c r="K263" s="21">
        <v>1523.46272</v>
      </c>
      <c r="L263" s="9">
        <f t="shared" si="32"/>
        <v>6.5209539495087228</v>
      </c>
      <c r="M263" s="25">
        <f t="shared" si="33"/>
        <v>3249.0531500000002</v>
      </c>
      <c r="N263" s="9">
        <f t="shared" si="34"/>
        <v>13.90708528178245</v>
      </c>
      <c r="O263" s="21">
        <v>23362.574430000001</v>
      </c>
      <c r="P263" s="19" t="s">
        <v>53</v>
      </c>
      <c r="Q263" s="23" t="s">
        <v>53</v>
      </c>
      <c r="R263" s="23" t="s">
        <v>53</v>
      </c>
      <c r="S263" s="19" t="s">
        <v>53</v>
      </c>
      <c r="T263" s="23">
        <v>866.11199999999997</v>
      </c>
      <c r="U263" s="19">
        <v>2382.9411500000001</v>
      </c>
    </row>
    <row r="264" spans="1:21" ht="14.25" x14ac:dyDescent="0.2">
      <c r="A264" s="8">
        <v>2010</v>
      </c>
      <c r="B264" s="13" t="s">
        <v>27</v>
      </c>
      <c r="C264" s="17">
        <v>3759.0657000000001</v>
      </c>
      <c r="D264" s="9">
        <f t="shared" si="28"/>
        <v>49.494571494332433</v>
      </c>
      <c r="E264" s="21">
        <v>1333.37366</v>
      </c>
      <c r="F264" s="9">
        <f t="shared" si="29"/>
        <v>17.556159750953462</v>
      </c>
      <c r="G264" s="21">
        <v>1177.1710399999999</v>
      </c>
      <c r="H264" s="9">
        <f t="shared" si="30"/>
        <v>15.499483342453329</v>
      </c>
      <c r="I264" s="15">
        <v>619.60609999999997</v>
      </c>
      <c r="J264" s="9">
        <f t="shared" si="31"/>
        <v>8.158181011514241</v>
      </c>
      <c r="K264" s="21">
        <v>267.815</v>
      </c>
      <c r="L264" s="9">
        <f t="shared" si="32"/>
        <v>3.5262455414797991</v>
      </c>
      <c r="M264" s="25">
        <f t="shared" si="33"/>
        <v>437.87353000000002</v>
      </c>
      <c r="N264" s="9">
        <f t="shared" si="34"/>
        <v>5.7653588592667369</v>
      </c>
      <c r="O264" s="21">
        <v>7594.9050299999999</v>
      </c>
      <c r="P264" s="19" t="s">
        <v>53</v>
      </c>
      <c r="Q264" s="23" t="s">
        <v>53</v>
      </c>
      <c r="R264" s="23" t="s">
        <v>53</v>
      </c>
      <c r="S264" s="19" t="s">
        <v>53</v>
      </c>
      <c r="T264" s="23">
        <v>286.80727000000002</v>
      </c>
      <c r="U264" s="19">
        <v>151.06626</v>
      </c>
    </row>
    <row r="265" spans="1:21" ht="14.25" x14ac:dyDescent="0.2">
      <c r="A265" s="8">
        <v>2010</v>
      </c>
      <c r="B265" s="13" t="s">
        <v>28</v>
      </c>
      <c r="C265" s="17">
        <v>1512.5822000000001</v>
      </c>
      <c r="D265" s="9">
        <f t="shared" si="28"/>
        <v>33.69451737082521</v>
      </c>
      <c r="E265" s="21">
        <v>938.33429999999998</v>
      </c>
      <c r="F265" s="9">
        <f t="shared" si="29"/>
        <v>20.902481445961161</v>
      </c>
      <c r="G265" s="21">
        <v>1068.8976399999999</v>
      </c>
      <c r="H265" s="9">
        <f t="shared" si="30"/>
        <v>23.810930803373246</v>
      </c>
      <c r="I265" s="15">
        <v>347.61180000000002</v>
      </c>
      <c r="J265" s="9">
        <f t="shared" si="31"/>
        <v>7.7434547579654316</v>
      </c>
      <c r="K265" s="21">
        <v>281.18979999999999</v>
      </c>
      <c r="L265" s="9">
        <f t="shared" si="32"/>
        <v>6.2638279100460563</v>
      </c>
      <c r="M265" s="25">
        <f t="shared" si="33"/>
        <v>340.48907000000003</v>
      </c>
      <c r="N265" s="9">
        <f t="shared" si="34"/>
        <v>7.5847877118288984</v>
      </c>
      <c r="O265" s="21">
        <v>4489.1048099999998</v>
      </c>
      <c r="P265" s="19" t="s">
        <v>53</v>
      </c>
      <c r="Q265" s="23" t="s">
        <v>53</v>
      </c>
      <c r="R265" s="23" t="s">
        <v>53</v>
      </c>
      <c r="S265" s="19" t="s">
        <v>53</v>
      </c>
      <c r="T265" s="23">
        <v>340.48907000000003</v>
      </c>
      <c r="U265" s="19">
        <v>0</v>
      </c>
    </row>
    <row r="266" spans="1:21" ht="14.25" x14ac:dyDescent="0.2">
      <c r="A266" s="7">
        <v>2011</v>
      </c>
      <c r="B266" s="12" t="s">
        <v>1</v>
      </c>
      <c r="C266" s="16">
        <v>183571.98558999991</v>
      </c>
      <c r="D266" s="9">
        <f t="shared" si="28"/>
        <v>41.135933377569387</v>
      </c>
      <c r="E266" s="20">
        <v>99806.461599999981</v>
      </c>
      <c r="F266" s="9">
        <f t="shared" si="29"/>
        <v>22.365242397052281</v>
      </c>
      <c r="G266" s="20">
        <v>58475.70515999999</v>
      </c>
      <c r="H266" s="9">
        <f t="shared" si="30"/>
        <v>13.103593687985841</v>
      </c>
      <c r="I266" s="14">
        <v>48089.067539999989</v>
      </c>
      <c r="J266" s="9">
        <f t="shared" si="31"/>
        <v>10.776092398613986</v>
      </c>
      <c r="K266" s="20">
        <v>26699.534430000003</v>
      </c>
      <c r="L266" s="9">
        <f t="shared" si="32"/>
        <v>5.982994986923706</v>
      </c>
      <c r="M266" s="24">
        <f t="shared" si="33"/>
        <v>29614.25389</v>
      </c>
      <c r="N266" s="9">
        <f t="shared" si="34"/>
        <v>6.6361431518547951</v>
      </c>
      <c r="O266" s="20">
        <v>446257.00820999988</v>
      </c>
      <c r="P266" s="14" t="s">
        <v>53</v>
      </c>
      <c r="Q266" s="20">
        <v>5592.8478299999997</v>
      </c>
      <c r="R266" s="20">
        <v>1684.06051</v>
      </c>
      <c r="S266" s="14">
        <v>2033.1641400000001</v>
      </c>
      <c r="T266" s="20">
        <v>8704.0614299999997</v>
      </c>
      <c r="U266" s="14">
        <v>11600.119979999999</v>
      </c>
    </row>
    <row r="267" spans="1:21" ht="14.25" x14ac:dyDescent="0.2">
      <c r="A267" s="8">
        <v>2011</v>
      </c>
      <c r="B267" s="13" t="s">
        <v>2</v>
      </c>
      <c r="C267" s="17">
        <v>2501.5713700000001</v>
      </c>
      <c r="D267" s="9">
        <f t="shared" si="28"/>
        <v>50.306366280569534</v>
      </c>
      <c r="E267" s="21">
        <v>741.88932999999997</v>
      </c>
      <c r="F267" s="9">
        <f t="shared" si="29"/>
        <v>14.919325037936581</v>
      </c>
      <c r="G267" s="21">
        <v>1014.16774</v>
      </c>
      <c r="H267" s="9">
        <f t="shared" si="30"/>
        <v>20.394818397037142</v>
      </c>
      <c r="I267" s="15">
        <v>426.96528999999998</v>
      </c>
      <c r="J267" s="9">
        <f t="shared" si="31"/>
        <v>8.5862320481504355</v>
      </c>
      <c r="K267" s="21">
        <v>186.22774000000001</v>
      </c>
      <c r="L267" s="9">
        <f t="shared" si="32"/>
        <v>3.7450224336564379</v>
      </c>
      <c r="M267" s="25">
        <f t="shared" si="33"/>
        <v>101.85208</v>
      </c>
      <c r="N267" s="9">
        <f t="shared" si="34"/>
        <v>2.0482358026498644</v>
      </c>
      <c r="O267" s="21">
        <v>4972.6735500000004</v>
      </c>
      <c r="P267" s="19" t="s">
        <v>53</v>
      </c>
      <c r="Q267" s="23" t="s">
        <v>53</v>
      </c>
      <c r="R267" s="23" t="s">
        <v>53</v>
      </c>
      <c r="S267" s="19" t="s">
        <v>53</v>
      </c>
      <c r="T267" s="23">
        <v>0</v>
      </c>
      <c r="U267" s="19">
        <v>101.85208</v>
      </c>
    </row>
    <row r="268" spans="1:21" ht="14.25" x14ac:dyDescent="0.2">
      <c r="A268" s="8">
        <v>2011</v>
      </c>
      <c r="B268" s="13" t="s">
        <v>3</v>
      </c>
      <c r="C268" s="17">
        <v>7451.5590599999996</v>
      </c>
      <c r="D268" s="9">
        <f t="shared" si="28"/>
        <v>58.622257893636089</v>
      </c>
      <c r="E268" s="21">
        <v>1606.3821399999999</v>
      </c>
      <c r="F268" s="9">
        <f t="shared" si="29"/>
        <v>12.637589976615043</v>
      </c>
      <c r="G268" s="21">
        <v>1301.22325</v>
      </c>
      <c r="H268" s="9">
        <f t="shared" si="30"/>
        <v>10.236870475625715</v>
      </c>
      <c r="I268" s="15">
        <v>732.43281000000002</v>
      </c>
      <c r="J268" s="9">
        <f t="shared" si="31"/>
        <v>5.7621317541540842</v>
      </c>
      <c r="K268" s="21">
        <v>1519.79862</v>
      </c>
      <c r="L268" s="9">
        <f t="shared" si="32"/>
        <v>11.956427632210465</v>
      </c>
      <c r="M268" s="25">
        <f t="shared" si="33"/>
        <v>99.747169999999997</v>
      </c>
      <c r="N268" s="9">
        <f t="shared" si="34"/>
        <v>0.78472226775860243</v>
      </c>
      <c r="O268" s="21">
        <v>12711.143050000001</v>
      </c>
      <c r="P268" s="19" t="s">
        <v>53</v>
      </c>
      <c r="Q268" s="23" t="s">
        <v>53</v>
      </c>
      <c r="R268" s="23" t="s">
        <v>53</v>
      </c>
      <c r="S268" s="19" t="s">
        <v>53</v>
      </c>
      <c r="T268" s="23">
        <v>62.817619999999998</v>
      </c>
      <c r="U268" s="19">
        <v>36.929549999999999</v>
      </c>
    </row>
    <row r="269" spans="1:21" ht="14.25" x14ac:dyDescent="0.2">
      <c r="A269" s="8">
        <v>2011</v>
      </c>
      <c r="B269" s="13" t="s">
        <v>4</v>
      </c>
      <c r="C269" s="17">
        <v>1989.90542</v>
      </c>
      <c r="D269" s="9">
        <f t="shared" si="28"/>
        <v>50.975048267275625</v>
      </c>
      <c r="E269" s="21">
        <v>376.58825999999999</v>
      </c>
      <c r="F269" s="9">
        <f t="shared" si="29"/>
        <v>9.6469935392152166</v>
      </c>
      <c r="G269" s="21">
        <v>636.73301000000004</v>
      </c>
      <c r="H269" s="9">
        <f t="shared" si="30"/>
        <v>16.311074683196598</v>
      </c>
      <c r="I269" s="15">
        <v>574.16456000000005</v>
      </c>
      <c r="J269" s="9">
        <f t="shared" si="31"/>
        <v>14.708269983685494</v>
      </c>
      <c r="K269" s="21">
        <v>326.29396000000003</v>
      </c>
      <c r="L269" s="9">
        <f t="shared" si="32"/>
        <v>8.3586135266270603</v>
      </c>
      <c r="M269" s="25">
        <f t="shared" si="33"/>
        <v>0</v>
      </c>
      <c r="N269" s="9">
        <f t="shared" si="34"/>
        <v>0</v>
      </c>
      <c r="O269" s="21">
        <v>3903.6852100000006</v>
      </c>
      <c r="P269" s="19" t="s">
        <v>53</v>
      </c>
      <c r="Q269" s="23" t="s">
        <v>53</v>
      </c>
      <c r="R269" s="23" t="s">
        <v>53</v>
      </c>
      <c r="S269" s="19" t="s">
        <v>53</v>
      </c>
      <c r="T269" s="23">
        <v>0</v>
      </c>
      <c r="U269" s="19">
        <v>0</v>
      </c>
    </row>
    <row r="270" spans="1:21" ht="14.25" x14ac:dyDescent="0.2">
      <c r="A270" s="8">
        <v>2011</v>
      </c>
      <c r="B270" s="13" t="s">
        <v>5</v>
      </c>
      <c r="C270" s="17">
        <v>1301.73558</v>
      </c>
      <c r="D270" s="9">
        <f t="shared" si="28"/>
        <v>28.637428593317999</v>
      </c>
      <c r="E270" s="21">
        <v>653.83862999999997</v>
      </c>
      <c r="F270" s="9">
        <f t="shared" si="29"/>
        <v>14.384071055488754</v>
      </c>
      <c r="G270" s="21">
        <v>997.93499999999995</v>
      </c>
      <c r="H270" s="9">
        <f t="shared" si="30"/>
        <v>21.953991841624852</v>
      </c>
      <c r="I270" s="15">
        <v>288.86034000000001</v>
      </c>
      <c r="J270" s="9">
        <f t="shared" si="31"/>
        <v>6.3547601273920451</v>
      </c>
      <c r="K270" s="21">
        <v>624.89099999999996</v>
      </c>
      <c r="L270" s="9">
        <f t="shared" si="32"/>
        <v>13.747239966435485</v>
      </c>
      <c r="M270" s="25">
        <f t="shared" si="33"/>
        <v>678.31370000000004</v>
      </c>
      <c r="N270" s="9">
        <f t="shared" si="34"/>
        <v>14.922508415740873</v>
      </c>
      <c r="O270" s="21">
        <v>4545.5742499999997</v>
      </c>
      <c r="P270" s="19" t="s">
        <v>53</v>
      </c>
      <c r="Q270" s="23" t="s">
        <v>53</v>
      </c>
      <c r="R270" s="23" t="s">
        <v>53</v>
      </c>
      <c r="S270" s="19" t="s">
        <v>53</v>
      </c>
      <c r="T270" s="23">
        <v>134.63310000000001</v>
      </c>
      <c r="U270" s="19">
        <v>543.68060000000003</v>
      </c>
    </row>
    <row r="271" spans="1:21" ht="14.25" x14ac:dyDescent="0.2">
      <c r="A271" s="8">
        <v>2011</v>
      </c>
      <c r="B271" s="13" t="s">
        <v>29</v>
      </c>
      <c r="C271" s="17">
        <v>6764.2019200000004</v>
      </c>
      <c r="D271" s="9">
        <f t="shared" si="28"/>
        <v>64.750412564073756</v>
      </c>
      <c r="E271" s="21">
        <v>1006.11338</v>
      </c>
      <c r="F271" s="9">
        <f t="shared" si="29"/>
        <v>9.6310336698574943</v>
      </c>
      <c r="G271" s="21">
        <v>993.41213000000005</v>
      </c>
      <c r="H271" s="9">
        <f t="shared" si="30"/>
        <v>9.5094507858297739</v>
      </c>
      <c r="I271" s="15">
        <v>1130.06845</v>
      </c>
      <c r="J271" s="9">
        <f t="shared" si="31"/>
        <v>10.817595220921989</v>
      </c>
      <c r="K271" s="21">
        <v>299.02</v>
      </c>
      <c r="L271" s="9">
        <f t="shared" si="32"/>
        <v>2.8623729146319348</v>
      </c>
      <c r="M271" s="25">
        <f t="shared" si="33"/>
        <v>253.76145</v>
      </c>
      <c r="N271" s="9">
        <f t="shared" si="34"/>
        <v>2.4291348446850582</v>
      </c>
      <c r="O271" s="21">
        <v>10446.57733</v>
      </c>
      <c r="P271" s="19" t="s">
        <v>53</v>
      </c>
      <c r="Q271" s="23" t="s">
        <v>53</v>
      </c>
      <c r="R271" s="23" t="s">
        <v>53</v>
      </c>
      <c r="S271" s="19" t="s">
        <v>53</v>
      </c>
      <c r="T271" s="23">
        <v>211.88314</v>
      </c>
      <c r="U271" s="19">
        <v>41.878309999999999</v>
      </c>
    </row>
    <row r="272" spans="1:21" ht="14.25" x14ac:dyDescent="0.2">
      <c r="A272" s="8">
        <v>2011</v>
      </c>
      <c r="B272" s="13" t="s">
        <v>6</v>
      </c>
      <c r="C272" s="17">
        <v>1432.94973</v>
      </c>
      <c r="D272" s="9">
        <f t="shared" si="28"/>
        <v>46.284842468518157</v>
      </c>
      <c r="E272" s="21">
        <v>509.18087000000003</v>
      </c>
      <c r="F272" s="9">
        <f t="shared" si="29"/>
        <v>16.446743289405571</v>
      </c>
      <c r="G272" s="21">
        <v>861.96360000000004</v>
      </c>
      <c r="H272" s="9">
        <f t="shared" si="30"/>
        <v>27.841764860513841</v>
      </c>
      <c r="I272" s="15">
        <v>279.37975999999998</v>
      </c>
      <c r="J272" s="9">
        <f t="shared" si="31"/>
        <v>9.0240766370027572</v>
      </c>
      <c r="K272" s="21">
        <v>12.4634</v>
      </c>
      <c r="L272" s="9">
        <f t="shared" si="32"/>
        <v>0.40257274455966374</v>
      </c>
      <c r="M272" s="25">
        <f t="shared" si="33"/>
        <v>0</v>
      </c>
      <c r="N272" s="9">
        <f t="shared" si="34"/>
        <v>0</v>
      </c>
      <c r="O272" s="21">
        <v>3095.9373600000004</v>
      </c>
      <c r="P272" s="19" t="s">
        <v>53</v>
      </c>
      <c r="Q272" s="23" t="s">
        <v>53</v>
      </c>
      <c r="R272" s="23" t="s">
        <v>53</v>
      </c>
      <c r="S272" s="19" t="s">
        <v>53</v>
      </c>
      <c r="T272" s="23">
        <v>0</v>
      </c>
      <c r="U272" s="19">
        <v>0</v>
      </c>
    </row>
    <row r="273" spans="1:21" ht="14.25" x14ac:dyDescent="0.2">
      <c r="A273" s="8">
        <v>2011</v>
      </c>
      <c r="B273" s="13" t="s">
        <v>7</v>
      </c>
      <c r="C273" s="17">
        <v>2349.7360600000002</v>
      </c>
      <c r="D273" s="9">
        <f t="shared" si="28"/>
        <v>17.255719281719081</v>
      </c>
      <c r="E273" s="21">
        <v>5932.6653100000003</v>
      </c>
      <c r="F273" s="9">
        <f t="shared" si="29"/>
        <v>43.567619752898082</v>
      </c>
      <c r="G273" s="21">
        <v>2515.0993100000001</v>
      </c>
      <c r="H273" s="9">
        <f t="shared" si="30"/>
        <v>18.47009474715443</v>
      </c>
      <c r="I273" s="15">
        <v>714.16061000000002</v>
      </c>
      <c r="J273" s="9">
        <f t="shared" si="31"/>
        <v>5.2445698978723847</v>
      </c>
      <c r="K273" s="21">
        <v>644.70272</v>
      </c>
      <c r="L273" s="9">
        <f t="shared" si="32"/>
        <v>4.7344930972718426</v>
      </c>
      <c r="M273" s="25">
        <f t="shared" si="33"/>
        <v>1460.7795100000001</v>
      </c>
      <c r="N273" s="9">
        <f t="shared" si="34"/>
        <v>10.727503223084192</v>
      </c>
      <c r="O273" s="21">
        <v>13617.14352</v>
      </c>
      <c r="P273" s="19" t="s">
        <v>53</v>
      </c>
      <c r="Q273" s="23" t="s">
        <v>53</v>
      </c>
      <c r="R273" s="23" t="s">
        <v>53</v>
      </c>
      <c r="S273" s="19" t="s">
        <v>53</v>
      </c>
      <c r="T273" s="23">
        <v>1377.4256800000001</v>
      </c>
      <c r="U273" s="19">
        <v>83.353830000000002</v>
      </c>
    </row>
    <row r="274" spans="1:21" ht="14.25" x14ac:dyDescent="0.2">
      <c r="A274" s="8">
        <v>2011</v>
      </c>
      <c r="B274" s="13" t="s">
        <v>8</v>
      </c>
      <c r="C274" s="17">
        <v>7307.4422999999997</v>
      </c>
      <c r="D274" s="9">
        <f t="shared" si="28"/>
        <v>53.818455457051272</v>
      </c>
      <c r="E274" s="21">
        <v>2038.00153</v>
      </c>
      <c r="F274" s="9">
        <f t="shared" si="29"/>
        <v>15.009642233330716</v>
      </c>
      <c r="G274" s="21">
        <v>1560.789</v>
      </c>
      <c r="H274" s="9">
        <f t="shared" si="30"/>
        <v>11.495027921651273</v>
      </c>
      <c r="I274" s="15">
        <v>864.44178999999997</v>
      </c>
      <c r="J274" s="9">
        <f t="shared" si="31"/>
        <v>6.3665123938547783</v>
      </c>
      <c r="K274" s="21">
        <v>1388.923</v>
      </c>
      <c r="L274" s="9">
        <f t="shared" si="32"/>
        <v>10.229254989638992</v>
      </c>
      <c r="M274" s="25">
        <f t="shared" si="33"/>
        <v>418.35113000000001</v>
      </c>
      <c r="N274" s="9">
        <f t="shared" si="34"/>
        <v>3.0811070044729694</v>
      </c>
      <c r="O274" s="21">
        <v>13577.94875</v>
      </c>
      <c r="P274" s="19" t="s">
        <v>53</v>
      </c>
      <c r="Q274" s="23" t="s">
        <v>53</v>
      </c>
      <c r="R274" s="23" t="s">
        <v>53</v>
      </c>
      <c r="S274" s="19" t="s">
        <v>53</v>
      </c>
      <c r="T274" s="23">
        <v>338.41320999999999</v>
      </c>
      <c r="U274" s="19">
        <v>79.937920000000005</v>
      </c>
    </row>
    <row r="275" spans="1:21" ht="14.25" x14ac:dyDescent="0.2">
      <c r="A275" s="8">
        <v>2011</v>
      </c>
      <c r="B275" s="13" t="s">
        <v>55</v>
      </c>
      <c r="C275" s="17">
        <v>34471.992059999997</v>
      </c>
      <c r="D275" s="9">
        <f t="shared" si="28"/>
        <v>40.65984468592972</v>
      </c>
      <c r="E275" s="21">
        <v>15538.92013</v>
      </c>
      <c r="F275" s="9">
        <f t="shared" si="29"/>
        <v>18.328214916421832</v>
      </c>
      <c r="G275" s="21">
        <v>3291.6134000000002</v>
      </c>
      <c r="H275" s="9">
        <f t="shared" si="30"/>
        <v>3.8824704234433813</v>
      </c>
      <c r="I275" s="15">
        <v>23532.753369999999</v>
      </c>
      <c r="J275" s="9">
        <f t="shared" si="31"/>
        <v>27.756971381029299</v>
      </c>
      <c r="K275" s="21">
        <v>4996.6098099999999</v>
      </c>
      <c r="L275" s="9">
        <f t="shared" si="32"/>
        <v>5.8935201214128163</v>
      </c>
      <c r="M275" s="25">
        <f t="shared" si="33"/>
        <v>2949.5272100000002</v>
      </c>
      <c r="N275" s="9">
        <f t="shared" si="34"/>
        <v>3.4789784717629586</v>
      </c>
      <c r="O275" s="21">
        <v>84781.415979999991</v>
      </c>
      <c r="P275" s="19" t="s">
        <v>53</v>
      </c>
      <c r="Q275" s="23" t="s">
        <v>53</v>
      </c>
      <c r="R275" s="23" t="s">
        <v>53</v>
      </c>
      <c r="S275" s="19" t="s">
        <v>53</v>
      </c>
      <c r="T275" s="23">
        <v>226.12365</v>
      </c>
      <c r="U275" s="19">
        <v>2723.4035600000002</v>
      </c>
    </row>
    <row r="276" spans="1:21" ht="14.25" x14ac:dyDescent="0.2">
      <c r="A276" s="8">
        <v>2011</v>
      </c>
      <c r="B276" s="13" t="s">
        <v>9</v>
      </c>
      <c r="C276" s="17">
        <v>2957.0861399999999</v>
      </c>
      <c r="D276" s="9">
        <f t="shared" si="28"/>
        <v>43.961959042443951</v>
      </c>
      <c r="E276" s="21">
        <v>1062.87544</v>
      </c>
      <c r="F276" s="9">
        <f t="shared" si="29"/>
        <v>15.801395139777563</v>
      </c>
      <c r="G276" s="21">
        <v>1415.93731</v>
      </c>
      <c r="H276" s="9">
        <f t="shared" si="30"/>
        <v>21.050241718318112</v>
      </c>
      <c r="I276" s="15">
        <v>790.98150999999996</v>
      </c>
      <c r="J276" s="9">
        <f t="shared" si="31"/>
        <v>11.759243762155156</v>
      </c>
      <c r="K276" s="21">
        <v>115.18653</v>
      </c>
      <c r="L276" s="9">
        <f t="shared" si="32"/>
        <v>1.7124376072795913</v>
      </c>
      <c r="M276" s="25">
        <f t="shared" si="33"/>
        <v>384.39886999999999</v>
      </c>
      <c r="N276" s="9">
        <f t="shared" si="34"/>
        <v>5.7147227300256249</v>
      </c>
      <c r="O276" s="21">
        <v>6726.4657999999999</v>
      </c>
      <c r="P276" s="19" t="s">
        <v>53</v>
      </c>
      <c r="Q276" s="23" t="s">
        <v>53</v>
      </c>
      <c r="R276" s="23" t="s">
        <v>53</v>
      </c>
      <c r="S276" s="19" t="s">
        <v>53</v>
      </c>
      <c r="T276" s="23">
        <v>312.33785</v>
      </c>
      <c r="U276" s="19">
        <v>72.061019999999999</v>
      </c>
    </row>
    <row r="277" spans="1:21" ht="14.25" x14ac:dyDescent="0.2">
      <c r="A277" s="8">
        <v>2011</v>
      </c>
      <c r="B277" s="13" t="s">
        <v>10</v>
      </c>
      <c r="C277" s="17">
        <v>6197.5214299999998</v>
      </c>
      <c r="D277" s="9">
        <f t="shared" si="28"/>
        <v>36.892226086047067</v>
      </c>
      <c r="E277" s="21">
        <v>6283.7510499999999</v>
      </c>
      <c r="F277" s="9">
        <f t="shared" si="29"/>
        <v>37.405528488029063</v>
      </c>
      <c r="G277" s="21">
        <v>1882.37212</v>
      </c>
      <c r="H277" s="9">
        <f t="shared" si="30"/>
        <v>11.2052694957945</v>
      </c>
      <c r="I277" s="15">
        <v>1081.19841</v>
      </c>
      <c r="J277" s="9">
        <f t="shared" si="31"/>
        <v>6.4360916918353617</v>
      </c>
      <c r="K277" s="21">
        <v>909.7867</v>
      </c>
      <c r="L277" s="9">
        <f t="shared" si="32"/>
        <v>5.4157225603137089</v>
      </c>
      <c r="M277" s="25">
        <f t="shared" si="33"/>
        <v>444.36045000000001</v>
      </c>
      <c r="N277" s="9">
        <f t="shared" si="34"/>
        <v>2.6451616779802909</v>
      </c>
      <c r="O277" s="21">
        <v>16798.990160000001</v>
      </c>
      <c r="P277" s="19" t="s">
        <v>53</v>
      </c>
      <c r="Q277" s="23" t="s">
        <v>53</v>
      </c>
      <c r="R277" s="23" t="s">
        <v>53</v>
      </c>
      <c r="S277" s="19" t="s">
        <v>53</v>
      </c>
      <c r="T277" s="23">
        <v>0</v>
      </c>
      <c r="U277" s="19">
        <v>444.36045000000001</v>
      </c>
    </row>
    <row r="278" spans="1:21" ht="14.25" x14ac:dyDescent="0.2">
      <c r="A278" s="8">
        <v>2011</v>
      </c>
      <c r="B278" s="13" t="s">
        <v>11</v>
      </c>
      <c r="C278" s="17">
        <v>2710.4940499999998</v>
      </c>
      <c r="D278" s="9">
        <f t="shared" si="28"/>
        <v>26.473812746272678</v>
      </c>
      <c r="E278" s="21">
        <v>3406.15238</v>
      </c>
      <c r="F278" s="9">
        <f t="shared" si="29"/>
        <v>33.268414772351569</v>
      </c>
      <c r="G278" s="21">
        <v>2852.23893</v>
      </c>
      <c r="H278" s="9">
        <f t="shared" si="30"/>
        <v>27.85825681500727</v>
      </c>
      <c r="I278" s="15">
        <v>948.20159000000001</v>
      </c>
      <c r="J278" s="9">
        <f t="shared" si="31"/>
        <v>9.2612309329282692</v>
      </c>
      <c r="K278" s="21">
        <v>262.89684999999997</v>
      </c>
      <c r="L278" s="9">
        <f t="shared" si="32"/>
        <v>2.5677540146177176</v>
      </c>
      <c r="M278" s="25">
        <f t="shared" si="33"/>
        <v>58.413200000000003</v>
      </c>
      <c r="N278" s="9">
        <f t="shared" si="34"/>
        <v>0.57053071882248751</v>
      </c>
      <c r="O278" s="21">
        <v>10238.397000000001</v>
      </c>
      <c r="P278" s="19" t="s">
        <v>53</v>
      </c>
      <c r="Q278" s="23" t="s">
        <v>53</v>
      </c>
      <c r="R278" s="23" t="s">
        <v>53</v>
      </c>
      <c r="S278" s="19" t="s">
        <v>53</v>
      </c>
      <c r="T278" s="23">
        <v>58.413200000000003</v>
      </c>
      <c r="U278" s="19">
        <v>0</v>
      </c>
    </row>
    <row r="279" spans="1:21" ht="14.25" x14ac:dyDescent="0.2">
      <c r="A279" s="8">
        <v>2011</v>
      </c>
      <c r="B279" s="13" t="s">
        <v>12</v>
      </c>
      <c r="C279" s="17">
        <v>2190.8849599999999</v>
      </c>
      <c r="D279" s="9">
        <f t="shared" si="28"/>
        <v>27.509363782612329</v>
      </c>
      <c r="E279" s="21">
        <v>2425.6214</v>
      </c>
      <c r="F279" s="9">
        <f t="shared" si="29"/>
        <v>30.456780118427311</v>
      </c>
      <c r="G279" s="21">
        <v>1891.9770000000001</v>
      </c>
      <c r="H279" s="9">
        <f t="shared" si="30"/>
        <v>23.756191909471838</v>
      </c>
      <c r="I279" s="15">
        <v>576.80363999999997</v>
      </c>
      <c r="J279" s="9">
        <f t="shared" si="31"/>
        <v>7.2425076868914928</v>
      </c>
      <c r="K279" s="21">
        <v>105.032</v>
      </c>
      <c r="L279" s="9">
        <f t="shared" si="32"/>
        <v>1.3188111423318813</v>
      </c>
      <c r="M279" s="25">
        <f t="shared" si="33"/>
        <v>773.82359999999994</v>
      </c>
      <c r="N279" s="9">
        <f t="shared" si="34"/>
        <v>9.7163453602651462</v>
      </c>
      <c r="O279" s="21">
        <v>7964.1426000000001</v>
      </c>
      <c r="P279" s="19" t="s">
        <v>53</v>
      </c>
      <c r="Q279" s="23" t="s">
        <v>53</v>
      </c>
      <c r="R279" s="23" t="s">
        <v>53</v>
      </c>
      <c r="S279" s="19" t="s">
        <v>53</v>
      </c>
      <c r="T279" s="23">
        <v>478.93090999999998</v>
      </c>
      <c r="U279" s="19">
        <v>294.89269000000002</v>
      </c>
    </row>
    <row r="280" spans="1:21" ht="14.25" x14ac:dyDescent="0.2">
      <c r="A280" s="8">
        <v>2011</v>
      </c>
      <c r="B280" s="13" t="s">
        <v>13</v>
      </c>
      <c r="C280" s="17">
        <v>15445.41584</v>
      </c>
      <c r="D280" s="9">
        <f t="shared" si="28"/>
        <v>57.965371723451838</v>
      </c>
      <c r="E280" s="21">
        <v>4349.0987699999996</v>
      </c>
      <c r="F280" s="9">
        <f t="shared" si="29"/>
        <v>16.321808974037776</v>
      </c>
      <c r="G280" s="21">
        <v>3280.6542599999998</v>
      </c>
      <c r="H280" s="9">
        <f t="shared" si="30"/>
        <v>12.31202485235424</v>
      </c>
      <c r="I280" s="15">
        <v>1464.1446699999999</v>
      </c>
      <c r="J280" s="9">
        <f t="shared" si="31"/>
        <v>5.4948141851686607</v>
      </c>
      <c r="K280" s="21">
        <v>1976.8280400000001</v>
      </c>
      <c r="L280" s="9">
        <f t="shared" si="32"/>
        <v>7.4188725871133769</v>
      </c>
      <c r="M280" s="25">
        <f t="shared" si="33"/>
        <v>129.7944</v>
      </c>
      <c r="N280" s="9">
        <f t="shared" si="34"/>
        <v>0.48710767787411013</v>
      </c>
      <c r="O280" s="21">
        <v>26645.935979999998</v>
      </c>
      <c r="P280" s="19" t="s">
        <v>53</v>
      </c>
      <c r="Q280" s="23" t="s">
        <v>53</v>
      </c>
      <c r="R280" s="23" t="s">
        <v>53</v>
      </c>
      <c r="S280" s="19" t="s">
        <v>53</v>
      </c>
      <c r="T280" s="23">
        <v>0</v>
      </c>
      <c r="U280" s="19">
        <v>129.7944</v>
      </c>
    </row>
    <row r="281" spans="1:21" ht="14.25" x14ac:dyDescent="0.2">
      <c r="A281" s="8">
        <v>2011</v>
      </c>
      <c r="B281" s="13" t="s">
        <v>14</v>
      </c>
      <c r="C281" s="17">
        <v>16409.172839999999</v>
      </c>
      <c r="D281" s="9">
        <f t="shared" si="28"/>
        <v>39.20985158485076</v>
      </c>
      <c r="E281" s="21">
        <v>14174.669309999999</v>
      </c>
      <c r="F281" s="9">
        <f t="shared" si="29"/>
        <v>33.870487277373265</v>
      </c>
      <c r="G281" s="21">
        <v>6743.4724999999999</v>
      </c>
      <c r="H281" s="9">
        <f t="shared" si="30"/>
        <v>16.11358223048143</v>
      </c>
      <c r="I281" s="15">
        <v>1159.9932100000001</v>
      </c>
      <c r="J281" s="9">
        <f t="shared" si="31"/>
        <v>2.771813183213117</v>
      </c>
      <c r="K281" s="21">
        <v>3111.0157300000001</v>
      </c>
      <c r="L281" s="9">
        <f t="shared" si="32"/>
        <v>7.4337973181734212</v>
      </c>
      <c r="M281" s="25">
        <f t="shared" si="33"/>
        <v>251.29373000000001</v>
      </c>
      <c r="N281" s="9">
        <f t="shared" si="34"/>
        <v>0.60046840590799455</v>
      </c>
      <c r="O281" s="21">
        <v>41849.617320000005</v>
      </c>
      <c r="P281" s="19" t="s">
        <v>53</v>
      </c>
      <c r="Q281" s="23" t="s">
        <v>53</v>
      </c>
      <c r="R281" s="23" t="s">
        <v>53</v>
      </c>
      <c r="S281" s="19" t="s">
        <v>53</v>
      </c>
      <c r="T281" s="23">
        <v>199.12037000000001</v>
      </c>
      <c r="U281" s="19">
        <v>52.173360000000002</v>
      </c>
    </row>
    <row r="282" spans="1:21" ht="14.25" x14ac:dyDescent="0.2">
      <c r="A282" s="8">
        <v>2011</v>
      </c>
      <c r="B282" s="13" t="s">
        <v>30</v>
      </c>
      <c r="C282" s="17">
        <v>4170.0667599999997</v>
      </c>
      <c r="D282" s="9">
        <f t="shared" si="28"/>
        <v>35.373991599819249</v>
      </c>
      <c r="E282" s="21">
        <v>3374.8438200000001</v>
      </c>
      <c r="F282" s="9">
        <f t="shared" si="29"/>
        <v>28.628245975462974</v>
      </c>
      <c r="G282" s="21">
        <v>1944.2561800000001</v>
      </c>
      <c r="H282" s="9">
        <f t="shared" si="30"/>
        <v>16.492805927935951</v>
      </c>
      <c r="I282" s="15">
        <v>1332.45471</v>
      </c>
      <c r="J282" s="9">
        <f t="shared" si="31"/>
        <v>11.302994515771157</v>
      </c>
      <c r="K282" s="21">
        <v>179.30547999999999</v>
      </c>
      <c r="L282" s="9">
        <f t="shared" si="32"/>
        <v>1.5210189448673381</v>
      </c>
      <c r="M282" s="25">
        <f t="shared" si="33"/>
        <v>787.58367999999996</v>
      </c>
      <c r="N282" s="9">
        <f t="shared" si="34"/>
        <v>6.6809430361433195</v>
      </c>
      <c r="O282" s="21">
        <v>11788.510630000001</v>
      </c>
      <c r="P282" s="19" t="s">
        <v>53</v>
      </c>
      <c r="Q282" s="23" t="s">
        <v>53</v>
      </c>
      <c r="R282" s="23" t="s">
        <v>53</v>
      </c>
      <c r="S282" s="19" t="s">
        <v>53</v>
      </c>
      <c r="T282" s="23">
        <v>713.61514999999997</v>
      </c>
      <c r="U282" s="19">
        <v>73.968530000000001</v>
      </c>
    </row>
    <row r="283" spans="1:21" ht="14.25" x14ac:dyDescent="0.2">
      <c r="A283" s="8">
        <v>2011</v>
      </c>
      <c r="B283" s="13" t="s">
        <v>15</v>
      </c>
      <c r="C283" s="17">
        <v>2570.84067</v>
      </c>
      <c r="D283" s="9">
        <f t="shared" si="28"/>
        <v>41.553294033387914</v>
      </c>
      <c r="E283" s="21">
        <v>1684.02601</v>
      </c>
      <c r="F283" s="9">
        <f t="shared" si="29"/>
        <v>27.219434004598607</v>
      </c>
      <c r="G283" s="21">
        <v>848.01940000000002</v>
      </c>
      <c r="H283" s="9">
        <f t="shared" si="30"/>
        <v>13.706800225086374</v>
      </c>
      <c r="I283" s="15">
        <v>805.40103999999997</v>
      </c>
      <c r="J283" s="9">
        <f t="shared" si="31"/>
        <v>13.017946471928351</v>
      </c>
      <c r="K283" s="21">
        <v>220.54954000000001</v>
      </c>
      <c r="L283" s="9">
        <f t="shared" si="32"/>
        <v>3.5648105273472472</v>
      </c>
      <c r="M283" s="25">
        <f t="shared" si="33"/>
        <v>58.01502</v>
      </c>
      <c r="N283" s="9">
        <f t="shared" si="34"/>
        <v>0.93771473765150937</v>
      </c>
      <c r="O283" s="21">
        <v>6186.8516799999998</v>
      </c>
      <c r="P283" s="19" t="s">
        <v>53</v>
      </c>
      <c r="Q283" s="23" t="s">
        <v>53</v>
      </c>
      <c r="R283" s="23" t="s">
        <v>53</v>
      </c>
      <c r="S283" s="19" t="s">
        <v>53</v>
      </c>
      <c r="T283" s="23">
        <v>0</v>
      </c>
      <c r="U283" s="19">
        <v>58.01502</v>
      </c>
    </row>
    <row r="284" spans="1:21" ht="14.25" x14ac:dyDescent="0.2">
      <c r="A284" s="8">
        <v>2011</v>
      </c>
      <c r="B284" s="13" t="s">
        <v>16</v>
      </c>
      <c r="C284" s="17">
        <v>1652.2561800000001</v>
      </c>
      <c r="D284" s="9">
        <f t="shared" si="28"/>
        <v>39.27939775799765</v>
      </c>
      <c r="E284" s="21">
        <v>815.53290000000004</v>
      </c>
      <c r="F284" s="9">
        <f t="shared" si="29"/>
        <v>19.387817429034111</v>
      </c>
      <c r="G284" s="21">
        <v>982.75919999999996</v>
      </c>
      <c r="H284" s="9">
        <f t="shared" si="30"/>
        <v>23.363319795318642</v>
      </c>
      <c r="I284" s="15">
        <v>389.84965</v>
      </c>
      <c r="J284" s="9">
        <f t="shared" si="31"/>
        <v>9.2679692492759624</v>
      </c>
      <c r="K284" s="21">
        <v>222.11619999999999</v>
      </c>
      <c r="L284" s="9">
        <f t="shared" si="32"/>
        <v>5.2804103104005078</v>
      </c>
      <c r="M284" s="25">
        <f t="shared" si="33"/>
        <v>143.90520000000001</v>
      </c>
      <c r="N284" s="9">
        <f t="shared" si="34"/>
        <v>3.4210854579731116</v>
      </c>
      <c r="O284" s="21">
        <v>4206.4193300000006</v>
      </c>
      <c r="P284" s="19" t="s">
        <v>53</v>
      </c>
      <c r="Q284" s="23" t="s">
        <v>53</v>
      </c>
      <c r="R284" s="23" t="s">
        <v>53</v>
      </c>
      <c r="S284" s="19" t="s">
        <v>53</v>
      </c>
      <c r="T284" s="23">
        <v>143.90520000000001</v>
      </c>
      <c r="U284" s="19">
        <v>0</v>
      </c>
    </row>
    <row r="285" spans="1:21" ht="14.25" x14ac:dyDescent="0.2">
      <c r="A285" s="8">
        <v>2011</v>
      </c>
      <c r="B285" s="13" t="s">
        <v>17</v>
      </c>
      <c r="C285" s="17">
        <v>12981.099840000001</v>
      </c>
      <c r="D285" s="9">
        <f t="shared" si="28"/>
        <v>71.560769678300801</v>
      </c>
      <c r="E285" s="21">
        <v>1805.1420000000001</v>
      </c>
      <c r="F285" s="9">
        <f t="shared" si="29"/>
        <v>9.9511869171963205</v>
      </c>
      <c r="G285" s="21">
        <v>1633.18929</v>
      </c>
      <c r="H285" s="9">
        <f t="shared" si="30"/>
        <v>9.0032650594541312</v>
      </c>
      <c r="I285" s="15">
        <v>1059.0572500000001</v>
      </c>
      <c r="J285" s="9">
        <f t="shared" si="31"/>
        <v>5.8382535283993811</v>
      </c>
      <c r="K285" s="21">
        <v>310.60251</v>
      </c>
      <c r="L285" s="9">
        <f t="shared" si="32"/>
        <v>1.7122551211817902</v>
      </c>
      <c r="M285" s="25">
        <f t="shared" si="33"/>
        <v>350.87588</v>
      </c>
      <c r="N285" s="9">
        <f t="shared" si="34"/>
        <v>1.9342696954675844</v>
      </c>
      <c r="O285" s="21">
        <v>18139.966769999999</v>
      </c>
      <c r="P285" s="19" t="s">
        <v>53</v>
      </c>
      <c r="Q285" s="23" t="s">
        <v>53</v>
      </c>
      <c r="R285" s="23" t="s">
        <v>53</v>
      </c>
      <c r="S285" s="19" t="s">
        <v>53</v>
      </c>
      <c r="T285" s="23">
        <v>0</v>
      </c>
      <c r="U285" s="19">
        <v>350.87588</v>
      </c>
    </row>
    <row r="286" spans="1:21" ht="14.25" x14ac:dyDescent="0.2">
      <c r="A286" s="8">
        <v>2011</v>
      </c>
      <c r="B286" s="13" t="s">
        <v>18</v>
      </c>
      <c r="C286" s="17">
        <v>1849.0083199999999</v>
      </c>
      <c r="D286" s="9">
        <f t="shared" si="28"/>
        <v>16.067157503403912</v>
      </c>
      <c r="E286" s="21">
        <v>4356.71101</v>
      </c>
      <c r="F286" s="9">
        <f t="shared" si="29"/>
        <v>37.858110878854205</v>
      </c>
      <c r="G286" s="21">
        <v>2374.9654</v>
      </c>
      <c r="H286" s="9">
        <f t="shared" si="30"/>
        <v>20.637518357372603</v>
      </c>
      <c r="I286" s="15">
        <v>905.78745000000004</v>
      </c>
      <c r="J286" s="9">
        <f t="shared" si="31"/>
        <v>7.8709378786119233</v>
      </c>
      <c r="K286" s="21">
        <v>622.22050999999999</v>
      </c>
      <c r="L286" s="9">
        <f t="shared" si="32"/>
        <v>5.40685232612599</v>
      </c>
      <c r="M286" s="25">
        <f t="shared" si="33"/>
        <v>1399.30628</v>
      </c>
      <c r="N286" s="9">
        <f t="shared" si="34"/>
        <v>12.159423055631365</v>
      </c>
      <c r="O286" s="21">
        <v>11507.998970000001</v>
      </c>
      <c r="P286" s="19" t="s">
        <v>53</v>
      </c>
      <c r="Q286" s="23" t="s">
        <v>53</v>
      </c>
      <c r="R286" s="23" t="s">
        <v>53</v>
      </c>
      <c r="S286" s="19" t="s">
        <v>53</v>
      </c>
      <c r="T286" s="23">
        <v>1074.17256</v>
      </c>
      <c r="U286" s="19">
        <v>325.13371999999998</v>
      </c>
    </row>
    <row r="287" spans="1:21" ht="14.25" x14ac:dyDescent="0.2">
      <c r="A287" s="8">
        <v>2011</v>
      </c>
      <c r="B287" s="13" t="s">
        <v>19</v>
      </c>
      <c r="C287" s="17">
        <v>6143.7113499999996</v>
      </c>
      <c r="D287" s="9">
        <f t="shared" si="28"/>
        <v>39.930470985427341</v>
      </c>
      <c r="E287" s="21">
        <v>5064.1345700000002</v>
      </c>
      <c r="F287" s="9">
        <f t="shared" si="29"/>
        <v>32.913863785883194</v>
      </c>
      <c r="G287" s="21">
        <v>1996.8389999999999</v>
      </c>
      <c r="H287" s="9">
        <f t="shared" si="30"/>
        <v>12.978266264424962</v>
      </c>
      <c r="I287" s="15">
        <v>878.78957000000003</v>
      </c>
      <c r="J287" s="9">
        <f t="shared" si="31"/>
        <v>5.7116097140828677</v>
      </c>
      <c r="K287" s="21">
        <v>361.05140999999998</v>
      </c>
      <c r="L287" s="9">
        <f t="shared" si="32"/>
        <v>2.346619499181489</v>
      </c>
      <c r="M287" s="25">
        <f t="shared" si="33"/>
        <v>941.49684999999999</v>
      </c>
      <c r="N287" s="9">
        <f t="shared" si="34"/>
        <v>6.1191697510001406</v>
      </c>
      <c r="O287" s="21">
        <v>15386.02275</v>
      </c>
      <c r="P287" s="19" t="s">
        <v>53</v>
      </c>
      <c r="Q287" s="23" t="s">
        <v>53</v>
      </c>
      <c r="R287" s="23" t="s">
        <v>53</v>
      </c>
      <c r="S287" s="19" t="s">
        <v>53</v>
      </c>
      <c r="T287" s="23">
        <v>769.33835999999997</v>
      </c>
      <c r="U287" s="19">
        <v>172.15849</v>
      </c>
    </row>
    <row r="288" spans="1:21" ht="14.25" x14ac:dyDescent="0.2">
      <c r="A288" s="8">
        <v>2011</v>
      </c>
      <c r="B288" s="13" t="s">
        <v>31</v>
      </c>
      <c r="C288" s="17">
        <v>2448.3739700000001</v>
      </c>
      <c r="D288" s="9">
        <f t="shared" si="28"/>
        <v>44.093213857798744</v>
      </c>
      <c r="E288" s="21">
        <v>1316.43517</v>
      </c>
      <c r="F288" s="9">
        <f t="shared" si="29"/>
        <v>23.707921335537495</v>
      </c>
      <c r="G288" s="21">
        <v>1152.3382099999999</v>
      </c>
      <c r="H288" s="9">
        <f t="shared" si="30"/>
        <v>20.752669221541755</v>
      </c>
      <c r="I288" s="15">
        <v>370.28426000000002</v>
      </c>
      <c r="J288" s="9">
        <f t="shared" si="31"/>
        <v>6.6685168460424187</v>
      </c>
      <c r="K288" s="21">
        <v>194.73946000000001</v>
      </c>
      <c r="L288" s="9">
        <f t="shared" si="32"/>
        <v>3.5070984913028806</v>
      </c>
      <c r="M288" s="25">
        <f t="shared" si="33"/>
        <v>70.5518</v>
      </c>
      <c r="N288" s="9">
        <f t="shared" si="34"/>
        <v>1.2705802477767094</v>
      </c>
      <c r="O288" s="21">
        <v>5552.7228699999996</v>
      </c>
      <c r="P288" s="19" t="s">
        <v>53</v>
      </c>
      <c r="Q288" s="23" t="s">
        <v>53</v>
      </c>
      <c r="R288" s="23" t="s">
        <v>53</v>
      </c>
      <c r="S288" s="19" t="s">
        <v>53</v>
      </c>
      <c r="T288" s="23">
        <v>0</v>
      </c>
      <c r="U288" s="19">
        <v>70.5518</v>
      </c>
    </row>
    <row r="289" spans="1:21" ht="14.25" x14ac:dyDescent="0.2">
      <c r="A289" s="8">
        <v>2011</v>
      </c>
      <c r="B289" s="13" t="s">
        <v>20</v>
      </c>
      <c r="C289" s="17">
        <v>2875.5129400000001</v>
      </c>
      <c r="D289" s="9">
        <f t="shared" si="28"/>
        <v>52.83576264051576</v>
      </c>
      <c r="E289" s="21">
        <v>747.51125000000002</v>
      </c>
      <c r="F289" s="9">
        <f t="shared" si="29"/>
        <v>13.735054510349459</v>
      </c>
      <c r="G289" s="21">
        <v>992.33085000000005</v>
      </c>
      <c r="H289" s="9">
        <f t="shared" si="30"/>
        <v>18.233462462339414</v>
      </c>
      <c r="I289" s="15">
        <v>308.48901999999998</v>
      </c>
      <c r="J289" s="9">
        <f t="shared" si="31"/>
        <v>5.6682939628591322</v>
      </c>
      <c r="K289" s="21">
        <v>518.51693999999998</v>
      </c>
      <c r="L289" s="9">
        <f t="shared" si="32"/>
        <v>9.5274264239362285</v>
      </c>
      <c r="M289" s="25">
        <f t="shared" si="33"/>
        <v>0</v>
      </c>
      <c r="N289" s="9">
        <f t="shared" si="34"/>
        <v>0</v>
      </c>
      <c r="O289" s="21">
        <v>5442.3610000000008</v>
      </c>
      <c r="P289" s="19" t="s">
        <v>53</v>
      </c>
      <c r="Q289" s="23" t="s">
        <v>53</v>
      </c>
      <c r="R289" s="23" t="s">
        <v>53</v>
      </c>
      <c r="S289" s="19" t="s">
        <v>53</v>
      </c>
      <c r="T289" s="23">
        <v>0</v>
      </c>
      <c r="U289" s="19">
        <v>0</v>
      </c>
    </row>
    <row r="290" spans="1:21" ht="14.25" x14ac:dyDescent="0.2">
      <c r="A290" s="8">
        <v>2011</v>
      </c>
      <c r="B290" s="13" t="s">
        <v>21</v>
      </c>
      <c r="C290" s="17">
        <v>3168.4308099999998</v>
      </c>
      <c r="D290" s="9">
        <f t="shared" si="28"/>
        <v>37.680576675519802</v>
      </c>
      <c r="E290" s="21">
        <v>2092.2530400000001</v>
      </c>
      <c r="F290" s="9">
        <f t="shared" si="29"/>
        <v>24.882128039371455</v>
      </c>
      <c r="G290" s="21">
        <v>1412.8989799999999</v>
      </c>
      <c r="H290" s="9">
        <f t="shared" si="30"/>
        <v>16.802907036071186</v>
      </c>
      <c r="I290" s="15">
        <v>731.23265000000004</v>
      </c>
      <c r="J290" s="9">
        <f t="shared" si="31"/>
        <v>8.696187352113439</v>
      </c>
      <c r="K290" s="21">
        <v>478.16255999999998</v>
      </c>
      <c r="L290" s="9">
        <f t="shared" si="32"/>
        <v>5.6865502470741474</v>
      </c>
      <c r="M290" s="25">
        <f t="shared" si="33"/>
        <v>525.67991999999992</v>
      </c>
      <c r="N290" s="9">
        <f t="shared" si="34"/>
        <v>6.2516506498499549</v>
      </c>
      <c r="O290" s="21">
        <v>8408.6579600000005</v>
      </c>
      <c r="P290" s="19" t="s">
        <v>53</v>
      </c>
      <c r="Q290" s="23" t="s">
        <v>53</v>
      </c>
      <c r="R290" s="23" t="s">
        <v>53</v>
      </c>
      <c r="S290" s="19" t="s">
        <v>53</v>
      </c>
      <c r="T290" s="23">
        <v>436.15938999999997</v>
      </c>
      <c r="U290" s="19">
        <v>89.520529999999994</v>
      </c>
    </row>
    <row r="291" spans="1:21" ht="14.25" x14ac:dyDescent="0.2">
      <c r="A291" s="8">
        <v>2011</v>
      </c>
      <c r="B291" s="13" t="s">
        <v>22</v>
      </c>
      <c r="C291" s="17">
        <v>5145.08284</v>
      </c>
      <c r="D291" s="9">
        <f t="shared" si="28"/>
        <v>48.737017714242441</v>
      </c>
      <c r="E291" s="21">
        <v>1508.8179</v>
      </c>
      <c r="F291" s="9">
        <f t="shared" si="29"/>
        <v>14.292342223952625</v>
      </c>
      <c r="G291" s="21">
        <v>1725.62455</v>
      </c>
      <c r="H291" s="9">
        <f t="shared" si="30"/>
        <v>16.346052508161684</v>
      </c>
      <c r="I291" s="15">
        <v>1182.2511500000001</v>
      </c>
      <c r="J291" s="9">
        <f t="shared" si="31"/>
        <v>11.198924688301714</v>
      </c>
      <c r="K291" s="21">
        <v>672.52957000000004</v>
      </c>
      <c r="L291" s="9">
        <f t="shared" si="32"/>
        <v>6.3705651756701078</v>
      </c>
      <c r="M291" s="25">
        <f t="shared" si="33"/>
        <v>322.52139</v>
      </c>
      <c r="N291" s="9">
        <f t="shared" si="34"/>
        <v>3.0550976896714253</v>
      </c>
      <c r="O291" s="21">
        <v>10556.8274</v>
      </c>
      <c r="P291" s="19" t="s">
        <v>53</v>
      </c>
      <c r="Q291" s="23" t="s">
        <v>53</v>
      </c>
      <c r="R291" s="23" t="s">
        <v>53</v>
      </c>
      <c r="S291" s="19" t="s">
        <v>53</v>
      </c>
      <c r="T291" s="23">
        <v>234.49</v>
      </c>
      <c r="U291" s="19">
        <v>88.031390000000002</v>
      </c>
    </row>
    <row r="292" spans="1:21" ht="14.25" x14ac:dyDescent="0.2">
      <c r="A292" s="8">
        <v>2011</v>
      </c>
      <c r="B292" s="13" t="s">
        <v>23</v>
      </c>
      <c r="C292" s="17">
        <v>5884.2246400000004</v>
      </c>
      <c r="D292" s="9">
        <f t="shared" si="28"/>
        <v>57.395147986359</v>
      </c>
      <c r="E292" s="21">
        <v>1133.5964200000001</v>
      </c>
      <c r="F292" s="9">
        <f t="shared" si="29"/>
        <v>11.057180557047321</v>
      </c>
      <c r="G292" s="21">
        <v>1672.91851</v>
      </c>
      <c r="H292" s="9">
        <f t="shared" si="30"/>
        <v>16.317766795961276</v>
      </c>
      <c r="I292" s="15">
        <v>718.17269999999996</v>
      </c>
      <c r="J292" s="9">
        <f t="shared" si="31"/>
        <v>7.0051078804943447</v>
      </c>
      <c r="K292" s="21">
        <v>757.05917999999997</v>
      </c>
      <c r="L292" s="9">
        <f t="shared" si="32"/>
        <v>7.3844093876286117</v>
      </c>
      <c r="M292" s="25">
        <f t="shared" si="33"/>
        <v>86.157600000000002</v>
      </c>
      <c r="N292" s="9">
        <f t="shared" si="34"/>
        <v>0.84038739250946126</v>
      </c>
      <c r="O292" s="21">
        <v>10252.12905</v>
      </c>
      <c r="P292" s="19" t="s">
        <v>53</v>
      </c>
      <c r="Q292" s="23" t="s">
        <v>53</v>
      </c>
      <c r="R292" s="23" t="s">
        <v>53</v>
      </c>
      <c r="S292" s="19" t="s">
        <v>53</v>
      </c>
      <c r="T292" s="23">
        <v>0</v>
      </c>
      <c r="U292" s="19">
        <v>86.157600000000002</v>
      </c>
    </row>
    <row r="293" spans="1:21" ht="14.25" x14ac:dyDescent="0.2">
      <c r="A293" s="8">
        <v>2011</v>
      </c>
      <c r="B293" s="13" t="s">
        <v>24</v>
      </c>
      <c r="C293" s="17">
        <v>2217.0721600000002</v>
      </c>
      <c r="D293" s="9">
        <f t="shared" si="28"/>
        <v>20.663326247189488</v>
      </c>
      <c r="E293" s="21">
        <v>2755.9947499999998</v>
      </c>
      <c r="F293" s="9">
        <f t="shared" si="29"/>
        <v>25.686136735753074</v>
      </c>
      <c r="G293" s="21">
        <v>1676.8294100000001</v>
      </c>
      <c r="H293" s="9">
        <f t="shared" si="30"/>
        <v>15.628211740168286</v>
      </c>
      <c r="I293" s="15">
        <v>461.05282</v>
      </c>
      <c r="J293" s="9">
        <f t="shared" si="31"/>
        <v>4.2970567258607986</v>
      </c>
      <c r="K293" s="21">
        <v>2261.6391699999999</v>
      </c>
      <c r="L293" s="9">
        <f t="shared" si="32"/>
        <v>21.07869507645292</v>
      </c>
      <c r="M293" s="25">
        <f t="shared" si="33"/>
        <v>1356.91445</v>
      </c>
      <c r="N293" s="9">
        <f t="shared" si="34"/>
        <v>12.646573474575442</v>
      </c>
      <c r="O293" s="21">
        <v>10729.502759999999</v>
      </c>
      <c r="P293" s="19" t="s">
        <v>53</v>
      </c>
      <c r="Q293" s="23" t="s">
        <v>53</v>
      </c>
      <c r="R293" s="23" t="s">
        <v>53</v>
      </c>
      <c r="S293" s="19" t="s">
        <v>53</v>
      </c>
      <c r="T293" s="23">
        <v>0</v>
      </c>
      <c r="U293" s="19">
        <v>1356.91445</v>
      </c>
    </row>
    <row r="294" spans="1:21" ht="14.25" x14ac:dyDescent="0.2">
      <c r="A294" s="8">
        <v>2011</v>
      </c>
      <c r="B294" s="13" t="s">
        <v>25</v>
      </c>
      <c r="C294" s="17">
        <v>5237.8434399999996</v>
      </c>
      <c r="D294" s="9">
        <f t="shared" si="28"/>
        <v>39.172754627247564</v>
      </c>
      <c r="E294" s="21">
        <v>2500.7795599999999</v>
      </c>
      <c r="F294" s="9">
        <f t="shared" si="29"/>
        <v>18.702816379085231</v>
      </c>
      <c r="G294" s="21">
        <v>2002.896</v>
      </c>
      <c r="H294" s="9">
        <f t="shared" si="30"/>
        <v>14.979247556871545</v>
      </c>
      <c r="I294" s="15">
        <v>1105.0618999999999</v>
      </c>
      <c r="J294" s="9">
        <f t="shared" si="31"/>
        <v>8.2645308422238717</v>
      </c>
      <c r="K294" s="21">
        <v>743.55</v>
      </c>
      <c r="L294" s="9">
        <f t="shared" si="32"/>
        <v>5.5608576385952322</v>
      </c>
      <c r="M294" s="25">
        <f t="shared" si="33"/>
        <v>1781.00802</v>
      </c>
      <c r="N294" s="9">
        <f t="shared" si="34"/>
        <v>13.319792955976558</v>
      </c>
      <c r="O294" s="21">
        <v>13371.138919999999</v>
      </c>
      <c r="P294" s="19" t="s">
        <v>53</v>
      </c>
      <c r="Q294" s="23" t="s">
        <v>53</v>
      </c>
      <c r="R294" s="23" t="s">
        <v>53</v>
      </c>
      <c r="S294" s="19" t="s">
        <v>53</v>
      </c>
      <c r="T294" s="23">
        <v>223.89966999999999</v>
      </c>
      <c r="U294" s="19">
        <v>1557.10835</v>
      </c>
    </row>
    <row r="295" spans="1:21" ht="14.25" x14ac:dyDescent="0.2">
      <c r="A295" s="8">
        <v>2011</v>
      </c>
      <c r="B295" s="13" t="s">
        <v>26</v>
      </c>
      <c r="C295" s="17">
        <v>1213.5197599999999</v>
      </c>
      <c r="D295" s="9">
        <f t="shared" si="28"/>
        <v>29.156498268210285</v>
      </c>
      <c r="E295" s="21">
        <v>1441.0431100000001</v>
      </c>
      <c r="F295" s="9">
        <f t="shared" si="29"/>
        <v>34.623062867251022</v>
      </c>
      <c r="G295" s="21">
        <v>903.30700000000002</v>
      </c>
      <c r="H295" s="9">
        <f t="shared" si="30"/>
        <v>21.703205707307337</v>
      </c>
      <c r="I295" s="15">
        <v>316.25434000000001</v>
      </c>
      <c r="J295" s="9">
        <f t="shared" si="31"/>
        <v>7.5984499144241271</v>
      </c>
      <c r="K295" s="21">
        <v>287.96600000000001</v>
      </c>
      <c r="L295" s="9">
        <f t="shared" si="32"/>
        <v>6.9187832428072236</v>
      </c>
      <c r="M295" s="25">
        <f t="shared" si="33"/>
        <v>0</v>
      </c>
      <c r="N295" s="9">
        <f t="shared" si="34"/>
        <v>0</v>
      </c>
      <c r="O295" s="21">
        <v>4162.0902100000003</v>
      </c>
      <c r="P295" s="19" t="s">
        <v>53</v>
      </c>
      <c r="Q295" s="23" t="s">
        <v>53</v>
      </c>
      <c r="R295" s="23" t="s">
        <v>53</v>
      </c>
      <c r="S295" s="19" t="s">
        <v>53</v>
      </c>
      <c r="T295" s="23">
        <v>0</v>
      </c>
      <c r="U295" s="19">
        <v>0</v>
      </c>
    </row>
    <row r="296" spans="1:21" ht="14.25" x14ac:dyDescent="0.2">
      <c r="A296" s="8">
        <v>2011</v>
      </c>
      <c r="B296" s="13" t="s">
        <v>32</v>
      </c>
      <c r="C296" s="17">
        <v>8691.0238499999996</v>
      </c>
      <c r="D296" s="9">
        <f t="shared" si="28"/>
        <v>33.614245313733669</v>
      </c>
      <c r="E296" s="21">
        <v>6490.74593</v>
      </c>
      <c r="F296" s="9">
        <f t="shared" si="29"/>
        <v>25.104237397776608</v>
      </c>
      <c r="G296" s="21">
        <v>3447.9533799999999</v>
      </c>
      <c r="H296" s="9">
        <f t="shared" si="30"/>
        <v>13.335638325930629</v>
      </c>
      <c r="I296" s="15">
        <v>1692.7548999999999</v>
      </c>
      <c r="J296" s="9">
        <f t="shared" si="31"/>
        <v>6.5470627450440961</v>
      </c>
      <c r="K296" s="21">
        <v>1919.5617400000001</v>
      </c>
      <c r="L296" s="9">
        <f t="shared" si="32"/>
        <v>7.4242828390371356</v>
      </c>
      <c r="M296" s="25">
        <f t="shared" si="33"/>
        <v>3613.1408500000002</v>
      </c>
      <c r="N296" s="9">
        <f t="shared" si="34"/>
        <v>13.974533378477865</v>
      </c>
      <c r="O296" s="21">
        <v>25855.180649999998</v>
      </c>
      <c r="P296" s="19" t="s">
        <v>53</v>
      </c>
      <c r="Q296" s="23" t="s">
        <v>53</v>
      </c>
      <c r="R296" s="23" t="s">
        <v>53</v>
      </c>
      <c r="S296" s="19" t="s">
        <v>53</v>
      </c>
      <c r="T296" s="23">
        <v>989.02742999999998</v>
      </c>
      <c r="U296" s="19">
        <v>2624.1134200000001</v>
      </c>
    </row>
    <row r="297" spans="1:21" ht="14.25" x14ac:dyDescent="0.2">
      <c r="A297" s="8">
        <v>2011</v>
      </c>
      <c r="B297" s="13" t="s">
        <v>27</v>
      </c>
      <c r="C297" s="17">
        <v>4167.10167</v>
      </c>
      <c r="D297" s="9">
        <f t="shared" si="28"/>
        <v>49.042852633207104</v>
      </c>
      <c r="E297" s="21">
        <v>1533.7800500000001</v>
      </c>
      <c r="F297" s="9">
        <f t="shared" si="29"/>
        <v>18.05114319754599</v>
      </c>
      <c r="G297" s="21">
        <v>1222.7376099999999</v>
      </c>
      <c r="H297" s="9">
        <f t="shared" si="30"/>
        <v>14.390467323613407</v>
      </c>
      <c r="I297" s="15">
        <v>816.23805000000004</v>
      </c>
      <c r="J297" s="9">
        <f t="shared" si="31"/>
        <v>9.6063512651867544</v>
      </c>
      <c r="K297" s="21">
        <v>280.8159</v>
      </c>
      <c r="L297" s="9">
        <f t="shared" si="32"/>
        <v>3.3049380340080412</v>
      </c>
      <c r="M297" s="25">
        <f t="shared" si="33"/>
        <v>476.18497000000002</v>
      </c>
      <c r="N297" s="9">
        <f t="shared" si="34"/>
        <v>5.6042475464387094</v>
      </c>
      <c r="O297" s="21">
        <v>8496.8582499999993</v>
      </c>
      <c r="P297" s="19" t="s">
        <v>53</v>
      </c>
      <c r="Q297" s="23" t="s">
        <v>53</v>
      </c>
      <c r="R297" s="23" t="s">
        <v>53</v>
      </c>
      <c r="S297" s="19" t="s">
        <v>53</v>
      </c>
      <c r="T297" s="23">
        <v>332.93194</v>
      </c>
      <c r="U297" s="19">
        <v>143.25303</v>
      </c>
    </row>
    <row r="298" spans="1:21" ht="14.25" x14ac:dyDescent="0.2">
      <c r="A298" s="8">
        <v>2011</v>
      </c>
      <c r="B298" s="13" t="s">
        <v>28</v>
      </c>
      <c r="C298" s="17">
        <v>1675.1476299999999</v>
      </c>
      <c r="D298" s="9">
        <f t="shared" si="28"/>
        <v>33.316058374590071</v>
      </c>
      <c r="E298" s="21">
        <v>1079.36618</v>
      </c>
      <c r="F298" s="9">
        <f t="shared" si="29"/>
        <v>21.46690000118873</v>
      </c>
      <c r="G298" s="21">
        <v>1246.2536299999999</v>
      </c>
      <c r="H298" s="9">
        <f t="shared" si="30"/>
        <v>24.786029567211802</v>
      </c>
      <c r="I298" s="15">
        <v>451.38607000000002</v>
      </c>
      <c r="J298" s="9">
        <f t="shared" si="31"/>
        <v>8.9773607939240581</v>
      </c>
      <c r="K298" s="21">
        <v>189.47216</v>
      </c>
      <c r="L298" s="9">
        <f t="shared" si="32"/>
        <v>3.7683040168344268</v>
      </c>
      <c r="M298" s="25">
        <f t="shared" si="33"/>
        <v>386.423</v>
      </c>
      <c r="N298" s="9">
        <f t="shared" si="34"/>
        <v>7.6853472462508998</v>
      </c>
      <c r="O298" s="21">
        <v>5028.0486700000001</v>
      </c>
      <c r="P298" s="19" t="s">
        <v>53</v>
      </c>
      <c r="Q298" s="23" t="s">
        <v>53</v>
      </c>
      <c r="R298" s="23" t="s">
        <v>53</v>
      </c>
      <c r="S298" s="19" t="s">
        <v>53</v>
      </c>
      <c r="T298" s="23">
        <v>386.423</v>
      </c>
      <c r="U298" s="19">
        <v>0</v>
      </c>
    </row>
    <row r="299" spans="1:21" ht="14.25" x14ac:dyDescent="0.2">
      <c r="A299" s="7">
        <v>2012</v>
      </c>
      <c r="B299" s="12" t="s">
        <v>1</v>
      </c>
      <c r="C299" s="16">
        <v>199554.80405000004</v>
      </c>
      <c r="D299" s="9">
        <f t="shared" si="28"/>
        <v>40.412472925287034</v>
      </c>
      <c r="E299" s="20">
        <v>112737.33254</v>
      </c>
      <c r="F299" s="9">
        <f t="shared" si="29"/>
        <v>22.830792877330534</v>
      </c>
      <c r="G299" s="20">
        <v>64793.133659999992</v>
      </c>
      <c r="H299" s="9">
        <f t="shared" si="30"/>
        <v>13.121461907392518</v>
      </c>
      <c r="I299" s="14">
        <v>46155.538860000008</v>
      </c>
      <c r="J299" s="9">
        <f t="shared" si="31"/>
        <v>9.3471037864086117</v>
      </c>
      <c r="K299" s="20">
        <v>25522.54866</v>
      </c>
      <c r="L299" s="9">
        <f t="shared" si="32"/>
        <v>5.168651847881037</v>
      </c>
      <c r="M299" s="24">
        <f t="shared" si="33"/>
        <v>45031.724799999996</v>
      </c>
      <c r="N299" s="9">
        <f t="shared" si="34"/>
        <v>9.1195166557002576</v>
      </c>
      <c r="O299" s="20">
        <v>493795.08257000009</v>
      </c>
      <c r="P299" s="14">
        <v>11763.521210000001</v>
      </c>
      <c r="Q299" s="20">
        <v>7117.5140000000001</v>
      </c>
      <c r="R299" s="20">
        <v>1727.22054</v>
      </c>
      <c r="S299" s="14">
        <v>2277.5255099999999</v>
      </c>
      <c r="T299" s="20">
        <v>9714.7957200000001</v>
      </c>
      <c r="U299" s="14">
        <v>12431.147820000002</v>
      </c>
    </row>
    <row r="300" spans="1:21" ht="14.25" x14ac:dyDescent="0.2">
      <c r="A300" s="8">
        <v>2012</v>
      </c>
      <c r="B300" s="13" t="s">
        <v>2</v>
      </c>
      <c r="C300" s="17">
        <v>2675.00785</v>
      </c>
      <c r="D300" s="9">
        <f t="shared" si="28"/>
        <v>48.187301101080919</v>
      </c>
      <c r="E300" s="21">
        <v>838.00810000000001</v>
      </c>
      <c r="F300" s="9">
        <f t="shared" si="29"/>
        <v>15.095786967445621</v>
      </c>
      <c r="G300" s="21">
        <v>1107.71576</v>
      </c>
      <c r="H300" s="9">
        <f t="shared" si="30"/>
        <v>19.954271484299639</v>
      </c>
      <c r="I300" s="15">
        <v>371.38376</v>
      </c>
      <c r="J300" s="9">
        <f t="shared" si="31"/>
        <v>6.6900667477187303</v>
      </c>
      <c r="K300" s="21">
        <v>432.32889999999998</v>
      </c>
      <c r="L300" s="9">
        <f t="shared" si="32"/>
        <v>7.7879258855255706</v>
      </c>
      <c r="M300" s="25">
        <f t="shared" si="33"/>
        <v>126.827</v>
      </c>
      <c r="N300" s="9">
        <f t="shared" si="34"/>
        <v>2.2846478139295141</v>
      </c>
      <c r="O300" s="21">
        <v>5551.2713700000004</v>
      </c>
      <c r="P300" s="19">
        <v>0</v>
      </c>
      <c r="Q300" s="23" t="s">
        <v>53</v>
      </c>
      <c r="R300" s="23" t="s">
        <v>53</v>
      </c>
      <c r="S300" s="19" t="s">
        <v>53</v>
      </c>
      <c r="T300" s="23">
        <v>0</v>
      </c>
      <c r="U300" s="19">
        <v>126.827</v>
      </c>
    </row>
    <row r="301" spans="1:21" ht="14.25" x14ac:dyDescent="0.2">
      <c r="A301" s="8">
        <v>2012</v>
      </c>
      <c r="B301" s="13" t="s">
        <v>3</v>
      </c>
      <c r="C301" s="17">
        <v>7393.8129099999996</v>
      </c>
      <c r="D301" s="9">
        <f t="shared" si="28"/>
        <v>62.642230468144412</v>
      </c>
      <c r="E301" s="21">
        <v>1814.5041000000001</v>
      </c>
      <c r="F301" s="9">
        <f t="shared" si="29"/>
        <v>15.37293212597571</v>
      </c>
      <c r="G301" s="21">
        <v>1550.1017999999999</v>
      </c>
      <c r="H301" s="9">
        <f t="shared" si="30"/>
        <v>13.132849774080299</v>
      </c>
      <c r="I301" s="15">
        <v>751.40589999999997</v>
      </c>
      <c r="J301" s="9">
        <f t="shared" si="31"/>
        <v>6.3660985388557076</v>
      </c>
      <c r="K301" s="21">
        <v>176.53975</v>
      </c>
      <c r="L301" s="9">
        <f t="shared" si="32"/>
        <v>1.4956888740492349</v>
      </c>
      <c r="M301" s="25">
        <f t="shared" si="33"/>
        <v>116.87571</v>
      </c>
      <c r="N301" s="9">
        <f t="shared" si="34"/>
        <v>0.99020021889463927</v>
      </c>
      <c r="O301" s="21">
        <v>11803.240169999999</v>
      </c>
      <c r="P301" s="19">
        <v>0</v>
      </c>
      <c r="Q301" s="23" t="s">
        <v>53</v>
      </c>
      <c r="R301" s="23" t="s">
        <v>53</v>
      </c>
      <c r="S301" s="19" t="s">
        <v>53</v>
      </c>
      <c r="T301" s="23">
        <v>69.107039999999998</v>
      </c>
      <c r="U301" s="19">
        <v>47.76867</v>
      </c>
    </row>
    <row r="302" spans="1:21" ht="14.25" x14ac:dyDescent="0.2">
      <c r="A302" s="8">
        <v>2012</v>
      </c>
      <c r="B302" s="13" t="s">
        <v>4</v>
      </c>
      <c r="C302" s="17">
        <v>2002.10914</v>
      </c>
      <c r="D302" s="9">
        <f t="shared" si="28"/>
        <v>52.305584828670973</v>
      </c>
      <c r="E302" s="21">
        <v>425.37880000000001</v>
      </c>
      <c r="F302" s="9">
        <f t="shared" si="29"/>
        <v>11.113123886801828</v>
      </c>
      <c r="G302" s="21">
        <v>743.01783</v>
      </c>
      <c r="H302" s="9">
        <f t="shared" si="30"/>
        <v>19.41152026121814</v>
      </c>
      <c r="I302" s="15">
        <v>507.52895000000001</v>
      </c>
      <c r="J302" s="9">
        <f t="shared" si="31"/>
        <v>13.259316396323584</v>
      </c>
      <c r="K302" s="21">
        <v>149.68109000000001</v>
      </c>
      <c r="L302" s="9">
        <f t="shared" si="32"/>
        <v>3.9104546269854872</v>
      </c>
      <c r="M302" s="25">
        <f t="shared" si="33"/>
        <v>0</v>
      </c>
      <c r="N302" s="9">
        <f t="shared" si="34"/>
        <v>0</v>
      </c>
      <c r="O302" s="21">
        <v>3827.7158099999997</v>
      </c>
      <c r="P302" s="19">
        <v>0</v>
      </c>
      <c r="Q302" s="23" t="s">
        <v>53</v>
      </c>
      <c r="R302" s="23" t="s">
        <v>53</v>
      </c>
      <c r="S302" s="19" t="s">
        <v>53</v>
      </c>
      <c r="T302" s="23">
        <v>0</v>
      </c>
      <c r="U302" s="19">
        <v>0</v>
      </c>
    </row>
    <row r="303" spans="1:21" ht="14.25" x14ac:dyDescent="0.2">
      <c r="A303" s="8">
        <v>2012</v>
      </c>
      <c r="B303" s="13" t="s">
        <v>5</v>
      </c>
      <c r="C303" s="17">
        <v>1393.9836600000001</v>
      </c>
      <c r="D303" s="9">
        <f t="shared" si="28"/>
        <v>30.069544423675893</v>
      </c>
      <c r="E303" s="21">
        <v>738.54960000000005</v>
      </c>
      <c r="F303" s="9">
        <f t="shared" si="29"/>
        <v>15.931212569800183</v>
      </c>
      <c r="G303" s="21">
        <v>1123.3789999999999</v>
      </c>
      <c r="H303" s="9">
        <f t="shared" si="30"/>
        <v>24.232346270920132</v>
      </c>
      <c r="I303" s="15">
        <v>243.31175999999999</v>
      </c>
      <c r="J303" s="9">
        <f t="shared" si="31"/>
        <v>5.2484645165229322</v>
      </c>
      <c r="K303" s="21">
        <v>316.30104999999998</v>
      </c>
      <c r="L303" s="9">
        <f t="shared" si="32"/>
        <v>6.8229124538162296</v>
      </c>
      <c r="M303" s="25">
        <f t="shared" si="33"/>
        <v>820.34050999999999</v>
      </c>
      <c r="N303" s="9">
        <f t="shared" si="34"/>
        <v>17.695519765264635</v>
      </c>
      <c r="O303" s="21">
        <v>4635.8655799999997</v>
      </c>
      <c r="P303" s="19">
        <v>0</v>
      </c>
      <c r="Q303" s="23" t="s">
        <v>53</v>
      </c>
      <c r="R303" s="23" t="s">
        <v>53</v>
      </c>
      <c r="S303" s="19" t="s">
        <v>53</v>
      </c>
      <c r="T303" s="23">
        <v>159.19793000000001</v>
      </c>
      <c r="U303" s="19">
        <v>661.14257999999995</v>
      </c>
    </row>
    <row r="304" spans="1:21" ht="14.25" x14ac:dyDescent="0.2">
      <c r="A304" s="8">
        <v>2012</v>
      </c>
      <c r="B304" s="13" t="s">
        <v>29</v>
      </c>
      <c r="C304" s="17">
        <v>7119.1986800000004</v>
      </c>
      <c r="D304" s="9">
        <f t="shared" si="28"/>
        <v>66.207326562965207</v>
      </c>
      <c r="E304" s="21">
        <v>1136.4648999999999</v>
      </c>
      <c r="F304" s="9">
        <f t="shared" si="29"/>
        <v>10.568928631395858</v>
      </c>
      <c r="G304" s="21">
        <v>1151.30798</v>
      </c>
      <c r="H304" s="9">
        <f t="shared" si="30"/>
        <v>10.70696672935216</v>
      </c>
      <c r="I304" s="15">
        <v>709.55649000000005</v>
      </c>
      <c r="J304" s="9">
        <f t="shared" si="31"/>
        <v>6.5987536462883716</v>
      </c>
      <c r="K304" s="21">
        <v>302.22417999999999</v>
      </c>
      <c r="L304" s="9">
        <f t="shared" si="32"/>
        <v>2.8106330332790175</v>
      </c>
      <c r="M304" s="25">
        <f t="shared" si="33"/>
        <v>334.13427000000001</v>
      </c>
      <c r="N304" s="9">
        <f t="shared" si="34"/>
        <v>3.1073913967193834</v>
      </c>
      <c r="O304" s="21">
        <v>10752.886500000001</v>
      </c>
      <c r="P304" s="19">
        <v>0</v>
      </c>
      <c r="Q304" s="23" t="s">
        <v>53</v>
      </c>
      <c r="R304" s="23" t="s">
        <v>53</v>
      </c>
      <c r="S304" s="19" t="s">
        <v>53</v>
      </c>
      <c r="T304" s="23">
        <v>277.46908999999999</v>
      </c>
      <c r="U304" s="19">
        <v>56.665179999999999</v>
      </c>
    </row>
    <row r="305" spans="1:21" ht="14.25" x14ac:dyDescent="0.2">
      <c r="A305" s="8">
        <v>2012</v>
      </c>
      <c r="B305" s="13" t="s">
        <v>6</v>
      </c>
      <c r="C305" s="17">
        <v>1458.43994</v>
      </c>
      <c r="D305" s="9">
        <f t="shared" si="28"/>
        <v>44.201574730717219</v>
      </c>
      <c r="E305" s="21">
        <v>575.15009999999995</v>
      </c>
      <c r="F305" s="9">
        <f t="shared" si="29"/>
        <v>17.431324684189246</v>
      </c>
      <c r="G305" s="21">
        <v>1005.5168</v>
      </c>
      <c r="H305" s="9">
        <f t="shared" si="30"/>
        <v>30.474635779785103</v>
      </c>
      <c r="I305" s="15">
        <v>245.67918</v>
      </c>
      <c r="J305" s="9">
        <f t="shared" si="31"/>
        <v>7.445905955202603</v>
      </c>
      <c r="K305" s="21">
        <v>14.734299999999999</v>
      </c>
      <c r="L305" s="9">
        <f t="shared" si="32"/>
        <v>0.44655885010582386</v>
      </c>
      <c r="M305" s="25">
        <f t="shared" si="33"/>
        <v>0</v>
      </c>
      <c r="N305" s="9">
        <f t="shared" si="34"/>
        <v>0</v>
      </c>
      <c r="O305" s="21">
        <v>3299.5203200000001</v>
      </c>
      <c r="P305" s="19">
        <v>0</v>
      </c>
      <c r="Q305" s="23" t="s">
        <v>53</v>
      </c>
      <c r="R305" s="23" t="s">
        <v>53</v>
      </c>
      <c r="S305" s="19" t="s">
        <v>53</v>
      </c>
      <c r="T305" s="23">
        <v>0</v>
      </c>
      <c r="U305" s="19">
        <v>0</v>
      </c>
    </row>
    <row r="306" spans="1:21" ht="14.25" x14ac:dyDescent="0.2">
      <c r="A306" s="8">
        <v>2012</v>
      </c>
      <c r="B306" s="13" t="s">
        <v>7</v>
      </c>
      <c r="C306" s="17">
        <v>2757.3345800000002</v>
      </c>
      <c r="D306" s="9">
        <f t="shared" si="28"/>
        <v>17.566274327079974</v>
      </c>
      <c r="E306" s="21">
        <v>6701.2982000000002</v>
      </c>
      <c r="F306" s="9">
        <f t="shared" si="29"/>
        <v>42.692259177617551</v>
      </c>
      <c r="G306" s="21">
        <v>2922.0753800000002</v>
      </c>
      <c r="H306" s="9">
        <f t="shared" si="30"/>
        <v>18.615795885563681</v>
      </c>
      <c r="I306" s="15">
        <v>585.90868</v>
      </c>
      <c r="J306" s="9">
        <f t="shared" si="31"/>
        <v>3.7326745466983975</v>
      </c>
      <c r="K306" s="21">
        <v>95.880539999999996</v>
      </c>
      <c r="L306" s="9">
        <f t="shared" si="32"/>
        <v>0.61083043040375773</v>
      </c>
      <c r="M306" s="25">
        <f t="shared" si="33"/>
        <v>2634.2549799999997</v>
      </c>
      <c r="N306" s="9">
        <f t="shared" si="34"/>
        <v>16.782165632636634</v>
      </c>
      <c r="O306" s="21">
        <v>15696.75236</v>
      </c>
      <c r="P306" s="19">
        <v>1049.75586</v>
      </c>
      <c r="Q306" s="23" t="s">
        <v>53</v>
      </c>
      <c r="R306" s="23" t="s">
        <v>53</v>
      </c>
      <c r="S306" s="19" t="s">
        <v>53</v>
      </c>
      <c r="T306" s="23">
        <v>1494.71225</v>
      </c>
      <c r="U306" s="19">
        <v>89.786869999999993</v>
      </c>
    </row>
    <row r="307" spans="1:21" ht="14.25" x14ac:dyDescent="0.2">
      <c r="A307" s="8">
        <v>2012</v>
      </c>
      <c r="B307" s="13" t="s">
        <v>8</v>
      </c>
      <c r="C307" s="17">
        <v>8050.8032599999997</v>
      </c>
      <c r="D307" s="9">
        <f t="shared" si="28"/>
        <v>55.480692111223576</v>
      </c>
      <c r="E307" s="21">
        <v>2302.0439000000001</v>
      </c>
      <c r="F307" s="9">
        <f t="shared" si="29"/>
        <v>15.864129915704877</v>
      </c>
      <c r="G307" s="21">
        <v>1718.6510000000001</v>
      </c>
      <c r="H307" s="9">
        <f t="shared" si="30"/>
        <v>11.8437805394398</v>
      </c>
      <c r="I307" s="15">
        <v>624.07482000000005</v>
      </c>
      <c r="J307" s="9">
        <f t="shared" si="31"/>
        <v>4.3007016597729253</v>
      </c>
      <c r="K307" s="21">
        <v>1381.787</v>
      </c>
      <c r="L307" s="9">
        <f t="shared" si="32"/>
        <v>9.522341639024388</v>
      </c>
      <c r="M307" s="25">
        <f t="shared" si="33"/>
        <v>433.64007000000004</v>
      </c>
      <c r="N307" s="9">
        <f t="shared" si="34"/>
        <v>2.9883541348344216</v>
      </c>
      <c r="O307" s="21">
        <v>14511.000050000002</v>
      </c>
      <c r="P307" s="19">
        <v>0</v>
      </c>
      <c r="Q307" s="23" t="s">
        <v>53</v>
      </c>
      <c r="R307" s="23" t="s">
        <v>53</v>
      </c>
      <c r="S307" s="19" t="s">
        <v>53</v>
      </c>
      <c r="T307" s="23">
        <v>338.32981000000001</v>
      </c>
      <c r="U307" s="19">
        <v>95.31026</v>
      </c>
    </row>
    <row r="308" spans="1:21" ht="14.25" x14ac:dyDescent="0.2">
      <c r="A308" s="8">
        <v>2012</v>
      </c>
      <c r="B308" s="13" t="s">
        <v>55</v>
      </c>
      <c r="C308" s="17">
        <v>43574.918510000003</v>
      </c>
      <c r="D308" s="9">
        <f t="shared" si="28"/>
        <v>42.988998098986251</v>
      </c>
      <c r="E308" s="21">
        <v>17552.13421</v>
      </c>
      <c r="F308" s="9">
        <f t="shared" si="29"/>
        <v>17.316123356918737</v>
      </c>
      <c r="G308" s="21">
        <v>3320.6033400000001</v>
      </c>
      <c r="H308" s="9">
        <f t="shared" si="30"/>
        <v>3.2759535887138349</v>
      </c>
      <c r="I308" s="15">
        <v>27443.142110000001</v>
      </c>
      <c r="J308" s="9">
        <f t="shared" si="31"/>
        <v>27.074134027955971</v>
      </c>
      <c r="K308" s="21">
        <v>5461.31495</v>
      </c>
      <c r="L308" s="9">
        <f t="shared" si="32"/>
        <v>5.3878805980930613</v>
      </c>
      <c r="M308" s="25">
        <f t="shared" si="33"/>
        <v>4010.8412099999996</v>
      </c>
      <c r="N308" s="9">
        <f t="shared" si="34"/>
        <v>3.9569103293321501</v>
      </c>
      <c r="O308" s="21">
        <v>101362.95432999999</v>
      </c>
      <c r="P308" s="19">
        <v>0</v>
      </c>
      <c r="Q308" s="23" t="s">
        <v>53</v>
      </c>
      <c r="R308" s="23" t="s">
        <v>53</v>
      </c>
      <c r="S308" s="19" t="s">
        <v>53</v>
      </c>
      <c r="T308" s="23">
        <v>518.54540999999995</v>
      </c>
      <c r="U308" s="19">
        <v>3492.2957999999999</v>
      </c>
    </row>
    <row r="309" spans="1:21" ht="14.25" x14ac:dyDescent="0.2">
      <c r="A309" s="8">
        <v>2012</v>
      </c>
      <c r="B309" s="13" t="s">
        <v>9</v>
      </c>
      <c r="C309" s="17">
        <v>2910.7189400000002</v>
      </c>
      <c r="D309" s="9">
        <f t="shared" si="28"/>
        <v>43.228720302996557</v>
      </c>
      <c r="E309" s="21">
        <v>1200.5809999999999</v>
      </c>
      <c r="F309" s="9">
        <f t="shared" si="29"/>
        <v>17.830502126767318</v>
      </c>
      <c r="G309" s="21">
        <v>1502.39048</v>
      </c>
      <c r="H309" s="9">
        <f t="shared" si="30"/>
        <v>22.31284407205759</v>
      </c>
      <c r="I309" s="15">
        <v>557.09573</v>
      </c>
      <c r="J309" s="9">
        <f t="shared" si="31"/>
        <v>8.2737412957376399</v>
      </c>
      <c r="K309" s="21">
        <v>131.78172000000001</v>
      </c>
      <c r="L309" s="9">
        <f t="shared" si="32"/>
        <v>1.9571642719058984</v>
      </c>
      <c r="M309" s="25">
        <f t="shared" si="33"/>
        <v>430.73101000000003</v>
      </c>
      <c r="N309" s="9">
        <f t="shared" si="34"/>
        <v>6.3970279305349962</v>
      </c>
      <c r="O309" s="21">
        <v>6733.2988800000003</v>
      </c>
      <c r="P309" s="19">
        <v>0</v>
      </c>
      <c r="Q309" s="23" t="s">
        <v>53</v>
      </c>
      <c r="R309" s="23" t="s">
        <v>53</v>
      </c>
      <c r="S309" s="19" t="s">
        <v>53</v>
      </c>
      <c r="T309" s="23">
        <v>350.17561000000001</v>
      </c>
      <c r="U309" s="19">
        <v>80.555400000000006</v>
      </c>
    </row>
    <row r="310" spans="1:21" ht="14.25" x14ac:dyDescent="0.2">
      <c r="A310" s="8">
        <v>2012</v>
      </c>
      <c r="B310" s="13" t="s">
        <v>10</v>
      </c>
      <c r="C310" s="17">
        <v>6759.3291300000001</v>
      </c>
      <c r="D310" s="9">
        <f t="shared" si="28"/>
        <v>37.260137842104314</v>
      </c>
      <c r="E310" s="21">
        <v>7097.8703999999998</v>
      </c>
      <c r="F310" s="9">
        <f t="shared" si="29"/>
        <v>39.126313337162806</v>
      </c>
      <c r="G310" s="21">
        <v>2199.0855099999999</v>
      </c>
      <c r="H310" s="9">
        <f t="shared" si="30"/>
        <v>12.122242851810096</v>
      </c>
      <c r="I310" s="15">
        <v>763.79938000000004</v>
      </c>
      <c r="J310" s="9">
        <f t="shared" si="31"/>
        <v>4.2103690521893276</v>
      </c>
      <c r="K310" s="21">
        <v>866.90057999999999</v>
      </c>
      <c r="L310" s="9">
        <f t="shared" si="32"/>
        <v>4.7787042892820599</v>
      </c>
      <c r="M310" s="25">
        <f t="shared" si="33"/>
        <v>453.92784</v>
      </c>
      <c r="N310" s="9">
        <f t="shared" si="34"/>
        <v>2.5022326274513977</v>
      </c>
      <c r="O310" s="21">
        <v>18140.912840000001</v>
      </c>
      <c r="P310" s="19">
        <v>0</v>
      </c>
      <c r="Q310" s="23" t="s">
        <v>53</v>
      </c>
      <c r="R310" s="23" t="s">
        <v>53</v>
      </c>
      <c r="S310" s="19" t="s">
        <v>53</v>
      </c>
      <c r="T310" s="23">
        <v>0</v>
      </c>
      <c r="U310" s="19">
        <v>453.92784</v>
      </c>
    </row>
    <row r="311" spans="1:21" ht="14.25" x14ac:dyDescent="0.2">
      <c r="A311" s="8">
        <v>2012</v>
      </c>
      <c r="B311" s="13" t="s">
        <v>11</v>
      </c>
      <c r="C311" s="17">
        <v>3009.9274500000001</v>
      </c>
      <c r="D311" s="9">
        <f t="shared" si="28"/>
        <v>27.433452934799774</v>
      </c>
      <c r="E311" s="21">
        <v>3847.4515999999999</v>
      </c>
      <c r="F311" s="9">
        <f t="shared" si="29"/>
        <v>35.066919100498609</v>
      </c>
      <c r="G311" s="21">
        <v>2901.0875700000001</v>
      </c>
      <c r="H311" s="9">
        <f t="shared" si="30"/>
        <v>26.441451042724513</v>
      </c>
      <c r="I311" s="15">
        <v>885.32690000000002</v>
      </c>
      <c r="J311" s="9">
        <f t="shared" si="31"/>
        <v>8.0691559004394549</v>
      </c>
      <c r="K311" s="21">
        <v>253.05837</v>
      </c>
      <c r="L311" s="9">
        <f t="shared" si="32"/>
        <v>2.3064558858892581</v>
      </c>
      <c r="M311" s="25">
        <f t="shared" si="33"/>
        <v>74.889279999999999</v>
      </c>
      <c r="N311" s="9">
        <f t="shared" si="34"/>
        <v>0.68256513564838306</v>
      </c>
      <c r="O311" s="21">
        <v>10971.741170000001</v>
      </c>
      <c r="P311" s="19">
        <v>0</v>
      </c>
      <c r="Q311" s="23" t="s">
        <v>53</v>
      </c>
      <c r="R311" s="23" t="s">
        <v>53</v>
      </c>
      <c r="S311" s="19" t="s">
        <v>53</v>
      </c>
      <c r="T311" s="23">
        <v>74.889279999999999</v>
      </c>
      <c r="U311" s="19">
        <v>0</v>
      </c>
    </row>
    <row r="312" spans="1:21" ht="14.25" x14ac:dyDescent="0.2">
      <c r="A312" s="8">
        <v>2012</v>
      </c>
      <c r="B312" s="13" t="s">
        <v>12</v>
      </c>
      <c r="C312" s="17">
        <v>2412.51872</v>
      </c>
      <c r="D312" s="9">
        <f t="shared" si="28"/>
        <v>27.964805078121596</v>
      </c>
      <c r="E312" s="21">
        <v>2739.8836000000001</v>
      </c>
      <c r="F312" s="9">
        <f t="shared" si="29"/>
        <v>31.759467885389952</v>
      </c>
      <c r="G312" s="21">
        <v>2069.8180000000002</v>
      </c>
      <c r="H312" s="9">
        <f t="shared" si="30"/>
        <v>23.99237628182528</v>
      </c>
      <c r="I312" s="15">
        <v>435.30569000000003</v>
      </c>
      <c r="J312" s="9">
        <f t="shared" si="31"/>
        <v>5.045862927126727</v>
      </c>
      <c r="K312" s="21">
        <v>144.66300000000001</v>
      </c>
      <c r="L312" s="9">
        <f t="shared" si="32"/>
        <v>1.6768668211686681</v>
      </c>
      <c r="M312" s="25">
        <f t="shared" si="33"/>
        <v>824.79305999999997</v>
      </c>
      <c r="N312" s="9">
        <f t="shared" si="34"/>
        <v>9.5606210063677555</v>
      </c>
      <c r="O312" s="21">
        <v>8626.9820700000018</v>
      </c>
      <c r="P312" s="19">
        <v>0</v>
      </c>
      <c r="Q312" s="23" t="s">
        <v>53</v>
      </c>
      <c r="R312" s="23" t="s">
        <v>53</v>
      </c>
      <c r="S312" s="19" t="s">
        <v>53</v>
      </c>
      <c r="T312" s="23">
        <v>524.36167999999998</v>
      </c>
      <c r="U312" s="19">
        <v>300.43137999999999</v>
      </c>
    </row>
    <row r="313" spans="1:21" ht="14.25" x14ac:dyDescent="0.2">
      <c r="A313" s="8">
        <v>2012</v>
      </c>
      <c r="B313" s="13" t="s">
        <v>13</v>
      </c>
      <c r="C313" s="17">
        <v>15702.08772</v>
      </c>
      <c r="D313" s="9">
        <f t="shared" si="28"/>
        <v>58.074032236961528</v>
      </c>
      <c r="E313" s="21">
        <v>4912.5656099999997</v>
      </c>
      <c r="F313" s="9">
        <f t="shared" si="29"/>
        <v>18.16908035980126</v>
      </c>
      <c r="G313" s="21">
        <v>3536.4753700000001</v>
      </c>
      <c r="H313" s="9">
        <f t="shared" si="30"/>
        <v>13.079622805890198</v>
      </c>
      <c r="I313" s="15">
        <v>927.04106000000002</v>
      </c>
      <c r="J313" s="9">
        <f t="shared" si="31"/>
        <v>3.4286531424005435</v>
      </c>
      <c r="K313" s="21">
        <v>1820.2261699999999</v>
      </c>
      <c r="L313" s="9">
        <f t="shared" si="32"/>
        <v>6.7320903538514303</v>
      </c>
      <c r="M313" s="25">
        <f t="shared" si="33"/>
        <v>139.65725</v>
      </c>
      <c r="N313" s="9">
        <f t="shared" si="34"/>
        <v>0.51652110109504568</v>
      </c>
      <c r="O313" s="21">
        <v>27038.053179999999</v>
      </c>
      <c r="P313" s="19">
        <v>0</v>
      </c>
      <c r="Q313" s="23" t="s">
        <v>53</v>
      </c>
      <c r="R313" s="23" t="s">
        <v>53</v>
      </c>
      <c r="S313" s="19" t="s">
        <v>53</v>
      </c>
      <c r="T313" s="23">
        <v>0</v>
      </c>
      <c r="U313" s="19">
        <v>139.65725</v>
      </c>
    </row>
    <row r="314" spans="1:21" ht="14.25" x14ac:dyDescent="0.2">
      <c r="A314" s="8">
        <v>2012</v>
      </c>
      <c r="B314" s="13" t="s">
        <v>14</v>
      </c>
      <c r="C314" s="17">
        <v>16539.863099999999</v>
      </c>
      <c r="D314" s="9">
        <f t="shared" si="28"/>
        <v>32.548934470649243</v>
      </c>
      <c r="E314" s="21">
        <v>16011.131810000001</v>
      </c>
      <c r="F314" s="9">
        <f t="shared" si="29"/>
        <v>31.508439757558676</v>
      </c>
      <c r="G314" s="21">
        <v>7385.0702899999997</v>
      </c>
      <c r="H314" s="9">
        <f t="shared" si="30"/>
        <v>14.533141385574625</v>
      </c>
      <c r="I314" s="15">
        <v>983.80377999999996</v>
      </c>
      <c r="J314" s="9">
        <f t="shared" si="31"/>
        <v>1.936035659642009</v>
      </c>
      <c r="K314" s="21">
        <v>4540.0703199999998</v>
      </c>
      <c r="L314" s="9">
        <f t="shared" si="32"/>
        <v>8.9344422287158807</v>
      </c>
      <c r="M314" s="25">
        <f t="shared" si="33"/>
        <v>5355.4356699999998</v>
      </c>
      <c r="N314" s="9">
        <f t="shared" si="34"/>
        <v>10.539006497859559</v>
      </c>
      <c r="O314" s="21">
        <v>50815.374970000004</v>
      </c>
      <c r="P314" s="19">
        <v>5184.2988999999998</v>
      </c>
      <c r="Q314" s="23" t="s">
        <v>53</v>
      </c>
      <c r="R314" s="23" t="s">
        <v>53</v>
      </c>
      <c r="S314" s="19" t="s">
        <v>53</v>
      </c>
      <c r="T314" s="23">
        <v>126.03341</v>
      </c>
      <c r="U314" s="19">
        <v>45.103360000000002</v>
      </c>
    </row>
    <row r="315" spans="1:21" ht="14.25" x14ac:dyDescent="0.2">
      <c r="A315" s="8">
        <v>2012</v>
      </c>
      <c r="B315" s="13" t="s">
        <v>30</v>
      </c>
      <c r="C315" s="17">
        <v>4522.8207400000001</v>
      </c>
      <c r="D315" s="9">
        <f t="shared" si="28"/>
        <v>36.684922706958886</v>
      </c>
      <c r="E315" s="21">
        <v>3812.0868</v>
      </c>
      <c r="F315" s="9">
        <f t="shared" si="29"/>
        <v>30.920108854506189</v>
      </c>
      <c r="G315" s="21">
        <v>2137.3609999999999</v>
      </c>
      <c r="H315" s="9">
        <f t="shared" si="30"/>
        <v>17.336288035565246</v>
      </c>
      <c r="I315" s="15">
        <v>877.12081999999998</v>
      </c>
      <c r="J315" s="9">
        <f t="shared" si="31"/>
        <v>7.1143897439464725</v>
      </c>
      <c r="K315" s="21">
        <v>139.03100000000001</v>
      </c>
      <c r="L315" s="9">
        <f t="shared" si="32"/>
        <v>1.1276903910348659</v>
      </c>
      <c r="M315" s="25">
        <f t="shared" si="33"/>
        <v>840.40687000000003</v>
      </c>
      <c r="N315" s="9">
        <f t="shared" si="34"/>
        <v>6.8166002679883455</v>
      </c>
      <c r="O315" s="21">
        <v>12328.827229999999</v>
      </c>
      <c r="P315" s="19">
        <v>0</v>
      </c>
      <c r="Q315" s="23" t="s">
        <v>53</v>
      </c>
      <c r="R315" s="23" t="s">
        <v>53</v>
      </c>
      <c r="S315" s="19" t="s">
        <v>53</v>
      </c>
      <c r="T315" s="23">
        <v>762.78501000000006</v>
      </c>
      <c r="U315" s="19">
        <v>77.621859999999998</v>
      </c>
    </row>
    <row r="316" spans="1:21" ht="14.25" x14ac:dyDescent="0.2">
      <c r="A316" s="8">
        <v>2012</v>
      </c>
      <c r="B316" s="13" t="s">
        <v>15</v>
      </c>
      <c r="C316" s="17">
        <v>2997.9231799999998</v>
      </c>
      <c r="D316" s="9">
        <f t="shared" si="28"/>
        <v>44.10875987577478</v>
      </c>
      <c r="E316" s="21">
        <v>1902.2075</v>
      </c>
      <c r="F316" s="9">
        <f t="shared" si="29"/>
        <v>27.987379533653652</v>
      </c>
      <c r="G316" s="21">
        <v>1101.1433999999999</v>
      </c>
      <c r="H316" s="9">
        <f t="shared" si="30"/>
        <v>16.201238958829563</v>
      </c>
      <c r="I316" s="15">
        <v>591.12992999999994</v>
      </c>
      <c r="J316" s="9">
        <f t="shared" si="31"/>
        <v>8.6973569942354398</v>
      </c>
      <c r="K316" s="21">
        <v>137.88182</v>
      </c>
      <c r="L316" s="9">
        <f t="shared" si="32"/>
        <v>2.0286697571799692</v>
      </c>
      <c r="M316" s="25">
        <f t="shared" si="33"/>
        <v>66.37585</v>
      </c>
      <c r="N316" s="9">
        <f t="shared" si="34"/>
        <v>0.9765948803266018</v>
      </c>
      <c r="O316" s="21">
        <v>6796.6616799999993</v>
      </c>
      <c r="P316" s="19">
        <v>0</v>
      </c>
      <c r="Q316" s="23" t="s">
        <v>53</v>
      </c>
      <c r="R316" s="23" t="s">
        <v>53</v>
      </c>
      <c r="S316" s="19" t="s">
        <v>53</v>
      </c>
      <c r="T316" s="23">
        <v>0</v>
      </c>
      <c r="U316" s="19">
        <v>66.37585</v>
      </c>
    </row>
    <row r="317" spans="1:21" ht="14.25" x14ac:dyDescent="0.2">
      <c r="A317" s="8">
        <v>2012</v>
      </c>
      <c r="B317" s="13" t="s">
        <v>16</v>
      </c>
      <c r="C317" s="17">
        <v>1786.89122</v>
      </c>
      <c r="D317" s="9">
        <f t="shared" si="28"/>
        <v>39.156110306195039</v>
      </c>
      <c r="E317" s="21">
        <v>921.19290000000001</v>
      </c>
      <c r="F317" s="9">
        <f t="shared" si="29"/>
        <v>20.186080944358604</v>
      </c>
      <c r="G317" s="21">
        <v>1133.8541299999999</v>
      </c>
      <c r="H317" s="9">
        <f t="shared" si="30"/>
        <v>24.846122074188045</v>
      </c>
      <c r="I317" s="15">
        <v>339.11914999999999</v>
      </c>
      <c r="J317" s="9">
        <f t="shared" si="31"/>
        <v>7.4311109124723895</v>
      </c>
      <c r="K317" s="21">
        <v>227.28203999999999</v>
      </c>
      <c r="L317" s="9">
        <f t="shared" si="32"/>
        <v>4.9804266366348999</v>
      </c>
      <c r="M317" s="25">
        <f t="shared" si="33"/>
        <v>155.16598999999999</v>
      </c>
      <c r="N317" s="9">
        <f t="shared" si="34"/>
        <v>3.4001491261510348</v>
      </c>
      <c r="O317" s="21">
        <v>4563.5054299999993</v>
      </c>
      <c r="P317" s="19">
        <v>0</v>
      </c>
      <c r="Q317" s="23" t="s">
        <v>53</v>
      </c>
      <c r="R317" s="23" t="s">
        <v>53</v>
      </c>
      <c r="S317" s="19" t="s">
        <v>53</v>
      </c>
      <c r="T317" s="23">
        <v>155.16598999999999</v>
      </c>
      <c r="U317" s="19">
        <v>0</v>
      </c>
    </row>
    <row r="318" spans="1:21" ht="14.25" x14ac:dyDescent="0.2">
      <c r="A318" s="8">
        <v>2012</v>
      </c>
      <c r="B318" s="13" t="s">
        <v>17</v>
      </c>
      <c r="C318" s="17">
        <v>13362.96285</v>
      </c>
      <c r="D318" s="9">
        <f t="shared" si="28"/>
        <v>66.181567765338002</v>
      </c>
      <c r="E318" s="21">
        <v>2039.01521</v>
      </c>
      <c r="F318" s="9">
        <f t="shared" si="29"/>
        <v>10.098450830847733</v>
      </c>
      <c r="G318" s="21">
        <v>1972.2815000000001</v>
      </c>
      <c r="H318" s="9">
        <f t="shared" si="30"/>
        <v>9.767944669888271</v>
      </c>
      <c r="I318" s="15">
        <v>763.65583000000004</v>
      </c>
      <c r="J318" s="9">
        <f t="shared" si="31"/>
        <v>3.7820908903103359</v>
      </c>
      <c r="K318" s="21">
        <v>247.39605</v>
      </c>
      <c r="L318" s="9">
        <f t="shared" si="32"/>
        <v>1.2252566015291997</v>
      </c>
      <c r="M318" s="25">
        <f t="shared" si="33"/>
        <v>1806.0549799999999</v>
      </c>
      <c r="N318" s="9">
        <f t="shared" si="34"/>
        <v>8.9446892420864703</v>
      </c>
      <c r="O318" s="21">
        <v>20191.366419999998</v>
      </c>
      <c r="P318" s="19">
        <v>1446.43947</v>
      </c>
      <c r="Q318" s="23" t="s">
        <v>53</v>
      </c>
      <c r="R318" s="23" t="s">
        <v>53</v>
      </c>
      <c r="S318" s="19" t="s">
        <v>53</v>
      </c>
      <c r="T318" s="23">
        <v>0</v>
      </c>
      <c r="U318" s="19">
        <v>359.61550999999997</v>
      </c>
    </row>
    <row r="319" spans="1:21" ht="14.25" x14ac:dyDescent="0.2">
      <c r="A319" s="8">
        <v>2012</v>
      </c>
      <c r="B319" s="13" t="s">
        <v>18</v>
      </c>
      <c r="C319" s="17">
        <v>1975.6640199999999</v>
      </c>
      <c r="D319" s="9">
        <f t="shared" si="28"/>
        <v>15.95057063804011</v>
      </c>
      <c r="E319" s="21">
        <v>4921.1641</v>
      </c>
      <c r="F319" s="9">
        <f t="shared" si="29"/>
        <v>39.731135863089257</v>
      </c>
      <c r="G319" s="21">
        <v>2695.0915500000001</v>
      </c>
      <c r="H319" s="9">
        <f t="shared" si="30"/>
        <v>21.758885979135265</v>
      </c>
      <c r="I319" s="15">
        <v>723.96370000000002</v>
      </c>
      <c r="J319" s="9">
        <f t="shared" si="31"/>
        <v>5.8449382178994584</v>
      </c>
      <c r="K319" s="21">
        <v>547.84280999999999</v>
      </c>
      <c r="L319" s="9">
        <f t="shared" si="32"/>
        <v>4.423022007278032</v>
      </c>
      <c r="M319" s="25">
        <f t="shared" si="33"/>
        <v>1522.43896</v>
      </c>
      <c r="N319" s="9">
        <f t="shared" si="34"/>
        <v>12.291447294557868</v>
      </c>
      <c r="O319" s="21">
        <v>12386.165140000001</v>
      </c>
      <c r="P319" s="19">
        <v>0</v>
      </c>
      <c r="Q319" s="23" t="s">
        <v>53</v>
      </c>
      <c r="R319" s="23" t="s">
        <v>53</v>
      </c>
      <c r="S319" s="19" t="s">
        <v>53</v>
      </c>
      <c r="T319" s="23">
        <v>1207.9641799999999</v>
      </c>
      <c r="U319" s="19">
        <v>314.47478000000001</v>
      </c>
    </row>
    <row r="320" spans="1:21" ht="14.25" x14ac:dyDescent="0.2">
      <c r="A320" s="8">
        <v>2012</v>
      </c>
      <c r="B320" s="13" t="s">
        <v>19</v>
      </c>
      <c r="C320" s="17">
        <v>6274.3531800000001</v>
      </c>
      <c r="D320" s="9">
        <f t="shared" si="28"/>
        <v>39.240355386310156</v>
      </c>
      <c r="E320" s="21">
        <v>5720.2411000000002</v>
      </c>
      <c r="F320" s="9">
        <f t="shared" si="29"/>
        <v>35.774889812526901</v>
      </c>
      <c r="G320" s="21">
        <v>2053.3265500000002</v>
      </c>
      <c r="H320" s="9">
        <f t="shared" si="30"/>
        <v>12.841684430991204</v>
      </c>
      <c r="I320" s="15">
        <v>707.84448999999995</v>
      </c>
      <c r="J320" s="9">
        <f t="shared" si="31"/>
        <v>4.4269215565326947</v>
      </c>
      <c r="K320" s="21">
        <v>229.54848999999999</v>
      </c>
      <c r="L320" s="9">
        <f t="shared" si="32"/>
        <v>1.43561640022165</v>
      </c>
      <c r="M320" s="25">
        <f t="shared" si="33"/>
        <v>1004.22838</v>
      </c>
      <c r="N320" s="9">
        <f t="shared" si="34"/>
        <v>6.2805324134173972</v>
      </c>
      <c r="O320" s="21">
        <v>15989.54219</v>
      </c>
      <c r="P320" s="19">
        <v>0</v>
      </c>
      <c r="Q320" s="23" t="s">
        <v>53</v>
      </c>
      <c r="R320" s="23" t="s">
        <v>53</v>
      </c>
      <c r="S320" s="19" t="s">
        <v>53</v>
      </c>
      <c r="T320" s="23">
        <v>800.35194000000001</v>
      </c>
      <c r="U320" s="19">
        <v>203.87644</v>
      </c>
    </row>
    <row r="321" spans="1:21" ht="14.25" x14ac:dyDescent="0.2">
      <c r="A321" s="8">
        <v>2012</v>
      </c>
      <c r="B321" s="13" t="s">
        <v>31</v>
      </c>
      <c r="C321" s="17">
        <v>2640.1493500000001</v>
      </c>
      <c r="D321" s="9">
        <f t="shared" si="28"/>
        <v>43.560135913861181</v>
      </c>
      <c r="E321" s="21">
        <v>1486.9918</v>
      </c>
      <c r="F321" s="9">
        <f t="shared" si="29"/>
        <v>24.53405331436916</v>
      </c>
      <c r="G321" s="21">
        <v>1310.7416900000001</v>
      </c>
      <c r="H321" s="9">
        <f t="shared" si="30"/>
        <v>21.626081935237526</v>
      </c>
      <c r="I321" s="15">
        <v>289.38238999999999</v>
      </c>
      <c r="J321" s="9">
        <f t="shared" si="31"/>
        <v>4.7745542271985419</v>
      </c>
      <c r="K321" s="21">
        <v>229.17275000000001</v>
      </c>
      <c r="L321" s="9">
        <f t="shared" si="32"/>
        <v>3.7811482663862672</v>
      </c>
      <c r="M321" s="25">
        <f t="shared" si="33"/>
        <v>104.49203</v>
      </c>
      <c r="N321" s="9">
        <f t="shared" si="34"/>
        <v>1.7240263429473262</v>
      </c>
      <c r="O321" s="21">
        <v>6060.93001</v>
      </c>
      <c r="P321" s="19">
        <v>0</v>
      </c>
      <c r="Q321" s="23" t="s">
        <v>53</v>
      </c>
      <c r="R321" s="23" t="s">
        <v>53</v>
      </c>
      <c r="S321" s="19" t="s">
        <v>53</v>
      </c>
      <c r="T321" s="23">
        <v>0</v>
      </c>
      <c r="U321" s="19">
        <v>104.49203</v>
      </c>
    </row>
    <row r="322" spans="1:21" ht="14.25" x14ac:dyDescent="0.2">
      <c r="A322" s="8">
        <v>2012</v>
      </c>
      <c r="B322" s="13" t="s">
        <v>20</v>
      </c>
      <c r="C322" s="17">
        <v>2782.4379600000002</v>
      </c>
      <c r="D322" s="9">
        <f t="shared" ref="D322:D385" si="35">C322/$O322*100</f>
        <v>48.68616181274291</v>
      </c>
      <c r="E322" s="21">
        <v>844.35839999999996</v>
      </c>
      <c r="F322" s="9">
        <f t="shared" ref="F322:F385" si="36">E322/$O322*100</f>
        <v>14.774298755738904</v>
      </c>
      <c r="G322" s="21">
        <v>1106.8306500000001</v>
      </c>
      <c r="H322" s="9">
        <f t="shared" ref="H322:H385" si="37">G322/$O322*100</f>
        <v>19.366949739717974</v>
      </c>
      <c r="I322" s="15">
        <v>299.21300000000002</v>
      </c>
      <c r="J322" s="9">
        <f t="shared" ref="J322:J385" si="38">I322/$O322*100</f>
        <v>5.235528246774007</v>
      </c>
      <c r="K322" s="21">
        <v>682.20889999999997</v>
      </c>
      <c r="L322" s="9">
        <f t="shared" ref="L322:L385" si="39">K322/$O322*100</f>
        <v>11.937061445026197</v>
      </c>
      <c r="M322" s="25">
        <f t="shared" ref="M322:M385" si="40">SUM(P322:U322)</f>
        <v>0</v>
      </c>
      <c r="N322" s="9">
        <f t="shared" ref="N322:N385" si="41">M322/$O322*100</f>
        <v>0</v>
      </c>
      <c r="O322" s="21">
        <v>5715.0489100000004</v>
      </c>
      <c r="P322" s="19">
        <v>0</v>
      </c>
      <c r="Q322" s="23" t="s">
        <v>53</v>
      </c>
      <c r="R322" s="23" t="s">
        <v>53</v>
      </c>
      <c r="S322" s="19" t="s">
        <v>53</v>
      </c>
      <c r="T322" s="23">
        <v>0</v>
      </c>
      <c r="U322" s="19">
        <v>0</v>
      </c>
    </row>
    <row r="323" spans="1:21" ht="14.25" x14ac:dyDescent="0.2">
      <c r="A323" s="8">
        <v>2012</v>
      </c>
      <c r="B323" s="13" t="s">
        <v>21</v>
      </c>
      <c r="C323" s="17">
        <v>3407.3634999999999</v>
      </c>
      <c r="D323" s="9">
        <f t="shared" si="35"/>
        <v>39.107294422937535</v>
      </c>
      <c r="E323" s="21">
        <v>2363.3242</v>
      </c>
      <c r="F323" s="9">
        <f t="shared" si="36"/>
        <v>27.12455401551766</v>
      </c>
      <c r="G323" s="21">
        <v>1398.08996</v>
      </c>
      <c r="H323" s="9">
        <f t="shared" si="37"/>
        <v>16.04628202875125</v>
      </c>
      <c r="I323" s="15">
        <v>531.13541999999995</v>
      </c>
      <c r="J323" s="9">
        <f t="shared" si="38"/>
        <v>6.0959945272614977</v>
      </c>
      <c r="K323" s="21">
        <v>384.22230999999999</v>
      </c>
      <c r="L323" s="9">
        <f t="shared" si="39"/>
        <v>4.4098303574101134</v>
      </c>
      <c r="M323" s="25">
        <f t="shared" si="40"/>
        <v>628.72380999999996</v>
      </c>
      <c r="N323" s="9">
        <f t="shared" si="41"/>
        <v>7.2160446481219376</v>
      </c>
      <c r="O323" s="21">
        <v>8712.8592000000008</v>
      </c>
      <c r="P323" s="19">
        <v>0</v>
      </c>
      <c r="Q323" s="23" t="s">
        <v>53</v>
      </c>
      <c r="R323" s="23" t="s">
        <v>53</v>
      </c>
      <c r="S323" s="19" t="s">
        <v>53</v>
      </c>
      <c r="T323" s="23">
        <v>452.66041000000001</v>
      </c>
      <c r="U323" s="19">
        <v>176.0634</v>
      </c>
    </row>
    <row r="324" spans="1:21" ht="14.25" x14ac:dyDescent="0.2">
      <c r="A324" s="8">
        <v>2012</v>
      </c>
      <c r="B324" s="13" t="s">
        <v>22</v>
      </c>
      <c r="C324" s="17">
        <v>5329.9448400000001</v>
      </c>
      <c r="D324" s="9">
        <f t="shared" si="35"/>
        <v>49.229598183704226</v>
      </c>
      <c r="E324" s="21">
        <v>1704.2995000000001</v>
      </c>
      <c r="F324" s="9">
        <f t="shared" si="36"/>
        <v>15.74162249110406</v>
      </c>
      <c r="G324" s="21">
        <v>1885.9401600000001</v>
      </c>
      <c r="H324" s="9">
        <f t="shared" si="37"/>
        <v>17.419331543271817</v>
      </c>
      <c r="I324" s="15">
        <v>781.05313999999998</v>
      </c>
      <c r="J324" s="9">
        <f t="shared" si="38"/>
        <v>7.2141332408836867</v>
      </c>
      <c r="K324" s="21">
        <v>776.25600999999995</v>
      </c>
      <c r="L324" s="9">
        <f t="shared" si="39"/>
        <v>7.1698249432512862</v>
      </c>
      <c r="M324" s="25">
        <f t="shared" si="40"/>
        <v>349.21433999999999</v>
      </c>
      <c r="N324" s="9">
        <f t="shared" si="41"/>
        <v>3.2254895977849314</v>
      </c>
      <c r="O324" s="21">
        <v>10826.707989999999</v>
      </c>
      <c r="P324" s="19">
        <v>0</v>
      </c>
      <c r="Q324" s="23" t="s">
        <v>53</v>
      </c>
      <c r="R324" s="23" t="s">
        <v>53</v>
      </c>
      <c r="S324" s="19" t="s">
        <v>53</v>
      </c>
      <c r="T324" s="23">
        <v>240.59085999999999</v>
      </c>
      <c r="U324" s="19">
        <v>108.62348</v>
      </c>
    </row>
    <row r="325" spans="1:21" ht="14.25" x14ac:dyDescent="0.2">
      <c r="A325" s="8">
        <v>2012</v>
      </c>
      <c r="B325" s="13" t="s">
        <v>23</v>
      </c>
      <c r="C325" s="17">
        <v>6359.3741499999996</v>
      </c>
      <c r="D325" s="9">
        <f t="shared" si="35"/>
        <v>42.535097443840407</v>
      </c>
      <c r="E325" s="21">
        <v>1280.4646</v>
      </c>
      <c r="F325" s="9">
        <f t="shared" si="36"/>
        <v>8.5644727373664811</v>
      </c>
      <c r="G325" s="21">
        <v>1773.47065</v>
      </c>
      <c r="H325" s="9">
        <f t="shared" si="37"/>
        <v>11.861976529803799</v>
      </c>
      <c r="I325" s="15">
        <v>573.09996000000001</v>
      </c>
      <c r="J325" s="9">
        <f t="shared" si="38"/>
        <v>3.8332172425585376</v>
      </c>
      <c r="K325" s="21">
        <v>777.25118999999995</v>
      </c>
      <c r="L325" s="9">
        <f t="shared" si="39"/>
        <v>5.1986963379078617</v>
      </c>
      <c r="M325" s="25">
        <f t="shared" si="40"/>
        <v>4187.2259700000004</v>
      </c>
      <c r="N325" s="9">
        <f t="shared" si="41"/>
        <v>28.006539708522922</v>
      </c>
      <c r="O325" s="21">
        <v>14950.886519999998</v>
      </c>
      <c r="P325" s="19">
        <v>4083.0269800000001</v>
      </c>
      <c r="Q325" s="23" t="s">
        <v>53</v>
      </c>
      <c r="R325" s="23" t="s">
        <v>53</v>
      </c>
      <c r="S325" s="19" t="s">
        <v>53</v>
      </c>
      <c r="T325" s="23">
        <v>0</v>
      </c>
      <c r="U325" s="19">
        <v>104.19898999999999</v>
      </c>
    </row>
    <row r="326" spans="1:21" ht="14.25" x14ac:dyDescent="0.2">
      <c r="A326" s="8">
        <v>2012</v>
      </c>
      <c r="B326" s="13" t="s">
        <v>24</v>
      </c>
      <c r="C326" s="17">
        <v>1815.5130200000001</v>
      </c>
      <c r="D326" s="9">
        <f t="shared" si="35"/>
        <v>17.018472210333883</v>
      </c>
      <c r="E326" s="21">
        <v>3113.0599000000002</v>
      </c>
      <c r="F326" s="9">
        <f t="shared" si="36"/>
        <v>29.181571717538425</v>
      </c>
      <c r="G326" s="21">
        <v>1803.2460699999999</v>
      </c>
      <c r="H326" s="9">
        <f t="shared" si="37"/>
        <v>16.903482813187857</v>
      </c>
      <c r="I326" s="15">
        <v>286.75529</v>
      </c>
      <c r="J326" s="9">
        <f t="shared" si="38"/>
        <v>2.6880208956205851</v>
      </c>
      <c r="K326" s="21">
        <v>2308.58484</v>
      </c>
      <c r="L326" s="9">
        <f t="shared" si="39"/>
        <v>21.64048757124203</v>
      </c>
      <c r="M326" s="25">
        <f t="shared" si="40"/>
        <v>1340.73749</v>
      </c>
      <c r="N326" s="9">
        <f t="shared" si="41"/>
        <v>12.567964792077227</v>
      </c>
      <c r="O326" s="21">
        <v>10667.89661</v>
      </c>
      <c r="P326" s="19">
        <v>0</v>
      </c>
      <c r="Q326" s="23" t="s">
        <v>53</v>
      </c>
      <c r="R326" s="23" t="s">
        <v>53</v>
      </c>
      <c r="S326" s="19" t="s">
        <v>53</v>
      </c>
      <c r="T326" s="23">
        <v>0</v>
      </c>
      <c r="U326" s="19">
        <v>1340.73749</v>
      </c>
    </row>
    <row r="327" spans="1:21" ht="14.25" x14ac:dyDescent="0.2">
      <c r="A327" s="8">
        <v>2012</v>
      </c>
      <c r="B327" s="13" t="s">
        <v>25</v>
      </c>
      <c r="C327" s="17">
        <v>5806.0670700000001</v>
      </c>
      <c r="D327" s="9">
        <f t="shared" si="35"/>
        <v>40.083298497303751</v>
      </c>
      <c r="E327" s="21">
        <v>2824.7791999999999</v>
      </c>
      <c r="F327" s="9">
        <f t="shared" si="36"/>
        <v>19.501405425992587</v>
      </c>
      <c r="G327" s="21">
        <v>2165.1260000000002</v>
      </c>
      <c r="H327" s="9">
        <f t="shared" si="37"/>
        <v>14.947362938794519</v>
      </c>
      <c r="I327" s="15">
        <v>892.47595000000001</v>
      </c>
      <c r="J327" s="9">
        <f t="shared" si="38"/>
        <v>6.1613790323498172</v>
      </c>
      <c r="K327" s="21">
        <v>1167.674</v>
      </c>
      <c r="L327" s="9">
        <f t="shared" si="39"/>
        <v>8.0612615950267799</v>
      </c>
      <c r="M327" s="25">
        <f t="shared" si="40"/>
        <v>1628.8809799999999</v>
      </c>
      <c r="N327" s="9">
        <f t="shared" si="41"/>
        <v>11.245292510532549</v>
      </c>
      <c r="O327" s="21">
        <v>14485.003199999999</v>
      </c>
      <c r="P327" s="19">
        <v>0</v>
      </c>
      <c r="Q327" s="23" t="s">
        <v>53</v>
      </c>
      <c r="R327" s="23" t="s">
        <v>53</v>
      </c>
      <c r="S327" s="19" t="s">
        <v>53</v>
      </c>
      <c r="T327" s="23">
        <v>338.64359999999999</v>
      </c>
      <c r="U327" s="19">
        <v>1290.23738</v>
      </c>
    </row>
    <row r="328" spans="1:21" ht="14.25" x14ac:dyDescent="0.2">
      <c r="A328" s="8">
        <v>2012</v>
      </c>
      <c r="B328" s="13" t="s">
        <v>26</v>
      </c>
      <c r="C328" s="17">
        <v>1271.70082</v>
      </c>
      <c r="D328" s="9">
        <f t="shared" si="35"/>
        <v>28.897482559834021</v>
      </c>
      <c r="E328" s="21">
        <v>1627.7438999999999</v>
      </c>
      <c r="F328" s="9">
        <f t="shared" si="36"/>
        <v>36.988024401939292</v>
      </c>
      <c r="G328" s="21">
        <v>976.255</v>
      </c>
      <c r="H328" s="9">
        <f t="shared" si="37"/>
        <v>22.183922030065816</v>
      </c>
      <c r="I328" s="15">
        <v>239.05248</v>
      </c>
      <c r="J328" s="9">
        <f t="shared" si="38"/>
        <v>5.432106957110455</v>
      </c>
      <c r="K328" s="21">
        <v>285.98</v>
      </c>
      <c r="L328" s="9">
        <f t="shared" si="39"/>
        <v>6.4984640510504139</v>
      </c>
      <c r="M328" s="25">
        <f t="shared" si="40"/>
        <v>0</v>
      </c>
      <c r="N328" s="9">
        <f t="shared" si="41"/>
        <v>0</v>
      </c>
      <c r="O328" s="21">
        <v>4400.7322000000004</v>
      </c>
      <c r="P328" s="19">
        <v>0</v>
      </c>
      <c r="Q328" s="23" t="s">
        <v>53</v>
      </c>
      <c r="R328" s="23" t="s">
        <v>53</v>
      </c>
      <c r="S328" s="19" t="s">
        <v>53</v>
      </c>
      <c r="T328" s="23">
        <v>0</v>
      </c>
      <c r="U328" s="19">
        <v>0</v>
      </c>
    </row>
    <row r="329" spans="1:21" ht="14.25" x14ac:dyDescent="0.2">
      <c r="A329" s="8">
        <v>2012</v>
      </c>
      <c r="B329" s="13" t="s">
        <v>32</v>
      </c>
      <c r="C329" s="17">
        <v>9241.7620499999994</v>
      </c>
      <c r="D329" s="9">
        <f t="shared" si="35"/>
        <v>35.226983546581202</v>
      </c>
      <c r="E329" s="21">
        <v>7331.6833999999999</v>
      </c>
      <c r="F329" s="9">
        <f t="shared" si="36"/>
        <v>27.946303865348121</v>
      </c>
      <c r="G329" s="21">
        <v>4135.6158800000003</v>
      </c>
      <c r="H329" s="9">
        <f t="shared" si="37"/>
        <v>15.763798263962009</v>
      </c>
      <c r="I329" s="15">
        <v>1298.4967300000001</v>
      </c>
      <c r="J329" s="9">
        <f t="shared" si="38"/>
        <v>4.9495023454969287</v>
      </c>
      <c r="K329" s="21">
        <v>648.60135000000002</v>
      </c>
      <c r="L329" s="9">
        <f t="shared" si="39"/>
        <v>2.4722849345315443</v>
      </c>
      <c r="M329" s="25">
        <f t="shared" si="40"/>
        <v>3578.7353199999998</v>
      </c>
      <c r="N329" s="9">
        <f t="shared" si="41"/>
        <v>13.641127044080195</v>
      </c>
      <c r="O329" s="21">
        <v>26234.89473</v>
      </c>
      <c r="P329" s="19">
        <v>0</v>
      </c>
      <c r="Q329" s="23" t="s">
        <v>53</v>
      </c>
      <c r="R329" s="23" t="s">
        <v>53</v>
      </c>
      <c r="S329" s="19" t="s">
        <v>53</v>
      </c>
      <c r="T329" s="23">
        <v>1079.55323</v>
      </c>
      <c r="U329" s="19">
        <v>2499.1820899999998</v>
      </c>
    </row>
    <row r="330" spans="1:21" ht="14.25" x14ac:dyDescent="0.2">
      <c r="A330" s="8">
        <v>2012</v>
      </c>
      <c r="B330" s="13" t="s">
        <v>27</v>
      </c>
      <c r="C330" s="17">
        <v>4383.7919499999998</v>
      </c>
      <c r="D330" s="9">
        <f t="shared" si="35"/>
        <v>47.676873772118135</v>
      </c>
      <c r="E330" s="21">
        <v>1732.4957999999999</v>
      </c>
      <c r="F330" s="9">
        <f t="shared" si="36"/>
        <v>18.842131312213578</v>
      </c>
      <c r="G330" s="21">
        <v>1499.8322499999999</v>
      </c>
      <c r="H330" s="9">
        <f t="shared" si="37"/>
        <v>16.311748750440113</v>
      </c>
      <c r="I330" s="15">
        <v>585.83234000000004</v>
      </c>
      <c r="J330" s="9">
        <f t="shared" si="38"/>
        <v>6.3713458221493822</v>
      </c>
      <c r="K330" s="21">
        <v>445.16953999999998</v>
      </c>
      <c r="L330" s="9">
        <f t="shared" si="39"/>
        <v>4.8415372371336858</v>
      </c>
      <c r="M330" s="25">
        <f t="shared" si="40"/>
        <v>547.67552000000001</v>
      </c>
      <c r="N330" s="9">
        <f t="shared" si="41"/>
        <v>5.9563631059451083</v>
      </c>
      <c r="O330" s="21">
        <v>9194.7973999999995</v>
      </c>
      <c r="P330" s="19">
        <v>0</v>
      </c>
      <c r="Q330" s="23" t="s">
        <v>53</v>
      </c>
      <c r="R330" s="23" t="s">
        <v>53</v>
      </c>
      <c r="S330" s="19" t="s">
        <v>53</v>
      </c>
      <c r="T330" s="23">
        <v>351.49858999999998</v>
      </c>
      <c r="U330" s="19">
        <v>196.17693</v>
      </c>
    </row>
    <row r="331" spans="1:21" ht="14.25" x14ac:dyDescent="0.2">
      <c r="A331" s="8">
        <v>2012</v>
      </c>
      <c r="B331" s="13" t="s">
        <v>28</v>
      </c>
      <c r="C331" s="17">
        <v>1836.0305599999999</v>
      </c>
      <c r="D331" s="9">
        <f t="shared" si="35"/>
        <v>34.004167471026548</v>
      </c>
      <c r="E331" s="21">
        <v>1219.2083</v>
      </c>
      <c r="F331" s="9">
        <f t="shared" si="36"/>
        <v>22.580323072218135</v>
      </c>
      <c r="G331" s="21">
        <v>1408.63111</v>
      </c>
      <c r="H331" s="9">
        <f t="shared" si="37"/>
        <v>26.088524457533008</v>
      </c>
      <c r="I331" s="15">
        <v>341.84404999999998</v>
      </c>
      <c r="J331" s="9">
        <f t="shared" si="38"/>
        <v>6.3311159293415979</v>
      </c>
      <c r="K331" s="21">
        <v>200.95364000000001</v>
      </c>
      <c r="L331" s="9">
        <f t="shared" si="39"/>
        <v>3.7217578930017265</v>
      </c>
      <c r="M331" s="25">
        <f t="shared" si="40"/>
        <v>392.7604</v>
      </c>
      <c r="N331" s="9">
        <f t="shared" si="41"/>
        <v>7.2741111768789821</v>
      </c>
      <c r="O331" s="21">
        <v>5399.4280600000002</v>
      </c>
      <c r="P331" s="19">
        <v>0</v>
      </c>
      <c r="Q331" s="23" t="s">
        <v>53</v>
      </c>
      <c r="R331" s="23" t="s">
        <v>53</v>
      </c>
      <c r="S331" s="19" t="s">
        <v>53</v>
      </c>
      <c r="T331" s="23">
        <v>392.7604</v>
      </c>
      <c r="U331" s="19">
        <v>0</v>
      </c>
    </row>
    <row r="332" spans="1:21" ht="14.25" x14ac:dyDescent="0.2">
      <c r="A332" s="7">
        <v>2013</v>
      </c>
      <c r="B332" s="12" t="s">
        <v>1</v>
      </c>
      <c r="C332" s="16">
        <v>208586.38092000003</v>
      </c>
      <c r="D332" s="9">
        <f t="shared" si="35"/>
        <v>39.778275242969954</v>
      </c>
      <c r="E332" s="20">
        <v>118893.90999999999</v>
      </c>
      <c r="F332" s="9">
        <f t="shared" si="36"/>
        <v>22.673554504532976</v>
      </c>
      <c r="G332" s="20">
        <v>67679.091529999991</v>
      </c>
      <c r="H332" s="9">
        <f t="shared" si="37"/>
        <v>12.906679329687542</v>
      </c>
      <c r="I332" s="14">
        <v>49832.292119999991</v>
      </c>
      <c r="J332" s="9">
        <f t="shared" si="38"/>
        <v>9.5032217501184792</v>
      </c>
      <c r="K332" s="20">
        <v>28217.526879999998</v>
      </c>
      <c r="L332" s="9">
        <f t="shared" si="39"/>
        <v>5.3811976887361537</v>
      </c>
      <c r="M332" s="24">
        <f t="shared" si="40"/>
        <v>51163.410600000003</v>
      </c>
      <c r="N332" s="9">
        <f t="shared" si="41"/>
        <v>9.7570714839548991</v>
      </c>
      <c r="O332" s="20">
        <v>524372.61205</v>
      </c>
      <c r="P332" s="14">
        <v>18318.006450000001</v>
      </c>
      <c r="Q332" s="20">
        <v>5870.1438399999997</v>
      </c>
      <c r="R332" s="20">
        <v>1788.8928800000001</v>
      </c>
      <c r="S332" s="14">
        <v>2438.2936300000001</v>
      </c>
      <c r="T332" s="20">
        <v>9881.767319999999</v>
      </c>
      <c r="U332" s="14">
        <v>12866.306479999996</v>
      </c>
    </row>
    <row r="333" spans="1:21" ht="14.25" x14ac:dyDescent="0.2">
      <c r="A333" s="8">
        <v>2013</v>
      </c>
      <c r="B333" s="13" t="s">
        <v>2</v>
      </c>
      <c r="C333" s="17">
        <v>2830.7516700000001</v>
      </c>
      <c r="D333" s="9">
        <f t="shared" si="35"/>
        <v>46.934745438700261</v>
      </c>
      <c r="E333" s="21">
        <v>883.77170000000001</v>
      </c>
      <c r="F333" s="9">
        <f t="shared" si="36"/>
        <v>14.653210384020499</v>
      </c>
      <c r="G333" s="21">
        <v>1180.62284</v>
      </c>
      <c r="H333" s="9">
        <f t="shared" si="37"/>
        <v>19.575094856171308</v>
      </c>
      <c r="I333" s="15">
        <v>357.77562</v>
      </c>
      <c r="J333" s="9">
        <f t="shared" si="38"/>
        <v>5.932031349423581</v>
      </c>
      <c r="K333" s="21">
        <v>682.14941999999996</v>
      </c>
      <c r="L333" s="9">
        <f t="shared" si="39"/>
        <v>11.310250107123322</v>
      </c>
      <c r="M333" s="25">
        <f t="shared" si="40"/>
        <v>96.178399999999996</v>
      </c>
      <c r="N333" s="9">
        <f t="shared" si="41"/>
        <v>1.5946678645610366</v>
      </c>
      <c r="O333" s="21">
        <v>6031.2496499999997</v>
      </c>
      <c r="P333" s="19">
        <v>0</v>
      </c>
      <c r="Q333" s="23" t="s">
        <v>53</v>
      </c>
      <c r="R333" s="23" t="s">
        <v>53</v>
      </c>
      <c r="S333" s="19" t="s">
        <v>53</v>
      </c>
      <c r="T333" s="23">
        <v>0</v>
      </c>
      <c r="U333" s="19">
        <v>96.178399999999996</v>
      </c>
    </row>
    <row r="334" spans="1:21" ht="14.25" x14ac:dyDescent="0.2">
      <c r="A334" s="8">
        <v>2013</v>
      </c>
      <c r="B334" s="13" t="s">
        <v>3</v>
      </c>
      <c r="C334" s="17">
        <v>7860.0155500000001</v>
      </c>
      <c r="D334" s="9">
        <f t="shared" si="35"/>
        <v>44.460573450312367</v>
      </c>
      <c r="E334" s="21">
        <v>1913.5941</v>
      </c>
      <c r="F334" s="9">
        <f t="shared" si="36"/>
        <v>10.824341312802414</v>
      </c>
      <c r="G334" s="21">
        <v>1601.3869999999999</v>
      </c>
      <c r="H334" s="9">
        <f t="shared" si="37"/>
        <v>9.058326142354181</v>
      </c>
      <c r="I334" s="15">
        <v>752.25350000000003</v>
      </c>
      <c r="J334" s="9">
        <f t="shared" si="38"/>
        <v>4.2551597738257092</v>
      </c>
      <c r="K334" s="21">
        <v>40.994</v>
      </c>
      <c r="L334" s="9">
        <f t="shared" si="39"/>
        <v>0.23188462369162938</v>
      </c>
      <c r="M334" s="25">
        <f t="shared" si="40"/>
        <v>5510.3752200000008</v>
      </c>
      <c r="N334" s="9">
        <f t="shared" si="41"/>
        <v>31.169714697013699</v>
      </c>
      <c r="O334" s="21">
        <v>17678.61937</v>
      </c>
      <c r="P334" s="19">
        <v>5389.5023600000004</v>
      </c>
      <c r="Q334" s="23" t="s">
        <v>53</v>
      </c>
      <c r="R334" s="23" t="s">
        <v>53</v>
      </c>
      <c r="S334" s="19" t="s">
        <v>53</v>
      </c>
      <c r="T334" s="23">
        <v>77.239660000000001</v>
      </c>
      <c r="U334" s="19">
        <v>43.633200000000002</v>
      </c>
    </row>
    <row r="335" spans="1:21" ht="14.25" x14ac:dyDescent="0.2">
      <c r="A335" s="8">
        <v>2013</v>
      </c>
      <c r="B335" s="13" t="s">
        <v>4</v>
      </c>
      <c r="C335" s="17">
        <v>2111.4279900000001</v>
      </c>
      <c r="D335" s="9">
        <f t="shared" si="35"/>
        <v>50.545931192659886</v>
      </c>
      <c r="E335" s="21">
        <v>448.60874999999999</v>
      </c>
      <c r="F335" s="9">
        <f t="shared" si="36"/>
        <v>10.739341865940291</v>
      </c>
      <c r="G335" s="21">
        <v>766.22423000000003</v>
      </c>
      <c r="H335" s="9">
        <f t="shared" si="37"/>
        <v>18.342807517545889</v>
      </c>
      <c r="I335" s="15">
        <v>638.59577000000002</v>
      </c>
      <c r="J335" s="9">
        <f t="shared" si="38"/>
        <v>15.287482217351709</v>
      </c>
      <c r="K335" s="21">
        <v>212.38946000000001</v>
      </c>
      <c r="L335" s="9">
        <f t="shared" si="39"/>
        <v>5.0844372065022165</v>
      </c>
      <c r="M335" s="25">
        <f t="shared" si="40"/>
        <v>0</v>
      </c>
      <c r="N335" s="9">
        <f t="shared" si="41"/>
        <v>0</v>
      </c>
      <c r="O335" s="21">
        <v>4177.2462000000005</v>
      </c>
      <c r="P335" s="19">
        <v>0</v>
      </c>
      <c r="Q335" s="23" t="s">
        <v>53</v>
      </c>
      <c r="R335" s="23" t="s">
        <v>53</v>
      </c>
      <c r="S335" s="19" t="s">
        <v>53</v>
      </c>
      <c r="T335" s="23">
        <v>0</v>
      </c>
      <c r="U335" s="19">
        <v>0</v>
      </c>
    </row>
    <row r="336" spans="1:21" ht="14.25" x14ac:dyDescent="0.2">
      <c r="A336" s="8">
        <v>2013</v>
      </c>
      <c r="B336" s="13" t="s">
        <v>5</v>
      </c>
      <c r="C336" s="17">
        <v>1403.0887</v>
      </c>
      <c r="D336" s="9">
        <f t="shared" si="35"/>
        <v>30.03199600933182</v>
      </c>
      <c r="E336" s="21">
        <v>778.88175000000001</v>
      </c>
      <c r="F336" s="9">
        <f t="shared" si="36"/>
        <v>16.671343449449335</v>
      </c>
      <c r="G336" s="21">
        <v>1152.2639999999999</v>
      </c>
      <c r="H336" s="9">
        <f t="shared" si="37"/>
        <v>24.663293097362065</v>
      </c>
      <c r="I336" s="15">
        <v>288.58999999999997</v>
      </c>
      <c r="J336" s="9">
        <f t="shared" si="38"/>
        <v>6.1770390769543431</v>
      </c>
      <c r="K336" s="21">
        <v>269.40600000000001</v>
      </c>
      <c r="L336" s="9">
        <f t="shared" si="39"/>
        <v>5.7664208377489237</v>
      </c>
      <c r="M336" s="25">
        <f t="shared" si="40"/>
        <v>779.7490600000001</v>
      </c>
      <c r="N336" s="9">
        <f t="shared" si="41"/>
        <v>16.68990752915353</v>
      </c>
      <c r="O336" s="21">
        <v>4671.9795099999992</v>
      </c>
      <c r="P336" s="19">
        <v>0</v>
      </c>
      <c r="Q336" s="23" t="s">
        <v>53</v>
      </c>
      <c r="R336" s="23" t="s">
        <v>53</v>
      </c>
      <c r="S336" s="19" t="s">
        <v>53</v>
      </c>
      <c r="T336" s="23">
        <v>177.51740000000001</v>
      </c>
      <c r="U336" s="19">
        <v>602.23166000000003</v>
      </c>
    </row>
    <row r="337" spans="1:21" ht="14.25" x14ac:dyDescent="0.2">
      <c r="A337" s="8">
        <v>2013</v>
      </c>
      <c r="B337" s="13" t="s">
        <v>29</v>
      </c>
      <c r="C337" s="17">
        <v>7529.1057199999996</v>
      </c>
      <c r="D337" s="9">
        <f t="shared" si="35"/>
        <v>66.754504395318534</v>
      </c>
      <c r="E337" s="21">
        <v>1198.5271499999999</v>
      </c>
      <c r="F337" s="9">
        <f t="shared" si="36"/>
        <v>10.62637302197207</v>
      </c>
      <c r="G337" s="21">
        <v>1129.8914299999999</v>
      </c>
      <c r="H337" s="9">
        <f t="shared" si="37"/>
        <v>10.017835482082692</v>
      </c>
      <c r="I337" s="15">
        <v>847.81497000000002</v>
      </c>
      <c r="J337" s="9">
        <f t="shared" si="38"/>
        <v>7.5168911482998615</v>
      </c>
      <c r="K337" s="21">
        <v>281.89557000000002</v>
      </c>
      <c r="L337" s="9">
        <f t="shared" si="39"/>
        <v>2.4993405281319161</v>
      </c>
      <c r="M337" s="25">
        <f t="shared" si="40"/>
        <v>291.56317999999999</v>
      </c>
      <c r="N337" s="9">
        <f t="shared" si="41"/>
        <v>2.5850554241949273</v>
      </c>
      <c r="O337" s="21">
        <v>11278.798019999998</v>
      </c>
      <c r="P337" s="19">
        <v>0</v>
      </c>
      <c r="Q337" s="23" t="s">
        <v>53</v>
      </c>
      <c r="R337" s="23" t="s">
        <v>53</v>
      </c>
      <c r="S337" s="19" t="s">
        <v>53</v>
      </c>
      <c r="T337" s="23">
        <v>251.00880000000001</v>
      </c>
      <c r="U337" s="19">
        <v>40.554380000000002</v>
      </c>
    </row>
    <row r="338" spans="1:21" ht="14.25" x14ac:dyDescent="0.2">
      <c r="A338" s="8">
        <v>2013</v>
      </c>
      <c r="B338" s="13" t="s">
        <v>6</v>
      </c>
      <c r="C338" s="17">
        <v>1527.4014</v>
      </c>
      <c r="D338" s="9">
        <f t="shared" si="35"/>
        <v>44.318775204503076</v>
      </c>
      <c r="E338" s="21">
        <v>606.55897000000004</v>
      </c>
      <c r="F338" s="9">
        <f t="shared" si="36"/>
        <v>17.59979442188866</v>
      </c>
      <c r="G338" s="21">
        <v>1036.4779000000001</v>
      </c>
      <c r="H338" s="9">
        <f t="shared" si="37"/>
        <v>30.074236578894993</v>
      </c>
      <c r="I338" s="15">
        <v>251.72457</v>
      </c>
      <c r="J338" s="9">
        <f t="shared" si="38"/>
        <v>7.3039900521763288</v>
      </c>
      <c r="K338" s="21">
        <v>24.235199999999999</v>
      </c>
      <c r="L338" s="9">
        <f t="shared" si="39"/>
        <v>0.70320374253694728</v>
      </c>
      <c r="M338" s="25">
        <f t="shared" si="40"/>
        <v>0</v>
      </c>
      <c r="N338" s="9">
        <f t="shared" si="41"/>
        <v>0</v>
      </c>
      <c r="O338" s="21">
        <v>3446.39804</v>
      </c>
      <c r="P338" s="19">
        <v>0</v>
      </c>
      <c r="Q338" s="23" t="s">
        <v>53</v>
      </c>
      <c r="R338" s="23" t="s">
        <v>53</v>
      </c>
      <c r="S338" s="19" t="s">
        <v>53</v>
      </c>
      <c r="T338" s="23">
        <v>0</v>
      </c>
      <c r="U338" s="19">
        <v>0</v>
      </c>
    </row>
    <row r="339" spans="1:21" ht="14.25" x14ac:dyDescent="0.2">
      <c r="A339" s="8">
        <v>2013</v>
      </c>
      <c r="B339" s="13" t="s">
        <v>7</v>
      </c>
      <c r="C339" s="17">
        <v>2610.9402399999999</v>
      </c>
      <c r="D339" s="9">
        <f t="shared" si="35"/>
        <v>16.124311771248532</v>
      </c>
      <c r="E339" s="21">
        <v>7067.2556000000004</v>
      </c>
      <c r="F339" s="9">
        <f t="shared" si="36"/>
        <v>43.645055875159407</v>
      </c>
      <c r="G339" s="21">
        <v>2998.0538299999998</v>
      </c>
      <c r="H339" s="9">
        <f t="shared" si="37"/>
        <v>18.514998513296398</v>
      </c>
      <c r="I339" s="15">
        <v>720.08951999999999</v>
      </c>
      <c r="J339" s="9">
        <f t="shared" si="38"/>
        <v>4.4470370274306639</v>
      </c>
      <c r="K339" s="21">
        <v>67.131370000000004</v>
      </c>
      <c r="L339" s="9">
        <f t="shared" si="39"/>
        <v>0.41458135384632194</v>
      </c>
      <c r="M339" s="25">
        <f t="shared" si="40"/>
        <v>2729.0980100000002</v>
      </c>
      <c r="N339" s="9">
        <f t="shared" si="41"/>
        <v>16.854015459018683</v>
      </c>
      <c r="O339" s="21">
        <v>16192.568569999999</v>
      </c>
      <c r="P339" s="19">
        <v>1091.4311700000001</v>
      </c>
      <c r="Q339" s="23" t="s">
        <v>53</v>
      </c>
      <c r="R339" s="23" t="s">
        <v>53</v>
      </c>
      <c r="S339" s="19" t="s">
        <v>53</v>
      </c>
      <c r="T339" s="23">
        <v>1550.2835</v>
      </c>
      <c r="U339" s="19">
        <v>87.383340000000004</v>
      </c>
    </row>
    <row r="340" spans="1:21" ht="14.25" x14ac:dyDescent="0.2">
      <c r="A340" s="8">
        <v>2013</v>
      </c>
      <c r="B340" s="13" t="s">
        <v>8</v>
      </c>
      <c r="C340" s="17">
        <v>8411.1028800000004</v>
      </c>
      <c r="D340" s="9">
        <f t="shared" si="35"/>
        <v>54.382347972920066</v>
      </c>
      <c r="E340" s="21">
        <v>2427.7583399999999</v>
      </c>
      <c r="F340" s="9">
        <f t="shared" si="36"/>
        <v>15.696776121235455</v>
      </c>
      <c r="G340" s="21">
        <v>1769.9828600000001</v>
      </c>
      <c r="H340" s="9">
        <f t="shared" si="37"/>
        <v>11.443900422084036</v>
      </c>
      <c r="I340" s="15">
        <v>804.22375</v>
      </c>
      <c r="J340" s="9">
        <f t="shared" si="38"/>
        <v>5.1997432969915911</v>
      </c>
      <c r="K340" s="21">
        <v>1619.92228</v>
      </c>
      <c r="L340" s="9">
        <f t="shared" si="39"/>
        <v>10.473677278341178</v>
      </c>
      <c r="M340" s="25">
        <f t="shared" si="40"/>
        <v>433.61475999999999</v>
      </c>
      <c r="N340" s="9">
        <f t="shared" si="41"/>
        <v>2.803554908427683</v>
      </c>
      <c r="O340" s="21">
        <v>15466.604869999999</v>
      </c>
      <c r="P340" s="19">
        <v>0</v>
      </c>
      <c r="Q340" s="23" t="s">
        <v>53</v>
      </c>
      <c r="R340" s="23" t="s">
        <v>53</v>
      </c>
      <c r="S340" s="19" t="s">
        <v>53</v>
      </c>
      <c r="T340" s="23">
        <v>349.34208000000001</v>
      </c>
      <c r="U340" s="19">
        <v>84.272679999999994</v>
      </c>
    </row>
    <row r="341" spans="1:21" ht="14.25" x14ac:dyDescent="0.2">
      <c r="A341" s="8">
        <v>2013</v>
      </c>
      <c r="B341" s="13" t="s">
        <v>55</v>
      </c>
      <c r="C341" s="17">
        <v>41750.343130000001</v>
      </c>
      <c r="D341" s="9">
        <f t="shared" si="35"/>
        <v>41.791970398242903</v>
      </c>
      <c r="E341" s="21">
        <v>18510.654890000002</v>
      </c>
      <c r="F341" s="9">
        <f t="shared" si="36"/>
        <v>18.52911097775139</v>
      </c>
      <c r="G341" s="21">
        <v>3450.4173900000001</v>
      </c>
      <c r="H341" s="9">
        <f t="shared" si="37"/>
        <v>3.4538576359830397</v>
      </c>
      <c r="I341" s="15">
        <v>25933.424309999999</v>
      </c>
      <c r="J341" s="9">
        <f t="shared" si="38"/>
        <v>25.959281285758205</v>
      </c>
      <c r="K341" s="21">
        <v>6306.63897</v>
      </c>
      <c r="L341" s="9">
        <f t="shared" si="39"/>
        <v>6.3129270177723944</v>
      </c>
      <c r="M341" s="25">
        <f t="shared" si="40"/>
        <v>3948.9154100000001</v>
      </c>
      <c r="N341" s="9">
        <f t="shared" si="41"/>
        <v>3.9528526844920622</v>
      </c>
      <c r="O341" s="21">
        <v>99900.394100000005</v>
      </c>
      <c r="P341" s="19">
        <v>0</v>
      </c>
      <c r="Q341" s="23" t="s">
        <v>53</v>
      </c>
      <c r="R341" s="23" t="s">
        <v>53</v>
      </c>
      <c r="S341" s="19" t="s">
        <v>53</v>
      </c>
      <c r="T341" s="23">
        <v>357.37250999999998</v>
      </c>
      <c r="U341" s="19">
        <v>3591.5428999999999</v>
      </c>
    </row>
    <row r="342" spans="1:21" ht="14.25" x14ac:dyDescent="0.2">
      <c r="A342" s="8">
        <v>2013</v>
      </c>
      <c r="B342" s="13" t="s">
        <v>9</v>
      </c>
      <c r="C342" s="17">
        <v>3054.3685599999999</v>
      </c>
      <c r="D342" s="9">
        <f t="shared" si="35"/>
        <v>42.931749809015066</v>
      </c>
      <c r="E342" s="21">
        <v>1266.14465</v>
      </c>
      <c r="F342" s="9">
        <f t="shared" si="36"/>
        <v>17.796740723333976</v>
      </c>
      <c r="G342" s="21">
        <v>1546.27584</v>
      </c>
      <c r="H342" s="9">
        <f t="shared" si="37"/>
        <v>21.734223029916407</v>
      </c>
      <c r="I342" s="15">
        <v>687.20705999999996</v>
      </c>
      <c r="J342" s="9">
        <f t="shared" si="38"/>
        <v>9.659280138382778</v>
      </c>
      <c r="K342" s="21">
        <v>138.28887</v>
      </c>
      <c r="L342" s="9">
        <f t="shared" si="39"/>
        <v>1.9437677711727788</v>
      </c>
      <c r="M342" s="25">
        <f t="shared" si="40"/>
        <v>422.18990999999994</v>
      </c>
      <c r="N342" s="9">
        <f t="shared" si="41"/>
        <v>5.9342385281789927</v>
      </c>
      <c r="O342" s="21">
        <v>7114.4748899999995</v>
      </c>
      <c r="P342" s="19">
        <v>0</v>
      </c>
      <c r="Q342" s="23" t="s">
        <v>53</v>
      </c>
      <c r="R342" s="23" t="s">
        <v>53</v>
      </c>
      <c r="S342" s="19" t="s">
        <v>53</v>
      </c>
      <c r="T342" s="23">
        <v>355.75439999999998</v>
      </c>
      <c r="U342" s="19">
        <v>66.435509999999994</v>
      </c>
    </row>
    <row r="343" spans="1:21" ht="14.25" x14ac:dyDescent="0.2">
      <c r="A343" s="8">
        <v>2013</v>
      </c>
      <c r="B343" s="13" t="s">
        <v>10</v>
      </c>
      <c r="C343" s="17">
        <v>7038.8445400000001</v>
      </c>
      <c r="D343" s="9">
        <f t="shared" si="35"/>
        <v>35.957276983025082</v>
      </c>
      <c r="E343" s="21">
        <v>7485.4845999999998</v>
      </c>
      <c r="F343" s="9">
        <f t="shared" si="36"/>
        <v>38.23889582797473</v>
      </c>
      <c r="G343" s="21">
        <v>2209.5985500000002</v>
      </c>
      <c r="H343" s="9">
        <f t="shared" si="37"/>
        <v>11.287526899072642</v>
      </c>
      <c r="I343" s="15">
        <v>1110.3390099999999</v>
      </c>
      <c r="J343" s="9">
        <f t="shared" si="38"/>
        <v>5.6720626660732947</v>
      </c>
      <c r="K343" s="21">
        <v>1209.6927599999999</v>
      </c>
      <c r="L343" s="9">
        <f t="shared" si="39"/>
        <v>6.179601977071095</v>
      </c>
      <c r="M343" s="25">
        <f t="shared" si="40"/>
        <v>521.61780999999996</v>
      </c>
      <c r="N343" s="9">
        <f t="shared" si="41"/>
        <v>2.6646356467831507</v>
      </c>
      <c r="O343" s="21">
        <v>19575.577270000002</v>
      </c>
      <c r="P343" s="19">
        <v>0</v>
      </c>
      <c r="Q343" s="23" t="s">
        <v>53</v>
      </c>
      <c r="R343" s="23" t="s">
        <v>53</v>
      </c>
      <c r="S343" s="19" t="s">
        <v>53</v>
      </c>
      <c r="T343" s="23">
        <v>0</v>
      </c>
      <c r="U343" s="19">
        <v>521.61780999999996</v>
      </c>
    </row>
    <row r="344" spans="1:21" ht="14.25" x14ac:dyDescent="0.2">
      <c r="A344" s="8">
        <v>2013</v>
      </c>
      <c r="B344" s="13" t="s">
        <v>11</v>
      </c>
      <c r="C344" s="17">
        <v>3109.39633</v>
      </c>
      <c r="D344" s="9">
        <f t="shared" si="35"/>
        <v>26.468230683363025</v>
      </c>
      <c r="E344" s="21">
        <v>4057.5606699999998</v>
      </c>
      <c r="F344" s="9">
        <f t="shared" si="36"/>
        <v>34.539325459775341</v>
      </c>
      <c r="G344" s="21">
        <v>3179.08178</v>
      </c>
      <c r="H344" s="9">
        <f t="shared" si="37"/>
        <v>27.061416745904609</v>
      </c>
      <c r="I344" s="15">
        <v>1027.80727</v>
      </c>
      <c r="J344" s="9">
        <f t="shared" si="38"/>
        <v>8.7490422684063507</v>
      </c>
      <c r="K344" s="21">
        <v>294.18630000000002</v>
      </c>
      <c r="L344" s="9">
        <f t="shared" si="39"/>
        <v>2.5042130452006548</v>
      </c>
      <c r="M344" s="25">
        <f t="shared" si="40"/>
        <v>79.622290000000007</v>
      </c>
      <c r="N344" s="9">
        <f t="shared" si="41"/>
        <v>0.67777179735001125</v>
      </c>
      <c r="O344" s="21">
        <v>11747.654640000001</v>
      </c>
      <c r="P344" s="19">
        <v>0</v>
      </c>
      <c r="Q344" s="23" t="s">
        <v>53</v>
      </c>
      <c r="R344" s="23" t="s">
        <v>53</v>
      </c>
      <c r="S344" s="19" t="s">
        <v>53</v>
      </c>
      <c r="T344" s="23">
        <v>79.622290000000007</v>
      </c>
      <c r="U344" s="19">
        <v>0</v>
      </c>
    </row>
    <row r="345" spans="1:21" ht="14.25" x14ac:dyDescent="0.2">
      <c r="A345" s="8">
        <v>2013</v>
      </c>
      <c r="B345" s="13" t="s">
        <v>12</v>
      </c>
      <c r="C345" s="17">
        <v>2528.6221599999999</v>
      </c>
      <c r="D345" s="9">
        <f t="shared" si="35"/>
        <v>27.347305568577397</v>
      </c>
      <c r="E345" s="21">
        <v>2889.5084299999999</v>
      </c>
      <c r="F345" s="9">
        <f t="shared" si="36"/>
        <v>31.250327244696109</v>
      </c>
      <c r="G345" s="21">
        <v>2189.3719999999998</v>
      </c>
      <c r="H345" s="9">
        <f t="shared" si="37"/>
        <v>23.678280620338874</v>
      </c>
      <c r="I345" s="15">
        <v>585.28115000000003</v>
      </c>
      <c r="J345" s="9">
        <f t="shared" si="38"/>
        <v>6.329875101853248</v>
      </c>
      <c r="K345" s="21">
        <v>189.07</v>
      </c>
      <c r="L345" s="9">
        <f t="shared" si="39"/>
        <v>2.0448112595244075</v>
      </c>
      <c r="M345" s="25">
        <f t="shared" si="40"/>
        <v>864.47640999999999</v>
      </c>
      <c r="N345" s="9">
        <f t="shared" si="41"/>
        <v>9.3494002050099869</v>
      </c>
      <c r="O345" s="21">
        <v>9246.330149999998</v>
      </c>
      <c r="P345" s="19">
        <v>0</v>
      </c>
      <c r="Q345" s="23" t="s">
        <v>53</v>
      </c>
      <c r="R345" s="23" t="s">
        <v>53</v>
      </c>
      <c r="S345" s="19" t="s">
        <v>53</v>
      </c>
      <c r="T345" s="23">
        <v>558.04512999999997</v>
      </c>
      <c r="U345" s="19">
        <v>306.43128000000002</v>
      </c>
    </row>
    <row r="346" spans="1:21" ht="14.25" x14ac:dyDescent="0.2">
      <c r="A346" s="8">
        <v>2013</v>
      </c>
      <c r="B346" s="13" t="s">
        <v>13</v>
      </c>
      <c r="C346" s="17">
        <v>16351.700220000001</v>
      </c>
      <c r="D346" s="9">
        <f t="shared" si="35"/>
        <v>57.85435194178956</v>
      </c>
      <c r="E346" s="21">
        <v>5180.8405000000002</v>
      </c>
      <c r="F346" s="9">
        <f t="shared" si="36"/>
        <v>18.330458949746877</v>
      </c>
      <c r="G346" s="21">
        <v>3651.30321</v>
      </c>
      <c r="H346" s="9">
        <f t="shared" si="37"/>
        <v>12.918765517676912</v>
      </c>
      <c r="I346" s="15">
        <v>1247.29368</v>
      </c>
      <c r="J346" s="9">
        <f t="shared" si="38"/>
        <v>4.4130803871531494</v>
      </c>
      <c r="K346" s="21">
        <v>1668.9254800000001</v>
      </c>
      <c r="L346" s="9">
        <f t="shared" si="39"/>
        <v>5.9048662087409571</v>
      </c>
      <c r="M346" s="25">
        <f t="shared" si="40"/>
        <v>163.4982</v>
      </c>
      <c r="N346" s="9">
        <f t="shared" si="41"/>
        <v>0.57847699489252846</v>
      </c>
      <c r="O346" s="21">
        <v>28263.561290000005</v>
      </c>
      <c r="P346" s="19">
        <v>0</v>
      </c>
      <c r="Q346" s="23" t="s">
        <v>53</v>
      </c>
      <c r="R346" s="23" t="s">
        <v>53</v>
      </c>
      <c r="S346" s="19" t="s">
        <v>53</v>
      </c>
      <c r="T346" s="23">
        <v>0</v>
      </c>
      <c r="U346" s="19">
        <v>163.4982</v>
      </c>
    </row>
    <row r="347" spans="1:21" ht="14.25" x14ac:dyDescent="0.2">
      <c r="A347" s="8">
        <v>2013</v>
      </c>
      <c r="B347" s="13" t="s">
        <v>14</v>
      </c>
      <c r="C347" s="17">
        <v>18046.946309999999</v>
      </c>
      <c r="D347" s="9">
        <f t="shared" si="35"/>
        <v>32.885816710777121</v>
      </c>
      <c r="E347" s="21">
        <v>16885.498500000002</v>
      </c>
      <c r="F347" s="9">
        <f t="shared" si="36"/>
        <v>30.769383318517896</v>
      </c>
      <c r="G347" s="21">
        <v>7629.0087700000004</v>
      </c>
      <c r="H347" s="9">
        <f t="shared" si="37"/>
        <v>13.901863494552128</v>
      </c>
      <c r="I347" s="15">
        <v>1377.8268599999999</v>
      </c>
      <c r="J347" s="9">
        <f t="shared" si="38"/>
        <v>2.5107273440514581</v>
      </c>
      <c r="K347" s="21">
        <v>4723.6518999999998</v>
      </c>
      <c r="L347" s="9">
        <f t="shared" si="39"/>
        <v>8.6076141592352364</v>
      </c>
      <c r="M347" s="25">
        <f t="shared" si="40"/>
        <v>6214.6657099999993</v>
      </c>
      <c r="N347" s="9">
        <f t="shared" si="41"/>
        <v>11.324594972866162</v>
      </c>
      <c r="O347" s="21">
        <v>54877.598050000001</v>
      </c>
      <c r="P347" s="19">
        <v>6035.9933000000001</v>
      </c>
      <c r="Q347" s="23" t="s">
        <v>53</v>
      </c>
      <c r="R347" s="23" t="s">
        <v>53</v>
      </c>
      <c r="S347" s="19" t="s">
        <v>53</v>
      </c>
      <c r="T347" s="23">
        <v>133.76827</v>
      </c>
      <c r="U347" s="19">
        <v>44.904139999999998</v>
      </c>
    </row>
    <row r="348" spans="1:21" ht="14.25" x14ac:dyDescent="0.2">
      <c r="A348" s="8">
        <v>2013</v>
      </c>
      <c r="B348" s="13" t="s">
        <v>30</v>
      </c>
      <c r="C348" s="17">
        <v>5612.8729599999997</v>
      </c>
      <c r="D348" s="9">
        <f t="shared" si="35"/>
        <v>40.317364415512131</v>
      </c>
      <c r="E348" s="21">
        <v>4020.2645200000002</v>
      </c>
      <c r="F348" s="9">
        <f t="shared" si="36"/>
        <v>28.877630200202137</v>
      </c>
      <c r="G348" s="21">
        <v>2161.3204900000001</v>
      </c>
      <c r="H348" s="9">
        <f t="shared" si="37"/>
        <v>15.524802794404104</v>
      </c>
      <c r="I348" s="15">
        <v>1213.03655</v>
      </c>
      <c r="J348" s="9">
        <f t="shared" si="38"/>
        <v>8.7132627059646826</v>
      </c>
      <c r="K348" s="21">
        <v>36.0411</v>
      </c>
      <c r="L348" s="9">
        <f t="shared" si="39"/>
        <v>0.25888385021205151</v>
      </c>
      <c r="M348" s="25">
        <f t="shared" si="40"/>
        <v>878.19027000000006</v>
      </c>
      <c r="N348" s="9">
        <f t="shared" si="41"/>
        <v>6.3080560337048839</v>
      </c>
      <c r="O348" s="21">
        <v>13921.725890000002</v>
      </c>
      <c r="P348" s="19">
        <v>0</v>
      </c>
      <c r="Q348" s="23" t="s">
        <v>53</v>
      </c>
      <c r="R348" s="23" t="s">
        <v>53</v>
      </c>
      <c r="S348" s="19" t="s">
        <v>53</v>
      </c>
      <c r="T348" s="23">
        <v>795.86505</v>
      </c>
      <c r="U348" s="19">
        <v>82.325220000000002</v>
      </c>
    </row>
    <row r="349" spans="1:21" ht="14.25" x14ac:dyDescent="0.2">
      <c r="A349" s="8">
        <v>2013</v>
      </c>
      <c r="B349" s="13" t="s">
        <v>15</v>
      </c>
      <c r="C349" s="17">
        <v>2866.2909800000002</v>
      </c>
      <c r="D349" s="9">
        <f t="shared" si="35"/>
        <v>39.756639499322254</v>
      </c>
      <c r="E349" s="21">
        <v>2006.08691</v>
      </c>
      <c r="F349" s="9">
        <f t="shared" si="36"/>
        <v>27.825253835596037</v>
      </c>
      <c r="G349" s="21">
        <v>1242.03487</v>
      </c>
      <c r="H349" s="9">
        <f t="shared" si="37"/>
        <v>17.227536533006699</v>
      </c>
      <c r="I349" s="15">
        <v>863.20848999999998</v>
      </c>
      <c r="J349" s="9">
        <f t="shared" si="38"/>
        <v>11.97305820977196</v>
      </c>
      <c r="K349" s="21">
        <v>157.43735000000001</v>
      </c>
      <c r="L349" s="9">
        <f t="shared" si="39"/>
        <v>2.1837210567081442</v>
      </c>
      <c r="M349" s="25">
        <f t="shared" si="40"/>
        <v>74.532089999999997</v>
      </c>
      <c r="N349" s="9">
        <f t="shared" si="41"/>
        <v>1.0337908655948953</v>
      </c>
      <c r="O349" s="21">
        <v>7209.5906900000009</v>
      </c>
      <c r="P349" s="19">
        <v>0</v>
      </c>
      <c r="Q349" s="23" t="s">
        <v>53</v>
      </c>
      <c r="R349" s="23" t="s">
        <v>53</v>
      </c>
      <c r="S349" s="19" t="s">
        <v>53</v>
      </c>
      <c r="T349" s="23">
        <v>0</v>
      </c>
      <c r="U349" s="19">
        <v>74.532089999999997</v>
      </c>
    </row>
    <row r="350" spans="1:21" ht="14.25" x14ac:dyDescent="0.2">
      <c r="A350" s="8">
        <v>2013</v>
      </c>
      <c r="B350" s="13" t="s">
        <v>16</v>
      </c>
      <c r="C350" s="17">
        <v>1892.8809000000001</v>
      </c>
      <c r="D350" s="9">
        <f t="shared" si="35"/>
        <v>39.263167953779636</v>
      </c>
      <c r="E350" s="21">
        <v>971.49919999999997</v>
      </c>
      <c r="F350" s="9">
        <f t="shared" si="36"/>
        <v>20.151366235753422</v>
      </c>
      <c r="G350" s="21">
        <v>1157.49713</v>
      </c>
      <c r="H350" s="9">
        <f t="shared" si="37"/>
        <v>24.009436738047228</v>
      </c>
      <c r="I350" s="15">
        <v>416.79325</v>
      </c>
      <c r="J350" s="9">
        <f t="shared" si="38"/>
        <v>8.6453528992509057</v>
      </c>
      <c r="K350" s="21">
        <v>223.06956</v>
      </c>
      <c r="L350" s="9">
        <f t="shared" si="39"/>
        <v>4.6270304696168276</v>
      </c>
      <c r="M350" s="25">
        <f t="shared" si="40"/>
        <v>159.26906</v>
      </c>
      <c r="N350" s="9">
        <f t="shared" si="41"/>
        <v>3.3036457035519802</v>
      </c>
      <c r="O350" s="21">
        <v>4821.0091000000002</v>
      </c>
      <c r="P350" s="19">
        <v>0</v>
      </c>
      <c r="Q350" s="23" t="s">
        <v>53</v>
      </c>
      <c r="R350" s="23" t="s">
        <v>53</v>
      </c>
      <c r="S350" s="19" t="s">
        <v>53</v>
      </c>
      <c r="T350" s="23">
        <v>159.26906</v>
      </c>
      <c r="U350" s="19">
        <v>0</v>
      </c>
    </row>
    <row r="351" spans="1:21" ht="14.25" x14ac:dyDescent="0.2">
      <c r="A351" s="8">
        <v>2013</v>
      </c>
      <c r="B351" s="13" t="s">
        <v>17</v>
      </c>
      <c r="C351" s="17">
        <v>13812.342130000001</v>
      </c>
      <c r="D351" s="9">
        <f t="shared" si="35"/>
        <v>65.052695407280865</v>
      </c>
      <c r="E351" s="21">
        <v>2150.3656999999998</v>
      </c>
      <c r="F351" s="9">
        <f t="shared" si="36"/>
        <v>10.127687511630171</v>
      </c>
      <c r="G351" s="21">
        <v>2006.0842600000001</v>
      </c>
      <c r="H351" s="9">
        <f t="shared" si="37"/>
        <v>9.4481578213788726</v>
      </c>
      <c r="I351" s="15">
        <v>1072.5126499999999</v>
      </c>
      <c r="J351" s="9">
        <f t="shared" si="38"/>
        <v>5.0512677780669497</v>
      </c>
      <c r="K351" s="21">
        <v>263.38691</v>
      </c>
      <c r="L351" s="9">
        <f t="shared" si="39"/>
        <v>1.2404868246986362</v>
      </c>
      <c r="M351" s="25">
        <f t="shared" si="40"/>
        <v>1927.8522800000001</v>
      </c>
      <c r="N351" s="9">
        <f t="shared" si="41"/>
        <v>9.0797046569445143</v>
      </c>
      <c r="O351" s="21">
        <v>21232.54393</v>
      </c>
      <c r="P351" s="19">
        <v>1555.9564700000001</v>
      </c>
      <c r="Q351" s="23" t="s">
        <v>53</v>
      </c>
      <c r="R351" s="23" t="s">
        <v>53</v>
      </c>
      <c r="S351" s="19" t="s">
        <v>53</v>
      </c>
      <c r="T351" s="23">
        <v>0</v>
      </c>
      <c r="U351" s="19">
        <v>371.89580999999998</v>
      </c>
    </row>
    <row r="352" spans="1:21" ht="14.25" x14ac:dyDescent="0.2">
      <c r="A352" s="8">
        <v>2013</v>
      </c>
      <c r="B352" s="13" t="s">
        <v>18</v>
      </c>
      <c r="C352" s="17">
        <v>2042.2478599999999</v>
      </c>
      <c r="D352" s="9">
        <f t="shared" si="35"/>
        <v>16.050596575934058</v>
      </c>
      <c r="E352" s="21">
        <v>5189.90852</v>
      </c>
      <c r="F352" s="9">
        <f t="shared" si="36"/>
        <v>40.788941221132191</v>
      </c>
      <c r="G352" s="21">
        <v>2792.0045100000002</v>
      </c>
      <c r="H352" s="9">
        <f t="shared" si="37"/>
        <v>21.943143585029123</v>
      </c>
      <c r="I352" s="15">
        <v>879.28247999999996</v>
      </c>
      <c r="J352" s="9">
        <f t="shared" si="38"/>
        <v>6.910526699127896</v>
      </c>
      <c r="K352" s="21">
        <v>255.28315000000001</v>
      </c>
      <c r="L352" s="9">
        <f t="shared" si="39"/>
        <v>2.0063416069798996</v>
      </c>
      <c r="M352" s="25">
        <f t="shared" si="40"/>
        <v>1565.08627</v>
      </c>
      <c r="N352" s="9">
        <f t="shared" si="41"/>
        <v>12.30045031179683</v>
      </c>
      <c r="O352" s="21">
        <v>12723.81279</v>
      </c>
      <c r="P352" s="19">
        <v>0</v>
      </c>
      <c r="Q352" s="23" t="s">
        <v>53</v>
      </c>
      <c r="R352" s="23" t="s">
        <v>53</v>
      </c>
      <c r="S352" s="19" t="s">
        <v>53</v>
      </c>
      <c r="T352" s="23">
        <v>1233.6345699999999</v>
      </c>
      <c r="U352" s="19">
        <v>331.45170000000002</v>
      </c>
    </row>
    <row r="353" spans="1:21" ht="14.25" x14ac:dyDescent="0.2">
      <c r="A353" s="8">
        <v>2013</v>
      </c>
      <c r="B353" s="13" t="s">
        <v>19</v>
      </c>
      <c r="C353" s="17">
        <v>6454.3712299999997</v>
      </c>
      <c r="D353" s="9">
        <f t="shared" si="35"/>
        <v>37.348714731075603</v>
      </c>
      <c r="E353" s="21">
        <v>6032.62302</v>
      </c>
      <c r="F353" s="9">
        <f t="shared" si="36"/>
        <v>34.908236329334876</v>
      </c>
      <c r="G353" s="21">
        <v>2643.8539500000002</v>
      </c>
      <c r="H353" s="9">
        <f t="shared" si="37"/>
        <v>15.298863894008996</v>
      </c>
      <c r="I353" s="15">
        <v>897.80816000000004</v>
      </c>
      <c r="J353" s="9">
        <f t="shared" si="38"/>
        <v>5.1952358574007658</v>
      </c>
      <c r="K353" s="21">
        <v>241.70222999999999</v>
      </c>
      <c r="L353" s="9">
        <f t="shared" si="39"/>
        <v>1.3986285133671841</v>
      </c>
      <c r="M353" s="25">
        <f t="shared" si="40"/>
        <v>1011.0158200000001</v>
      </c>
      <c r="N353" s="9">
        <f t="shared" si="41"/>
        <v>5.8503206748125773</v>
      </c>
      <c r="O353" s="21">
        <v>17281.37441</v>
      </c>
      <c r="P353" s="19">
        <v>0</v>
      </c>
      <c r="Q353" s="23" t="s">
        <v>53</v>
      </c>
      <c r="R353" s="23" t="s">
        <v>53</v>
      </c>
      <c r="S353" s="19" t="s">
        <v>53</v>
      </c>
      <c r="T353" s="23">
        <v>825.94599000000005</v>
      </c>
      <c r="U353" s="19">
        <v>185.06983</v>
      </c>
    </row>
    <row r="354" spans="1:21" ht="14.25" x14ac:dyDescent="0.2">
      <c r="A354" s="8">
        <v>2013</v>
      </c>
      <c r="B354" s="13" t="s">
        <v>31</v>
      </c>
      <c r="C354" s="17">
        <v>2956.6663600000002</v>
      </c>
      <c r="D354" s="9">
        <f t="shared" si="35"/>
        <v>44.333571718022057</v>
      </c>
      <c r="E354" s="21">
        <v>1568.1963000000001</v>
      </c>
      <c r="F354" s="9">
        <f t="shared" si="36"/>
        <v>23.514233487604884</v>
      </c>
      <c r="G354" s="21">
        <v>1326.33025</v>
      </c>
      <c r="H354" s="9">
        <f t="shared" si="37"/>
        <v>19.887586254458931</v>
      </c>
      <c r="I354" s="15">
        <v>408.25918999999999</v>
      </c>
      <c r="J354" s="9">
        <f t="shared" si="38"/>
        <v>6.1216200530000258</v>
      </c>
      <c r="K354" s="21">
        <v>307.43651</v>
      </c>
      <c r="L354" s="9">
        <f t="shared" si="39"/>
        <v>4.6098399025392247</v>
      </c>
      <c r="M354" s="25">
        <f t="shared" si="40"/>
        <v>102.24777</v>
      </c>
      <c r="N354" s="9">
        <f t="shared" si="41"/>
        <v>1.5331485843748782</v>
      </c>
      <c r="O354" s="21">
        <v>6669.1363799999999</v>
      </c>
      <c r="P354" s="19">
        <v>0</v>
      </c>
      <c r="Q354" s="23" t="s">
        <v>53</v>
      </c>
      <c r="R354" s="23" t="s">
        <v>53</v>
      </c>
      <c r="S354" s="19" t="s">
        <v>53</v>
      </c>
      <c r="T354" s="23">
        <v>0</v>
      </c>
      <c r="U354" s="19">
        <v>102.24777</v>
      </c>
    </row>
    <row r="355" spans="1:21" ht="14.25" x14ac:dyDescent="0.2">
      <c r="A355" s="8">
        <v>2013</v>
      </c>
      <c r="B355" s="13" t="s">
        <v>20</v>
      </c>
      <c r="C355" s="17">
        <v>2885.9553299999998</v>
      </c>
      <c r="D355" s="9">
        <f t="shared" si="35"/>
        <v>46.646122885420212</v>
      </c>
      <c r="E355" s="21">
        <v>890.46879999999999</v>
      </c>
      <c r="F355" s="9">
        <f t="shared" si="36"/>
        <v>14.392778931347033</v>
      </c>
      <c r="G355" s="21">
        <v>1116.5393099999999</v>
      </c>
      <c r="H355" s="9">
        <f t="shared" si="37"/>
        <v>18.04679002452276</v>
      </c>
      <c r="I355" s="15">
        <v>341.29844000000003</v>
      </c>
      <c r="J355" s="9">
        <f t="shared" si="38"/>
        <v>5.5164571701261291</v>
      </c>
      <c r="K355" s="21">
        <v>952.65174000000002</v>
      </c>
      <c r="L355" s="9">
        <f t="shared" si="39"/>
        <v>15.397850988583869</v>
      </c>
      <c r="M355" s="25">
        <f t="shared" si="40"/>
        <v>0</v>
      </c>
      <c r="N355" s="9">
        <f t="shared" si="41"/>
        <v>0</v>
      </c>
      <c r="O355" s="21">
        <v>6186.9136199999994</v>
      </c>
      <c r="P355" s="19">
        <v>0</v>
      </c>
      <c r="Q355" s="23" t="s">
        <v>53</v>
      </c>
      <c r="R355" s="23" t="s">
        <v>53</v>
      </c>
      <c r="S355" s="19" t="s">
        <v>53</v>
      </c>
      <c r="T355" s="23">
        <v>0</v>
      </c>
      <c r="U355" s="19">
        <v>0</v>
      </c>
    </row>
    <row r="356" spans="1:21" ht="14.25" x14ac:dyDescent="0.2">
      <c r="A356" s="8">
        <v>2013</v>
      </c>
      <c r="B356" s="13" t="s">
        <v>21</v>
      </c>
      <c r="C356" s="17">
        <v>3636.2108800000001</v>
      </c>
      <c r="D356" s="9">
        <f t="shared" si="35"/>
        <v>37.402831323319127</v>
      </c>
      <c r="E356" s="21">
        <v>2492.3851599999998</v>
      </c>
      <c r="F356" s="9">
        <f t="shared" si="36"/>
        <v>25.637198943814759</v>
      </c>
      <c r="G356" s="21">
        <v>1496.23586</v>
      </c>
      <c r="H356" s="9">
        <f t="shared" si="37"/>
        <v>15.390597338370357</v>
      </c>
      <c r="I356" s="15">
        <v>699.25894000000005</v>
      </c>
      <c r="J356" s="9">
        <f t="shared" si="38"/>
        <v>7.1927248026228146</v>
      </c>
      <c r="K356" s="21">
        <v>721.28184999999996</v>
      </c>
      <c r="L356" s="9">
        <f t="shared" si="39"/>
        <v>7.4192570954854968</v>
      </c>
      <c r="M356" s="25">
        <f t="shared" si="40"/>
        <v>676.38031999999998</v>
      </c>
      <c r="N356" s="9">
        <f t="shared" si="41"/>
        <v>6.9573904963874407</v>
      </c>
      <c r="O356" s="21">
        <v>9721.7530100000004</v>
      </c>
      <c r="P356" s="19">
        <v>0</v>
      </c>
      <c r="Q356" s="23" t="s">
        <v>53</v>
      </c>
      <c r="R356" s="23" t="s">
        <v>53</v>
      </c>
      <c r="S356" s="19" t="s">
        <v>53</v>
      </c>
      <c r="T356" s="23">
        <v>495.23719999999997</v>
      </c>
      <c r="U356" s="19">
        <v>181.14312000000001</v>
      </c>
    </row>
    <row r="357" spans="1:21" ht="14.25" x14ac:dyDescent="0.2">
      <c r="A357" s="8">
        <v>2013</v>
      </c>
      <c r="B357" s="13" t="s">
        <v>22</v>
      </c>
      <c r="C357" s="17">
        <v>5713.0798199999999</v>
      </c>
      <c r="D357" s="9">
        <f t="shared" si="35"/>
        <v>47.939883732310328</v>
      </c>
      <c r="E357" s="21">
        <v>1797.37122</v>
      </c>
      <c r="F357" s="9">
        <f t="shared" si="36"/>
        <v>15.082192096976648</v>
      </c>
      <c r="G357" s="21">
        <v>1967.8509799999999</v>
      </c>
      <c r="H357" s="9">
        <f t="shared" si="37"/>
        <v>16.512730463428557</v>
      </c>
      <c r="I357" s="15">
        <v>1067.7677699999999</v>
      </c>
      <c r="J357" s="9">
        <f t="shared" si="38"/>
        <v>8.9599068032815055</v>
      </c>
      <c r="K357" s="21">
        <v>1015.56159</v>
      </c>
      <c r="L357" s="9">
        <f t="shared" si="39"/>
        <v>8.521831670750263</v>
      </c>
      <c r="M357" s="25">
        <f t="shared" si="40"/>
        <v>355.54358000000002</v>
      </c>
      <c r="N357" s="9">
        <f t="shared" si="41"/>
        <v>2.9834552332526973</v>
      </c>
      <c r="O357" s="21">
        <v>11917.17496</v>
      </c>
      <c r="P357" s="19">
        <v>0</v>
      </c>
      <c r="Q357" s="23" t="s">
        <v>53</v>
      </c>
      <c r="R357" s="23" t="s">
        <v>53</v>
      </c>
      <c r="S357" s="19" t="s">
        <v>53</v>
      </c>
      <c r="T357" s="23">
        <v>245.70321999999999</v>
      </c>
      <c r="U357" s="19">
        <v>109.84036</v>
      </c>
    </row>
    <row r="358" spans="1:21" ht="14.25" x14ac:dyDescent="0.2">
      <c r="A358" s="8">
        <v>2013</v>
      </c>
      <c r="B358" s="13" t="s">
        <v>23</v>
      </c>
      <c r="C358" s="17">
        <v>8136.2179400000005</v>
      </c>
      <c r="D358" s="9">
        <f t="shared" si="35"/>
        <v>47.18217417711719</v>
      </c>
      <c r="E358" s="21">
        <v>1350.3906300000001</v>
      </c>
      <c r="F358" s="9">
        <f t="shared" si="36"/>
        <v>7.8309561496096078</v>
      </c>
      <c r="G358" s="21">
        <v>1758.2448099999999</v>
      </c>
      <c r="H358" s="9">
        <f t="shared" si="37"/>
        <v>10.196114888170303</v>
      </c>
      <c r="I358" s="15">
        <v>764.50649999999996</v>
      </c>
      <c r="J358" s="9">
        <f t="shared" si="38"/>
        <v>4.4333963407251407</v>
      </c>
      <c r="K358" s="21">
        <v>893.26432</v>
      </c>
      <c r="L358" s="9">
        <f t="shared" si="39"/>
        <v>5.1800668373497558</v>
      </c>
      <c r="M358" s="25">
        <f t="shared" si="40"/>
        <v>4341.6382400000002</v>
      </c>
      <c r="N358" s="9">
        <f t="shared" si="41"/>
        <v>25.177291607027986</v>
      </c>
      <c r="O358" s="21">
        <v>17244.262440000002</v>
      </c>
      <c r="P358" s="19">
        <v>4245.1231500000004</v>
      </c>
      <c r="Q358" s="23" t="s">
        <v>53</v>
      </c>
      <c r="R358" s="23" t="s">
        <v>53</v>
      </c>
      <c r="S358" s="19" t="s">
        <v>53</v>
      </c>
      <c r="T358" s="23">
        <v>0</v>
      </c>
      <c r="U358" s="19">
        <v>96.515090000000001</v>
      </c>
    </row>
    <row r="359" spans="1:21" ht="14.25" x14ac:dyDescent="0.2">
      <c r="A359" s="8">
        <v>2013</v>
      </c>
      <c r="B359" s="13" t="s">
        <v>24</v>
      </c>
      <c r="C359" s="17">
        <v>2113.33079</v>
      </c>
      <c r="D359" s="9">
        <f t="shared" si="35"/>
        <v>18.273780558617798</v>
      </c>
      <c r="E359" s="21">
        <v>3283.0639000000001</v>
      </c>
      <c r="F359" s="9">
        <f t="shared" si="36"/>
        <v>28.388357162259453</v>
      </c>
      <c r="G359" s="21">
        <v>1928.9027599999999</v>
      </c>
      <c r="H359" s="9">
        <f t="shared" si="37"/>
        <v>16.679048032585662</v>
      </c>
      <c r="I359" s="15">
        <v>404.59188</v>
      </c>
      <c r="J359" s="9">
        <f t="shared" si="38"/>
        <v>3.4984694615264775</v>
      </c>
      <c r="K359" s="21">
        <v>2392.5367200000001</v>
      </c>
      <c r="L359" s="9">
        <f t="shared" si="39"/>
        <v>20.688049029804365</v>
      </c>
      <c r="M359" s="25">
        <f t="shared" si="40"/>
        <v>1442.39921</v>
      </c>
      <c r="N359" s="9">
        <f t="shared" si="41"/>
        <v>12.472295755206249</v>
      </c>
      <c r="O359" s="21">
        <v>11564.82526</v>
      </c>
      <c r="P359" s="19">
        <v>0</v>
      </c>
      <c r="Q359" s="23" t="s">
        <v>53</v>
      </c>
      <c r="R359" s="23" t="s">
        <v>53</v>
      </c>
      <c r="S359" s="19" t="s">
        <v>53</v>
      </c>
      <c r="T359" s="23">
        <v>0</v>
      </c>
      <c r="U359" s="19">
        <v>1442.39921</v>
      </c>
    </row>
    <row r="360" spans="1:21" ht="14.25" x14ac:dyDescent="0.2">
      <c r="A360" s="8">
        <v>2013</v>
      </c>
      <c r="B360" s="13" t="s">
        <v>25</v>
      </c>
      <c r="C360" s="17">
        <v>6446.0117499999997</v>
      </c>
      <c r="D360" s="9">
        <f t="shared" si="35"/>
        <v>41.505729956989889</v>
      </c>
      <c r="E360" s="21">
        <v>2979.0401999999999</v>
      </c>
      <c r="F360" s="9">
        <f t="shared" si="36"/>
        <v>19.181975284518703</v>
      </c>
      <c r="G360" s="21">
        <v>2234.9119999999998</v>
      </c>
      <c r="H360" s="9">
        <f t="shared" si="37"/>
        <v>14.39054993184525</v>
      </c>
      <c r="I360" s="15">
        <v>1063.0317600000001</v>
      </c>
      <c r="J360" s="9">
        <f t="shared" si="38"/>
        <v>6.8448384640725628</v>
      </c>
      <c r="K360" s="21">
        <v>1160.874</v>
      </c>
      <c r="L360" s="9">
        <f t="shared" si="39"/>
        <v>7.4748425269455465</v>
      </c>
      <c r="M360" s="25">
        <f t="shared" si="40"/>
        <v>1646.5444199999999</v>
      </c>
      <c r="N360" s="9">
        <f t="shared" si="41"/>
        <v>10.60206383562806</v>
      </c>
      <c r="O360" s="21">
        <v>15530.414129999997</v>
      </c>
      <c r="P360" s="19">
        <v>0</v>
      </c>
      <c r="Q360" s="23" t="s">
        <v>53</v>
      </c>
      <c r="R360" s="23" t="s">
        <v>53</v>
      </c>
      <c r="S360" s="19" t="s">
        <v>53</v>
      </c>
      <c r="T360" s="23">
        <v>277.90960000000001</v>
      </c>
      <c r="U360" s="19">
        <v>1368.63482</v>
      </c>
    </row>
    <row r="361" spans="1:21" ht="14.25" x14ac:dyDescent="0.2">
      <c r="A361" s="8">
        <v>2013</v>
      </c>
      <c r="B361" s="13" t="s">
        <v>26</v>
      </c>
      <c r="C361" s="17">
        <v>1351.7099700000001</v>
      </c>
      <c r="D361" s="9">
        <f t="shared" si="35"/>
        <v>28.897932918119899</v>
      </c>
      <c r="E361" s="21">
        <v>1716.63483</v>
      </c>
      <c r="F361" s="9">
        <f t="shared" si="36"/>
        <v>36.699587384302681</v>
      </c>
      <c r="G361" s="21">
        <v>1054.03</v>
      </c>
      <c r="H361" s="9">
        <f t="shared" si="37"/>
        <v>22.533893297898747</v>
      </c>
      <c r="I361" s="15">
        <v>294.53588999999999</v>
      </c>
      <c r="J361" s="9">
        <f t="shared" si="38"/>
        <v>6.2968229724596476</v>
      </c>
      <c r="K361" s="21">
        <v>260.62099999999998</v>
      </c>
      <c r="L361" s="9">
        <f t="shared" si="39"/>
        <v>5.5717634272190253</v>
      </c>
      <c r="M361" s="25">
        <f t="shared" si="40"/>
        <v>0</v>
      </c>
      <c r="N361" s="9">
        <f t="shared" si="41"/>
        <v>0</v>
      </c>
      <c r="O361" s="21">
        <v>4677.5316899999998</v>
      </c>
      <c r="P361" s="19">
        <v>0</v>
      </c>
      <c r="Q361" s="23" t="s">
        <v>53</v>
      </c>
      <c r="R361" s="23" t="s">
        <v>53</v>
      </c>
      <c r="S361" s="19" t="s">
        <v>53</v>
      </c>
      <c r="T361" s="23">
        <v>0</v>
      </c>
      <c r="U361" s="19">
        <v>0</v>
      </c>
    </row>
    <row r="362" spans="1:21" ht="14.25" x14ac:dyDescent="0.2">
      <c r="A362" s="8">
        <v>2013</v>
      </c>
      <c r="B362" s="13" t="s">
        <v>32</v>
      </c>
      <c r="C362" s="17">
        <v>9873.9657999999999</v>
      </c>
      <c r="D362" s="9">
        <f t="shared" si="35"/>
        <v>35.535537736311881</v>
      </c>
      <c r="E362" s="21">
        <v>7732.0661200000004</v>
      </c>
      <c r="F362" s="9">
        <f t="shared" si="36"/>
        <v>27.827028465798271</v>
      </c>
      <c r="G362" s="21">
        <v>4273.8834200000001</v>
      </c>
      <c r="H362" s="9">
        <f t="shared" si="37"/>
        <v>15.381331941822978</v>
      </c>
      <c r="I362" s="15">
        <v>1583.6739</v>
      </c>
      <c r="J362" s="9">
        <f t="shared" si="38"/>
        <v>5.6995036012239586</v>
      </c>
      <c r="K362" s="21">
        <v>489.01389999999998</v>
      </c>
      <c r="L362" s="9">
        <f t="shared" si="39"/>
        <v>1.7599181776618109</v>
      </c>
      <c r="M362" s="25">
        <f t="shared" si="40"/>
        <v>3833.5693200000001</v>
      </c>
      <c r="N362" s="9">
        <f t="shared" si="41"/>
        <v>13.796680077181096</v>
      </c>
      <c r="O362" s="21">
        <v>27786.172460000002</v>
      </c>
      <c r="P362" s="19">
        <v>0</v>
      </c>
      <c r="Q362" s="23" t="s">
        <v>53</v>
      </c>
      <c r="R362" s="23" t="s">
        <v>53</v>
      </c>
      <c r="S362" s="19" t="s">
        <v>53</v>
      </c>
      <c r="T362" s="23">
        <v>1134.89237</v>
      </c>
      <c r="U362" s="19">
        <v>2698.67695</v>
      </c>
    </row>
    <row r="363" spans="1:21" ht="14.25" x14ac:dyDescent="0.2">
      <c r="A363" s="8">
        <v>2013</v>
      </c>
      <c r="B363" s="13" t="s">
        <v>27</v>
      </c>
      <c r="C363" s="17">
        <v>4721.3600100000003</v>
      </c>
      <c r="D363" s="9">
        <f t="shared" si="35"/>
        <v>45.706016710593865</v>
      </c>
      <c r="E363" s="21">
        <v>1827.1072200000001</v>
      </c>
      <c r="F363" s="9">
        <f t="shared" si="36"/>
        <v>17.687656300830724</v>
      </c>
      <c r="G363" s="21">
        <v>1527.9709</v>
      </c>
      <c r="H363" s="9">
        <f t="shared" si="37"/>
        <v>14.791810694542049</v>
      </c>
      <c r="I363" s="15">
        <v>762.73644999999999</v>
      </c>
      <c r="J363" s="9">
        <f t="shared" si="38"/>
        <v>7.3838141670283353</v>
      </c>
      <c r="K363" s="21">
        <v>927.62090999999998</v>
      </c>
      <c r="L363" s="9">
        <f t="shared" si="39"/>
        <v>8.9800093031999673</v>
      </c>
      <c r="M363" s="25">
        <f t="shared" si="40"/>
        <v>563.04804000000001</v>
      </c>
      <c r="N363" s="9">
        <f t="shared" si="41"/>
        <v>5.4506928238050465</v>
      </c>
      <c r="O363" s="21">
        <v>10329.843530000002</v>
      </c>
      <c r="P363" s="19">
        <v>0</v>
      </c>
      <c r="Q363" s="23" t="s">
        <v>53</v>
      </c>
      <c r="R363" s="23" t="s">
        <v>53</v>
      </c>
      <c r="S363" s="19" t="s">
        <v>53</v>
      </c>
      <c r="T363" s="23">
        <v>390.15703000000002</v>
      </c>
      <c r="U363" s="19">
        <v>172.89100999999999</v>
      </c>
    </row>
    <row r="364" spans="1:21" ht="14.25" x14ac:dyDescent="0.2">
      <c r="A364" s="8">
        <v>2013</v>
      </c>
      <c r="B364" s="13" t="s">
        <v>28</v>
      </c>
      <c r="C364" s="17">
        <v>1906.8108099999999</v>
      </c>
      <c r="D364" s="9">
        <f t="shared" si="35"/>
        <v>32.943396166631196</v>
      </c>
      <c r="E364" s="21">
        <v>1285.7891500000001</v>
      </c>
      <c r="F364" s="9">
        <f t="shared" si="36"/>
        <v>22.214191954998402</v>
      </c>
      <c r="G364" s="21">
        <v>1501.4344000000001</v>
      </c>
      <c r="H364" s="9">
        <f t="shared" si="37"/>
        <v>25.939830002016933</v>
      </c>
      <c r="I364" s="15">
        <v>469.74277999999998</v>
      </c>
      <c r="J364" s="9">
        <f t="shared" si="38"/>
        <v>8.11560455646603</v>
      </c>
      <c r="K364" s="21">
        <v>191.16646</v>
      </c>
      <c r="L364" s="9">
        <f t="shared" si="39"/>
        <v>3.3027253634839924</v>
      </c>
      <c r="M364" s="25">
        <f t="shared" si="40"/>
        <v>433.19918999999999</v>
      </c>
      <c r="N364" s="9">
        <f t="shared" si="41"/>
        <v>7.4842519564034458</v>
      </c>
      <c r="O364" s="21">
        <v>5788.1427899999999</v>
      </c>
      <c r="P364" s="19">
        <v>0</v>
      </c>
      <c r="Q364" s="23" t="s">
        <v>53</v>
      </c>
      <c r="R364" s="23" t="s">
        <v>53</v>
      </c>
      <c r="S364" s="19" t="s">
        <v>53</v>
      </c>
      <c r="T364" s="23">
        <v>433.19918999999999</v>
      </c>
      <c r="U364" s="19">
        <v>0</v>
      </c>
    </row>
    <row r="365" spans="1:21" ht="14.25" x14ac:dyDescent="0.2">
      <c r="A365" s="7">
        <v>2014</v>
      </c>
      <c r="B365" s="12" t="s">
        <v>1</v>
      </c>
      <c r="C365" s="16">
        <v>199593.09376999998</v>
      </c>
      <c r="D365" s="9">
        <f t="shared" si="35"/>
        <v>38.100970957633834</v>
      </c>
      <c r="E365" s="20">
        <v>120827.79659999999</v>
      </c>
      <c r="F365" s="9">
        <f t="shared" si="36"/>
        <v>23.065208731302526</v>
      </c>
      <c r="G365" s="20">
        <v>73094.014280000018</v>
      </c>
      <c r="H365" s="9">
        <f t="shared" si="37"/>
        <v>13.953152700104837</v>
      </c>
      <c r="I365" s="14">
        <v>47308.185469999997</v>
      </c>
      <c r="J365" s="9">
        <f t="shared" si="38"/>
        <v>9.0308124725393135</v>
      </c>
      <c r="K365" s="20">
        <v>31962.685520000006</v>
      </c>
      <c r="L365" s="9">
        <f t="shared" si="39"/>
        <v>6.101460374820582</v>
      </c>
      <c r="M365" s="24">
        <f t="shared" si="40"/>
        <v>51067.262100000007</v>
      </c>
      <c r="N365" s="9">
        <f t="shared" si="41"/>
        <v>9.7483947635989168</v>
      </c>
      <c r="O365" s="20">
        <v>523853.03773999994</v>
      </c>
      <c r="P365" s="14">
        <v>17443.988410000002</v>
      </c>
      <c r="Q365" s="20">
        <v>5723.8210300000001</v>
      </c>
      <c r="R365" s="20">
        <v>1881.34798</v>
      </c>
      <c r="S365" s="14">
        <v>2628.3833399999999</v>
      </c>
      <c r="T365" s="20">
        <v>10486.081539999999</v>
      </c>
      <c r="U365" s="14">
        <v>12903.639800000001</v>
      </c>
    </row>
    <row r="366" spans="1:21" ht="14.25" x14ac:dyDescent="0.2">
      <c r="A366" s="8">
        <v>2014</v>
      </c>
      <c r="B366" s="13" t="s">
        <v>2</v>
      </c>
      <c r="C366" s="17">
        <v>2716.3698100000001</v>
      </c>
      <c r="D366" s="9">
        <f t="shared" si="35"/>
        <v>46.627970159525184</v>
      </c>
      <c r="E366" s="21">
        <v>705.35841000000005</v>
      </c>
      <c r="F366" s="9">
        <f t="shared" si="36"/>
        <v>12.107862034164683</v>
      </c>
      <c r="G366" s="21">
        <v>1286.2614000000001</v>
      </c>
      <c r="H366" s="9">
        <f t="shared" si="37"/>
        <v>22.079378866513423</v>
      </c>
      <c r="I366" s="15">
        <v>474.14595000000003</v>
      </c>
      <c r="J366" s="9">
        <f t="shared" si="38"/>
        <v>8.138973981550663</v>
      </c>
      <c r="K366" s="21">
        <v>533.21434999999997</v>
      </c>
      <c r="L366" s="9">
        <f t="shared" si="39"/>
        <v>9.1529153022174903</v>
      </c>
      <c r="M366" s="25">
        <f t="shared" si="40"/>
        <v>110.2732</v>
      </c>
      <c r="N366" s="9">
        <f t="shared" si="41"/>
        <v>1.8928996560285554</v>
      </c>
      <c r="O366" s="21">
        <v>5825.6231200000002</v>
      </c>
      <c r="P366" s="19">
        <v>0</v>
      </c>
      <c r="Q366" s="23" t="s">
        <v>53</v>
      </c>
      <c r="R366" s="23" t="s">
        <v>53</v>
      </c>
      <c r="S366" s="19" t="s">
        <v>53</v>
      </c>
      <c r="T366" s="23">
        <v>0</v>
      </c>
      <c r="U366" s="19">
        <v>110.2732</v>
      </c>
    </row>
    <row r="367" spans="1:21" ht="14.25" x14ac:dyDescent="0.2">
      <c r="A367" s="8">
        <v>2014</v>
      </c>
      <c r="B367" s="13" t="s">
        <v>3</v>
      </c>
      <c r="C367" s="17">
        <v>7639.8281900000002</v>
      </c>
      <c r="D367" s="9">
        <f t="shared" si="35"/>
        <v>54.150342038688002</v>
      </c>
      <c r="E367" s="21">
        <v>1845.489</v>
      </c>
      <c r="F367" s="9">
        <f t="shared" si="36"/>
        <v>13.080642403639745</v>
      </c>
      <c r="G367" s="21">
        <v>1747.26549</v>
      </c>
      <c r="H367" s="9">
        <f t="shared" si="37"/>
        <v>12.384443938116336</v>
      </c>
      <c r="I367" s="15">
        <v>966.97531000000004</v>
      </c>
      <c r="J367" s="9">
        <f t="shared" si="38"/>
        <v>6.8538247820814355</v>
      </c>
      <c r="K367" s="21">
        <v>6.9624300000000003</v>
      </c>
      <c r="L367" s="9">
        <f t="shared" si="39"/>
        <v>4.9349011069897177E-2</v>
      </c>
      <c r="M367" s="25">
        <f t="shared" si="40"/>
        <v>1902.0297800000001</v>
      </c>
      <c r="N367" s="9">
        <f t="shared" si="41"/>
        <v>13.481397826404587</v>
      </c>
      <c r="O367" s="21">
        <v>14108.5502</v>
      </c>
      <c r="P367" s="19">
        <v>1782.25821</v>
      </c>
      <c r="Q367" s="23" t="s">
        <v>53</v>
      </c>
      <c r="R367" s="23" t="s">
        <v>53</v>
      </c>
      <c r="S367" s="19" t="s">
        <v>53</v>
      </c>
      <c r="T367" s="23">
        <v>79.097890000000007</v>
      </c>
      <c r="U367" s="19">
        <v>40.673679999999997</v>
      </c>
    </row>
    <row r="368" spans="1:21" ht="14.25" x14ac:dyDescent="0.2">
      <c r="A368" s="8">
        <v>2014</v>
      </c>
      <c r="B368" s="13" t="s">
        <v>4</v>
      </c>
      <c r="C368" s="17">
        <v>2059.4967999999999</v>
      </c>
      <c r="D368" s="9">
        <f t="shared" si="35"/>
        <v>48.214125869820933</v>
      </c>
      <c r="E368" s="21">
        <v>313.12110000000001</v>
      </c>
      <c r="F368" s="9">
        <f t="shared" si="36"/>
        <v>7.3303634790288523</v>
      </c>
      <c r="G368" s="21">
        <v>832.97880999999995</v>
      </c>
      <c r="H368" s="9">
        <f t="shared" si="37"/>
        <v>19.500562075276669</v>
      </c>
      <c r="I368" s="15">
        <v>853.47248000000002</v>
      </c>
      <c r="J368" s="9">
        <f t="shared" si="38"/>
        <v>19.980331883568955</v>
      </c>
      <c r="K368" s="21">
        <v>212.49388999999999</v>
      </c>
      <c r="L368" s="9">
        <f t="shared" si="39"/>
        <v>4.974616692304588</v>
      </c>
      <c r="M368" s="25">
        <f t="shared" si="40"/>
        <v>0</v>
      </c>
      <c r="N368" s="9">
        <f t="shared" si="41"/>
        <v>0</v>
      </c>
      <c r="O368" s="21">
        <v>4271.5630799999999</v>
      </c>
      <c r="P368" s="19">
        <v>0</v>
      </c>
      <c r="Q368" s="23" t="s">
        <v>53</v>
      </c>
      <c r="R368" s="23" t="s">
        <v>53</v>
      </c>
      <c r="S368" s="19" t="s">
        <v>53</v>
      </c>
      <c r="T368" s="23">
        <v>0</v>
      </c>
      <c r="U368" s="19">
        <v>0</v>
      </c>
    </row>
    <row r="369" spans="1:21" ht="14.25" x14ac:dyDescent="0.2">
      <c r="A369" s="8">
        <v>2014</v>
      </c>
      <c r="B369" s="13" t="s">
        <v>5</v>
      </c>
      <c r="C369" s="17">
        <v>1338.5530900000001</v>
      </c>
      <c r="D369" s="9">
        <f t="shared" si="35"/>
        <v>25.955586434120644</v>
      </c>
      <c r="E369" s="21">
        <v>666.66039999999998</v>
      </c>
      <c r="F369" s="9">
        <f t="shared" si="36"/>
        <v>12.927064128928528</v>
      </c>
      <c r="G369" s="21">
        <v>1242.74</v>
      </c>
      <c r="H369" s="9">
        <f t="shared" si="37"/>
        <v>24.097696031719657</v>
      </c>
      <c r="I369" s="15">
        <v>370.11730999999997</v>
      </c>
      <c r="J369" s="9">
        <f t="shared" si="38"/>
        <v>7.1768627649047696</v>
      </c>
      <c r="K369" s="21">
        <v>651.96</v>
      </c>
      <c r="L369" s="9">
        <f t="shared" si="39"/>
        <v>12.642011929156499</v>
      </c>
      <c r="M369" s="25">
        <f t="shared" si="40"/>
        <v>887.05973000000006</v>
      </c>
      <c r="N369" s="9">
        <f t="shared" si="41"/>
        <v>17.200778711169924</v>
      </c>
      <c r="O369" s="21">
        <v>5157.0905299999995</v>
      </c>
      <c r="P369" s="19">
        <v>0</v>
      </c>
      <c r="Q369" s="23" t="s">
        <v>53</v>
      </c>
      <c r="R369" s="23" t="s">
        <v>53</v>
      </c>
      <c r="S369" s="19" t="s">
        <v>53</v>
      </c>
      <c r="T369" s="23">
        <v>184.28039000000001</v>
      </c>
      <c r="U369" s="19">
        <v>702.77934000000005</v>
      </c>
    </row>
    <row r="370" spans="1:21" ht="14.25" x14ac:dyDescent="0.2">
      <c r="A370" s="8">
        <v>2014</v>
      </c>
      <c r="B370" s="13" t="s">
        <v>29</v>
      </c>
      <c r="C370" s="17">
        <v>7334.4937200000004</v>
      </c>
      <c r="D370" s="9">
        <f t="shared" si="35"/>
        <v>57.036668276702244</v>
      </c>
      <c r="E370" s="21">
        <v>2113.05771</v>
      </c>
      <c r="F370" s="9">
        <f t="shared" si="36"/>
        <v>16.432186904210489</v>
      </c>
      <c r="G370" s="21">
        <v>1273.5411799999999</v>
      </c>
      <c r="H370" s="9">
        <f t="shared" si="37"/>
        <v>9.9036891424838416</v>
      </c>
      <c r="I370" s="15">
        <v>1126.3892599999999</v>
      </c>
      <c r="J370" s="9">
        <f t="shared" si="38"/>
        <v>8.7593626807359382</v>
      </c>
      <c r="K370" s="21">
        <v>277.25549000000001</v>
      </c>
      <c r="L370" s="9">
        <f t="shared" si="39"/>
        <v>2.1560764811759268</v>
      </c>
      <c r="M370" s="25">
        <f t="shared" si="40"/>
        <v>734.52308000000005</v>
      </c>
      <c r="N370" s="9">
        <f t="shared" si="41"/>
        <v>5.7120165146915713</v>
      </c>
      <c r="O370" s="21">
        <v>12859.26044</v>
      </c>
      <c r="P370" s="19">
        <v>408.80462999999997</v>
      </c>
      <c r="Q370" s="23" t="s">
        <v>53</v>
      </c>
      <c r="R370" s="23" t="s">
        <v>53</v>
      </c>
      <c r="S370" s="19" t="s">
        <v>53</v>
      </c>
      <c r="T370" s="23">
        <v>261.68875000000003</v>
      </c>
      <c r="U370" s="19">
        <v>64.029700000000005</v>
      </c>
    </row>
    <row r="371" spans="1:21" ht="14.25" x14ac:dyDescent="0.2">
      <c r="A371" s="8">
        <v>2014</v>
      </c>
      <c r="B371" s="13" t="s">
        <v>6</v>
      </c>
      <c r="C371" s="17">
        <v>1494.18271</v>
      </c>
      <c r="D371" s="9">
        <f t="shared" si="35"/>
        <v>43.442704995891837</v>
      </c>
      <c r="E371" s="21">
        <v>384.13670000000002</v>
      </c>
      <c r="F371" s="9">
        <f t="shared" si="36"/>
        <v>11.168605569124409</v>
      </c>
      <c r="G371" s="21">
        <v>1126.8631</v>
      </c>
      <c r="H371" s="9">
        <f t="shared" si="37"/>
        <v>32.76304892060768</v>
      </c>
      <c r="I371" s="15">
        <v>346.77098000000001</v>
      </c>
      <c r="J371" s="9">
        <f t="shared" si="38"/>
        <v>10.082213697464287</v>
      </c>
      <c r="K371" s="21">
        <v>87.479460000000003</v>
      </c>
      <c r="L371" s="9">
        <f t="shared" si="39"/>
        <v>2.5434268169117815</v>
      </c>
      <c r="M371" s="25">
        <f t="shared" si="40"/>
        <v>0</v>
      </c>
      <c r="N371" s="9">
        <f t="shared" si="41"/>
        <v>0</v>
      </c>
      <c r="O371" s="21">
        <v>3439.4329500000003</v>
      </c>
      <c r="P371" s="19">
        <v>0</v>
      </c>
      <c r="Q371" s="23" t="s">
        <v>53</v>
      </c>
      <c r="R371" s="23" t="s">
        <v>53</v>
      </c>
      <c r="S371" s="19" t="s">
        <v>53</v>
      </c>
      <c r="T371" s="23">
        <v>0</v>
      </c>
      <c r="U371" s="19">
        <v>0</v>
      </c>
    </row>
    <row r="372" spans="1:21" ht="14.25" x14ac:dyDescent="0.2">
      <c r="A372" s="8">
        <v>2014</v>
      </c>
      <c r="B372" s="13" t="s">
        <v>7</v>
      </c>
      <c r="C372" s="17">
        <v>2560.4673499999999</v>
      </c>
      <c r="D372" s="9">
        <f t="shared" si="35"/>
        <v>16.094373806660901</v>
      </c>
      <c r="E372" s="21">
        <v>6339.1706299999996</v>
      </c>
      <c r="F372" s="9">
        <f t="shared" si="36"/>
        <v>39.846234221040184</v>
      </c>
      <c r="G372" s="21">
        <v>3107.3259400000002</v>
      </c>
      <c r="H372" s="9">
        <f t="shared" si="37"/>
        <v>19.531772282702203</v>
      </c>
      <c r="I372" s="15">
        <v>1073.50641</v>
      </c>
      <c r="J372" s="9">
        <f t="shared" si="38"/>
        <v>6.7477577663259707</v>
      </c>
      <c r="K372" s="21">
        <v>81.515320000000003</v>
      </c>
      <c r="L372" s="9">
        <f t="shared" si="39"/>
        <v>0.51238225359506395</v>
      </c>
      <c r="M372" s="25">
        <f t="shared" si="40"/>
        <v>2747.0977399999997</v>
      </c>
      <c r="N372" s="9">
        <f t="shared" si="41"/>
        <v>17.267479669675676</v>
      </c>
      <c r="O372" s="21">
        <v>15909.08339</v>
      </c>
      <c r="P372" s="19">
        <v>1102.0986</v>
      </c>
      <c r="Q372" s="23" t="s">
        <v>53</v>
      </c>
      <c r="R372" s="23" t="s">
        <v>53</v>
      </c>
      <c r="S372" s="19" t="s">
        <v>53</v>
      </c>
      <c r="T372" s="23">
        <v>1549.37736</v>
      </c>
      <c r="U372" s="19">
        <v>95.621780000000001</v>
      </c>
    </row>
    <row r="373" spans="1:21" ht="14.25" x14ac:dyDescent="0.2">
      <c r="A373" s="8">
        <v>2014</v>
      </c>
      <c r="B373" s="13" t="s">
        <v>8</v>
      </c>
      <c r="C373" s="17">
        <v>8167.8395799999998</v>
      </c>
      <c r="D373" s="9">
        <f t="shared" si="35"/>
        <v>51.722529905059069</v>
      </c>
      <c r="E373" s="21">
        <v>2366.98641</v>
      </c>
      <c r="F373" s="9">
        <f t="shared" si="36"/>
        <v>14.988850377995963</v>
      </c>
      <c r="G373" s="21">
        <v>1942.8130000000001</v>
      </c>
      <c r="H373" s="9">
        <f t="shared" si="37"/>
        <v>12.302788578082911</v>
      </c>
      <c r="I373" s="15">
        <v>1095.45272</v>
      </c>
      <c r="J373" s="9">
        <f t="shared" si="38"/>
        <v>6.9369122048523746</v>
      </c>
      <c r="K373" s="21">
        <v>1733.9618700000001</v>
      </c>
      <c r="L373" s="9">
        <f t="shared" si="39"/>
        <v>10.980246832333984</v>
      </c>
      <c r="M373" s="25">
        <f t="shared" si="40"/>
        <v>484.59388000000001</v>
      </c>
      <c r="N373" s="9">
        <f t="shared" si="41"/>
        <v>3.0686721016757046</v>
      </c>
      <c r="O373" s="21">
        <v>15791.64746</v>
      </c>
      <c r="P373" s="19">
        <v>0</v>
      </c>
      <c r="Q373" s="23" t="s">
        <v>53</v>
      </c>
      <c r="R373" s="23" t="s">
        <v>53</v>
      </c>
      <c r="S373" s="19" t="s">
        <v>53</v>
      </c>
      <c r="T373" s="23">
        <v>392.06704999999999</v>
      </c>
      <c r="U373" s="19">
        <v>92.526830000000004</v>
      </c>
    </row>
    <row r="374" spans="1:21" ht="14.25" x14ac:dyDescent="0.2">
      <c r="A374" s="8">
        <v>2014</v>
      </c>
      <c r="B374" s="13" t="s">
        <v>55</v>
      </c>
      <c r="C374" s="17">
        <v>40265.780919999997</v>
      </c>
      <c r="D374" s="9">
        <f t="shared" si="35"/>
        <v>47.722932446489544</v>
      </c>
      <c r="E374" s="21">
        <v>15656.4355</v>
      </c>
      <c r="F374" s="9">
        <f t="shared" si="36"/>
        <v>18.555979709018906</v>
      </c>
      <c r="G374" s="21">
        <v>3647.3431799999998</v>
      </c>
      <c r="H374" s="9">
        <f t="shared" si="37"/>
        <v>4.3228246965861734</v>
      </c>
      <c r="I374" s="15">
        <v>15776.940549999999</v>
      </c>
      <c r="J374" s="9">
        <f t="shared" si="38"/>
        <v>18.698802081495344</v>
      </c>
      <c r="K374" s="21">
        <v>6265.1071700000002</v>
      </c>
      <c r="L374" s="9">
        <f t="shared" si="39"/>
        <v>7.4253939551789339</v>
      </c>
      <c r="M374" s="25">
        <f t="shared" si="40"/>
        <v>2762.46371</v>
      </c>
      <c r="N374" s="9">
        <f t="shared" si="41"/>
        <v>3.2740671112311035</v>
      </c>
      <c r="O374" s="21">
        <v>84374.071029999992</v>
      </c>
      <c r="P374" s="19">
        <v>0</v>
      </c>
      <c r="Q374" s="23" t="s">
        <v>53</v>
      </c>
      <c r="R374" s="23" t="s">
        <v>53</v>
      </c>
      <c r="S374" s="19" t="s">
        <v>53</v>
      </c>
      <c r="T374" s="23">
        <v>163.21886000000001</v>
      </c>
      <c r="U374" s="19">
        <v>2599.24485</v>
      </c>
    </row>
    <row r="375" spans="1:21" ht="14.25" x14ac:dyDescent="0.2">
      <c r="A375" s="8">
        <v>2014</v>
      </c>
      <c r="B375" s="13" t="s">
        <v>9</v>
      </c>
      <c r="C375" s="17">
        <v>2965.11859</v>
      </c>
      <c r="D375" s="9">
        <f t="shared" si="35"/>
        <v>41.168967787790187</v>
      </c>
      <c r="E375" s="21">
        <v>1034.9090100000001</v>
      </c>
      <c r="F375" s="9">
        <f t="shared" si="36"/>
        <v>14.369116918181621</v>
      </c>
      <c r="G375" s="21">
        <v>1676.5999300000001</v>
      </c>
      <c r="H375" s="9">
        <f t="shared" si="37"/>
        <v>23.278626610067992</v>
      </c>
      <c r="I375" s="15">
        <v>900.16985</v>
      </c>
      <c r="J375" s="9">
        <f t="shared" si="38"/>
        <v>12.49834110621185</v>
      </c>
      <c r="K375" s="21">
        <v>183.23202000000001</v>
      </c>
      <c r="L375" s="9">
        <f t="shared" si="39"/>
        <v>2.5440713078095563</v>
      </c>
      <c r="M375" s="25">
        <f t="shared" si="40"/>
        <v>442.28523000000001</v>
      </c>
      <c r="N375" s="9">
        <f t="shared" si="41"/>
        <v>6.1408762699387927</v>
      </c>
      <c r="O375" s="21">
        <v>7202.3146300000008</v>
      </c>
      <c r="P375" s="19">
        <v>0</v>
      </c>
      <c r="Q375" s="23" t="s">
        <v>53</v>
      </c>
      <c r="R375" s="23" t="s">
        <v>53</v>
      </c>
      <c r="S375" s="19" t="s">
        <v>53</v>
      </c>
      <c r="T375" s="23">
        <v>374.09392000000003</v>
      </c>
      <c r="U375" s="19">
        <v>68.191310000000001</v>
      </c>
    </row>
    <row r="376" spans="1:21" ht="14.25" x14ac:dyDescent="0.2">
      <c r="A376" s="8">
        <v>2014</v>
      </c>
      <c r="B376" s="13" t="s">
        <v>10</v>
      </c>
      <c r="C376" s="17">
        <v>7094.9957899999999</v>
      </c>
      <c r="D376" s="9">
        <f t="shared" si="35"/>
        <v>36.188130937345086</v>
      </c>
      <c r="E376" s="21">
        <v>6896.7212600000003</v>
      </c>
      <c r="F376" s="9">
        <f t="shared" si="36"/>
        <v>35.176828765285514</v>
      </c>
      <c r="G376" s="21">
        <v>2366.3948399999999</v>
      </c>
      <c r="H376" s="9">
        <f t="shared" si="37"/>
        <v>12.069831872215639</v>
      </c>
      <c r="I376" s="15">
        <v>1429.9575600000001</v>
      </c>
      <c r="J376" s="9">
        <f t="shared" si="38"/>
        <v>7.2935196789068844</v>
      </c>
      <c r="K376" s="21">
        <v>1225.3443</v>
      </c>
      <c r="L376" s="9">
        <f t="shared" si="39"/>
        <v>6.2498867207544118</v>
      </c>
      <c r="M376" s="25">
        <f t="shared" si="40"/>
        <v>592.45039999999995</v>
      </c>
      <c r="N376" s="9">
        <f t="shared" si="41"/>
        <v>3.0218020254924589</v>
      </c>
      <c r="O376" s="21">
        <v>19605.864150000001</v>
      </c>
      <c r="P376" s="19">
        <v>0</v>
      </c>
      <c r="Q376" s="23" t="s">
        <v>53</v>
      </c>
      <c r="R376" s="23" t="s">
        <v>53</v>
      </c>
      <c r="S376" s="19" t="s">
        <v>53</v>
      </c>
      <c r="T376" s="23">
        <v>0</v>
      </c>
      <c r="U376" s="19">
        <v>592.45039999999995</v>
      </c>
    </row>
    <row r="377" spans="1:21" ht="14.25" x14ac:dyDescent="0.2">
      <c r="A377" s="8">
        <v>2014</v>
      </c>
      <c r="B377" s="13" t="s">
        <v>11</v>
      </c>
      <c r="C377" s="17">
        <v>2976.3098799999998</v>
      </c>
      <c r="D377" s="9">
        <f t="shared" si="35"/>
        <v>23.306184554427986</v>
      </c>
      <c r="E377" s="21">
        <v>4475.2007999999996</v>
      </c>
      <c r="F377" s="9">
        <f t="shared" si="36"/>
        <v>35.043345608530444</v>
      </c>
      <c r="G377" s="21">
        <v>3513.3192899999999</v>
      </c>
      <c r="H377" s="9">
        <f t="shared" si="37"/>
        <v>27.511271027790929</v>
      </c>
      <c r="I377" s="15">
        <v>1316.98261</v>
      </c>
      <c r="J377" s="9">
        <f t="shared" si="38"/>
        <v>10.31271641769783</v>
      </c>
      <c r="K377" s="21">
        <v>301.33663000000001</v>
      </c>
      <c r="L377" s="9">
        <f t="shared" si="39"/>
        <v>2.3596357217311597</v>
      </c>
      <c r="M377" s="25">
        <f t="shared" si="40"/>
        <v>187.32325</v>
      </c>
      <c r="N377" s="9">
        <f t="shared" si="41"/>
        <v>1.4668466698216425</v>
      </c>
      <c r="O377" s="21">
        <v>12770.472460000001</v>
      </c>
      <c r="P377" s="19">
        <v>0</v>
      </c>
      <c r="Q377" s="23" t="s">
        <v>53</v>
      </c>
      <c r="R377" s="23" t="s">
        <v>53</v>
      </c>
      <c r="S377" s="19" t="s">
        <v>53</v>
      </c>
      <c r="T377" s="23">
        <v>187.32325</v>
      </c>
      <c r="U377" s="19">
        <v>0</v>
      </c>
    </row>
    <row r="378" spans="1:21" ht="14.25" x14ac:dyDescent="0.2">
      <c r="A378" s="8">
        <v>2014</v>
      </c>
      <c r="B378" s="13" t="s">
        <v>12</v>
      </c>
      <c r="C378" s="17">
        <v>2380.4666099999999</v>
      </c>
      <c r="D378" s="9">
        <f t="shared" si="35"/>
        <v>24.66652928514123</v>
      </c>
      <c r="E378" s="21">
        <v>3020.9788199999998</v>
      </c>
      <c r="F378" s="9">
        <f t="shared" si="36"/>
        <v>31.303552933818047</v>
      </c>
      <c r="G378" s="21">
        <v>2312.7739999999999</v>
      </c>
      <c r="H378" s="9">
        <f t="shared" si="37"/>
        <v>23.965094642059785</v>
      </c>
      <c r="I378" s="15">
        <v>772.16970000000003</v>
      </c>
      <c r="J378" s="9">
        <f t="shared" si="38"/>
        <v>8.0012659863138005</v>
      </c>
      <c r="K378" s="21">
        <v>186.887</v>
      </c>
      <c r="L378" s="9">
        <f t="shared" si="39"/>
        <v>1.9365336355262674</v>
      </c>
      <c r="M378" s="25">
        <f t="shared" si="40"/>
        <v>977.31792999999993</v>
      </c>
      <c r="N378" s="9">
        <f t="shared" si="41"/>
        <v>10.12702351714087</v>
      </c>
      <c r="O378" s="21">
        <v>9650.5940599999994</v>
      </c>
      <c r="P378" s="19">
        <v>0</v>
      </c>
      <c r="Q378" s="23" t="s">
        <v>53</v>
      </c>
      <c r="R378" s="23" t="s">
        <v>53</v>
      </c>
      <c r="S378" s="19" t="s">
        <v>53</v>
      </c>
      <c r="T378" s="23">
        <v>623.65509999999995</v>
      </c>
      <c r="U378" s="19">
        <v>353.66282999999999</v>
      </c>
    </row>
    <row r="379" spans="1:21" ht="14.25" x14ac:dyDescent="0.2">
      <c r="A379" s="8">
        <v>2014</v>
      </c>
      <c r="B379" s="13" t="s">
        <v>13</v>
      </c>
      <c r="C379" s="17">
        <v>16142.98458</v>
      </c>
      <c r="D379" s="9">
        <f t="shared" si="35"/>
        <v>52.334634503224343</v>
      </c>
      <c r="E379" s="21">
        <v>5517.1269499999999</v>
      </c>
      <c r="F379" s="9">
        <f t="shared" si="36"/>
        <v>17.886210632565621</v>
      </c>
      <c r="G379" s="21">
        <v>4241.2043199999998</v>
      </c>
      <c r="H379" s="9">
        <f t="shared" si="37"/>
        <v>13.749742300794301</v>
      </c>
      <c r="I379" s="15">
        <v>1702.8637000000001</v>
      </c>
      <c r="J379" s="9">
        <f t="shared" si="38"/>
        <v>5.5205869092336251</v>
      </c>
      <c r="K379" s="21">
        <v>3099.5388899999998</v>
      </c>
      <c r="L379" s="9">
        <f t="shared" si="39"/>
        <v>10.04852814749326</v>
      </c>
      <c r="M379" s="25">
        <f t="shared" si="40"/>
        <v>141.98199</v>
      </c>
      <c r="N379" s="9">
        <f t="shared" si="41"/>
        <v>0.46029750668884389</v>
      </c>
      <c r="O379" s="21">
        <v>30845.700430000001</v>
      </c>
      <c r="P379" s="19">
        <v>0</v>
      </c>
      <c r="Q379" s="23" t="s">
        <v>53</v>
      </c>
      <c r="R379" s="23" t="s">
        <v>53</v>
      </c>
      <c r="S379" s="19" t="s">
        <v>53</v>
      </c>
      <c r="T379" s="23">
        <v>0</v>
      </c>
      <c r="U379" s="19">
        <v>141.98199</v>
      </c>
    </row>
    <row r="380" spans="1:21" ht="14.25" x14ac:dyDescent="0.2">
      <c r="A380" s="8">
        <v>2014</v>
      </c>
      <c r="B380" s="13" t="s">
        <v>14</v>
      </c>
      <c r="C380" s="17">
        <v>17162.9755</v>
      </c>
      <c r="D380" s="9">
        <f t="shared" si="35"/>
        <v>26.805548627542496</v>
      </c>
      <c r="E380" s="21">
        <v>21816.434450000001</v>
      </c>
      <c r="F380" s="9">
        <f t="shared" si="36"/>
        <v>34.073432927120848</v>
      </c>
      <c r="G380" s="21">
        <v>8181.5443599999999</v>
      </c>
      <c r="H380" s="9">
        <f t="shared" si="37"/>
        <v>12.778133091804275</v>
      </c>
      <c r="I380" s="15">
        <v>1896.3909799999999</v>
      </c>
      <c r="J380" s="9">
        <f t="shared" si="38"/>
        <v>2.9618291205521423</v>
      </c>
      <c r="K380" s="21">
        <v>5624.8478400000004</v>
      </c>
      <c r="L380" s="9">
        <f t="shared" si="39"/>
        <v>8.7850228707514848</v>
      </c>
      <c r="M380" s="25">
        <f t="shared" si="40"/>
        <v>9345.5040400000016</v>
      </c>
      <c r="N380" s="9">
        <f t="shared" si="41"/>
        <v>14.596033362228763</v>
      </c>
      <c r="O380" s="21">
        <v>64027.697169999999</v>
      </c>
      <c r="P380" s="19">
        <v>9134.8198300000004</v>
      </c>
      <c r="Q380" s="23" t="s">
        <v>53</v>
      </c>
      <c r="R380" s="23" t="s">
        <v>53</v>
      </c>
      <c r="S380" s="19" t="s">
        <v>53</v>
      </c>
      <c r="T380" s="23">
        <v>151.63636</v>
      </c>
      <c r="U380" s="19">
        <v>59.047849999999997</v>
      </c>
    </row>
    <row r="381" spans="1:21" ht="14.25" x14ac:dyDescent="0.2">
      <c r="A381" s="8">
        <v>2014</v>
      </c>
      <c r="B381" s="13" t="s">
        <v>30</v>
      </c>
      <c r="C381" s="17">
        <v>4597.57737</v>
      </c>
      <c r="D381" s="9">
        <f t="shared" si="35"/>
        <v>31.17411452334925</v>
      </c>
      <c r="E381" s="21">
        <v>4763.6115</v>
      </c>
      <c r="F381" s="9">
        <f t="shared" si="36"/>
        <v>32.299917651139715</v>
      </c>
      <c r="G381" s="21">
        <v>2661.07555</v>
      </c>
      <c r="H381" s="9">
        <f t="shared" si="37"/>
        <v>18.043562353575922</v>
      </c>
      <c r="I381" s="15">
        <v>1700.4989399999999</v>
      </c>
      <c r="J381" s="9">
        <f t="shared" si="38"/>
        <v>11.530322262394902</v>
      </c>
      <c r="K381" s="21">
        <v>42.345289999999999</v>
      </c>
      <c r="L381" s="9">
        <f t="shared" si="39"/>
        <v>0.28712446006850684</v>
      </c>
      <c r="M381" s="25">
        <f t="shared" si="40"/>
        <v>982.95216999999991</v>
      </c>
      <c r="N381" s="9">
        <f t="shared" si="41"/>
        <v>6.6649587494717153</v>
      </c>
      <c r="O381" s="21">
        <v>14748.060819999999</v>
      </c>
      <c r="P381" s="19">
        <v>0</v>
      </c>
      <c r="Q381" s="23" t="s">
        <v>53</v>
      </c>
      <c r="R381" s="23" t="s">
        <v>53</v>
      </c>
      <c r="S381" s="19" t="s">
        <v>53</v>
      </c>
      <c r="T381" s="23">
        <v>906.63064999999995</v>
      </c>
      <c r="U381" s="19">
        <v>76.321520000000007</v>
      </c>
    </row>
    <row r="382" spans="1:21" ht="14.25" x14ac:dyDescent="0.2">
      <c r="A382" s="8">
        <v>2014</v>
      </c>
      <c r="B382" s="13" t="s">
        <v>15</v>
      </c>
      <c r="C382" s="17">
        <v>2789.5916900000002</v>
      </c>
      <c r="D382" s="9">
        <f t="shared" si="35"/>
        <v>37.340417544828675</v>
      </c>
      <c r="E382" s="21">
        <v>1983.7182499999999</v>
      </c>
      <c r="F382" s="9">
        <f t="shared" si="36"/>
        <v>26.55330097656579</v>
      </c>
      <c r="G382" s="21">
        <v>1347.3013100000001</v>
      </c>
      <c r="H382" s="9">
        <f t="shared" si="37"/>
        <v>18.034464919880318</v>
      </c>
      <c r="I382" s="15">
        <v>1152.76198</v>
      </c>
      <c r="J382" s="9">
        <f t="shared" si="38"/>
        <v>15.430435148379523</v>
      </c>
      <c r="K382" s="21">
        <v>136.96467999999999</v>
      </c>
      <c r="L382" s="9">
        <f t="shared" si="39"/>
        <v>1.8333573183586034</v>
      </c>
      <c r="M382" s="25">
        <f t="shared" si="40"/>
        <v>60.365079999999999</v>
      </c>
      <c r="N382" s="9">
        <f t="shared" si="41"/>
        <v>0.80802409198709158</v>
      </c>
      <c r="O382" s="21">
        <v>7470.7029899999998</v>
      </c>
      <c r="P382" s="19">
        <v>0</v>
      </c>
      <c r="Q382" s="23" t="s">
        <v>53</v>
      </c>
      <c r="R382" s="23" t="s">
        <v>53</v>
      </c>
      <c r="S382" s="19" t="s">
        <v>53</v>
      </c>
      <c r="T382" s="23">
        <v>0</v>
      </c>
      <c r="U382" s="19">
        <v>60.365079999999999</v>
      </c>
    </row>
    <row r="383" spans="1:21" ht="14.25" x14ac:dyDescent="0.2">
      <c r="A383" s="8">
        <v>2014</v>
      </c>
      <c r="B383" s="13" t="s">
        <v>16</v>
      </c>
      <c r="C383" s="17">
        <v>1806.94461</v>
      </c>
      <c r="D383" s="9">
        <f t="shared" si="35"/>
        <v>38.341554379547752</v>
      </c>
      <c r="E383" s="21">
        <v>814.93751999999995</v>
      </c>
      <c r="F383" s="9">
        <f t="shared" si="36"/>
        <v>17.292157748550899</v>
      </c>
      <c r="G383" s="21">
        <v>1187.2194</v>
      </c>
      <c r="H383" s="9">
        <f t="shared" si="37"/>
        <v>25.191606280368521</v>
      </c>
      <c r="I383" s="15">
        <v>520.13514999999995</v>
      </c>
      <c r="J383" s="9">
        <f t="shared" si="38"/>
        <v>11.036746797921616</v>
      </c>
      <c r="K383" s="21">
        <v>185.02117000000001</v>
      </c>
      <c r="L383" s="9">
        <f t="shared" si="39"/>
        <v>3.9259638683238602</v>
      </c>
      <c r="M383" s="25">
        <f t="shared" si="40"/>
        <v>198.49999</v>
      </c>
      <c r="N383" s="9">
        <f t="shared" si="41"/>
        <v>4.2119709252873472</v>
      </c>
      <c r="O383" s="21">
        <v>4712.7578400000002</v>
      </c>
      <c r="P383" s="19">
        <v>0</v>
      </c>
      <c r="Q383" s="23" t="s">
        <v>53</v>
      </c>
      <c r="R383" s="23" t="s">
        <v>53</v>
      </c>
      <c r="S383" s="19" t="s">
        <v>53</v>
      </c>
      <c r="T383" s="23">
        <v>198.49999</v>
      </c>
      <c r="U383" s="19">
        <v>0</v>
      </c>
    </row>
    <row r="384" spans="1:21" ht="14.25" x14ac:dyDescent="0.2">
      <c r="A384" s="8">
        <v>2014</v>
      </c>
      <c r="B384" s="13" t="s">
        <v>17</v>
      </c>
      <c r="C384" s="17">
        <v>13266.35953</v>
      </c>
      <c r="D384" s="9">
        <f t="shared" si="35"/>
        <v>63.344505181697464</v>
      </c>
      <c r="E384" s="21">
        <v>2026.2774999999999</v>
      </c>
      <c r="F384" s="9">
        <f t="shared" si="36"/>
        <v>9.6751143603528575</v>
      </c>
      <c r="G384" s="21">
        <v>2037.2240400000001</v>
      </c>
      <c r="H384" s="9">
        <f t="shared" si="37"/>
        <v>9.7273821402350187</v>
      </c>
      <c r="I384" s="15">
        <v>1352.36589</v>
      </c>
      <c r="J384" s="9">
        <f t="shared" si="38"/>
        <v>6.4573063871016547</v>
      </c>
      <c r="K384" s="21">
        <v>260.36899</v>
      </c>
      <c r="L384" s="9">
        <f t="shared" si="39"/>
        <v>1.2432155783892234</v>
      </c>
      <c r="M384" s="25">
        <f t="shared" si="40"/>
        <v>2000.59319</v>
      </c>
      <c r="N384" s="9">
        <f t="shared" si="41"/>
        <v>9.5524763522237865</v>
      </c>
      <c r="O384" s="21">
        <v>20943.189139999999</v>
      </c>
      <c r="P384" s="19">
        <v>1628.71795</v>
      </c>
      <c r="Q384" s="23" t="s">
        <v>53</v>
      </c>
      <c r="R384" s="23" t="s">
        <v>53</v>
      </c>
      <c r="S384" s="19" t="s">
        <v>53</v>
      </c>
      <c r="T384" s="23">
        <v>0</v>
      </c>
      <c r="U384" s="19">
        <v>371.87524000000002</v>
      </c>
    </row>
    <row r="385" spans="1:21" ht="14.25" x14ac:dyDescent="0.2">
      <c r="A385" s="8">
        <v>2014</v>
      </c>
      <c r="B385" s="13" t="s">
        <v>18</v>
      </c>
      <c r="C385" s="17">
        <v>2079.51334</v>
      </c>
      <c r="D385" s="9">
        <f t="shared" si="35"/>
        <v>15.366027757193301</v>
      </c>
      <c r="E385" s="21">
        <v>5336.7483499999998</v>
      </c>
      <c r="F385" s="9">
        <f t="shared" si="36"/>
        <v>39.434526195083485</v>
      </c>
      <c r="G385" s="21">
        <v>3095.02943</v>
      </c>
      <c r="H385" s="9">
        <f t="shared" si="37"/>
        <v>22.869922118754076</v>
      </c>
      <c r="I385" s="15">
        <v>1161.4649999999999</v>
      </c>
      <c r="J385" s="9">
        <f t="shared" si="38"/>
        <v>8.5823462084684277</v>
      </c>
      <c r="K385" s="21">
        <v>186.52126999999999</v>
      </c>
      <c r="L385" s="9">
        <f t="shared" si="39"/>
        <v>1.3782508421547064</v>
      </c>
      <c r="M385" s="25">
        <f t="shared" si="40"/>
        <v>1673.9100600000002</v>
      </c>
      <c r="N385" s="9">
        <f t="shared" si="41"/>
        <v>12.36892687834602</v>
      </c>
      <c r="O385" s="21">
        <v>13533.187449999998</v>
      </c>
      <c r="P385" s="19">
        <v>0</v>
      </c>
      <c r="Q385" s="23" t="s">
        <v>53</v>
      </c>
      <c r="R385" s="23" t="s">
        <v>53</v>
      </c>
      <c r="S385" s="19" t="s">
        <v>53</v>
      </c>
      <c r="T385" s="23">
        <v>1297.729</v>
      </c>
      <c r="U385" s="19">
        <v>376.18106</v>
      </c>
    </row>
    <row r="386" spans="1:21" ht="14.25" x14ac:dyDescent="0.2">
      <c r="A386" s="8">
        <v>2014</v>
      </c>
      <c r="B386" s="13" t="s">
        <v>19</v>
      </c>
      <c r="C386" s="17">
        <v>6183.76505</v>
      </c>
      <c r="D386" s="9">
        <f t="shared" ref="D386:D449" si="42">C386/$O386*100</f>
        <v>32.535676861950527</v>
      </c>
      <c r="E386" s="21">
        <v>7044.2102100000002</v>
      </c>
      <c r="F386" s="9">
        <f t="shared" ref="F386:F449" si="43">E386/$O386*100</f>
        <v>37.062880831834427</v>
      </c>
      <c r="G386" s="21">
        <v>2873.3522400000002</v>
      </c>
      <c r="H386" s="9">
        <f t="shared" ref="H386:H449" si="44">G386/$O386*100</f>
        <v>15.118048508521797</v>
      </c>
      <c r="I386" s="15">
        <v>1195.59835</v>
      </c>
      <c r="J386" s="9">
        <f t="shared" ref="J386:J449" si="45">I386/$O386*100</f>
        <v>6.2906014794791121</v>
      </c>
      <c r="K386" s="21">
        <v>624.13337000000001</v>
      </c>
      <c r="L386" s="9">
        <f t="shared" ref="L386:L449" si="46">K386/$O386*100</f>
        <v>3.2838572424546122</v>
      </c>
      <c r="M386" s="25">
        <f t="shared" ref="M386:M449" si="47">SUM(P386:U386)</f>
        <v>1085.0462199999999</v>
      </c>
      <c r="N386" s="9">
        <f t="shared" ref="N386:N449" si="48">M386/$O386*100</f>
        <v>5.7089350757595287</v>
      </c>
      <c r="O386" s="21">
        <v>19006.105439999999</v>
      </c>
      <c r="P386" s="19">
        <v>0</v>
      </c>
      <c r="Q386" s="23" t="s">
        <v>53</v>
      </c>
      <c r="R386" s="23" t="s">
        <v>53</v>
      </c>
      <c r="S386" s="19" t="s">
        <v>53</v>
      </c>
      <c r="T386" s="23">
        <v>870.18506000000002</v>
      </c>
      <c r="U386" s="19">
        <v>214.86116000000001</v>
      </c>
    </row>
    <row r="387" spans="1:21" ht="14.25" x14ac:dyDescent="0.2">
      <c r="A387" s="8">
        <v>2014</v>
      </c>
      <c r="B387" s="13" t="s">
        <v>31</v>
      </c>
      <c r="C387" s="17">
        <v>2793.54108</v>
      </c>
      <c r="D387" s="9">
        <f t="shared" si="42"/>
        <v>42.956548267428353</v>
      </c>
      <c r="E387" s="21">
        <v>1472.3957499999999</v>
      </c>
      <c r="F387" s="9">
        <f t="shared" si="43"/>
        <v>22.641170218134526</v>
      </c>
      <c r="G387" s="21">
        <v>1379.0283099999999</v>
      </c>
      <c r="H387" s="9">
        <f t="shared" si="44"/>
        <v>21.205450166734309</v>
      </c>
      <c r="I387" s="15">
        <v>350.72014000000001</v>
      </c>
      <c r="J387" s="9">
        <f t="shared" si="45"/>
        <v>5.3930571238527225</v>
      </c>
      <c r="K387" s="21">
        <v>423.62866000000002</v>
      </c>
      <c r="L387" s="9">
        <f t="shared" si="46"/>
        <v>6.5141784064102595</v>
      </c>
      <c r="M387" s="25">
        <f t="shared" si="47"/>
        <v>83.864720000000005</v>
      </c>
      <c r="N387" s="9">
        <f t="shared" si="48"/>
        <v>1.2895958174398365</v>
      </c>
      <c r="O387" s="21">
        <v>6503.1786599999996</v>
      </c>
      <c r="P387" s="19">
        <v>0</v>
      </c>
      <c r="Q387" s="23" t="s">
        <v>53</v>
      </c>
      <c r="R387" s="23" t="s">
        <v>53</v>
      </c>
      <c r="S387" s="19" t="s">
        <v>53</v>
      </c>
      <c r="T387" s="23">
        <v>0</v>
      </c>
      <c r="U387" s="19">
        <v>83.864720000000005</v>
      </c>
    </row>
    <row r="388" spans="1:21" ht="14.25" x14ac:dyDescent="0.2">
      <c r="A388" s="8">
        <v>2014</v>
      </c>
      <c r="B388" s="13" t="s">
        <v>20</v>
      </c>
      <c r="C388" s="17">
        <v>2789.67634</v>
      </c>
      <c r="D388" s="9">
        <f t="shared" si="42"/>
        <v>44.490285387163752</v>
      </c>
      <c r="E388" s="21">
        <v>1032.3635999999999</v>
      </c>
      <c r="F388" s="9">
        <f t="shared" si="43"/>
        <v>16.464329760677458</v>
      </c>
      <c r="G388" s="21">
        <v>1210.4487799999999</v>
      </c>
      <c r="H388" s="9">
        <f t="shared" si="44"/>
        <v>19.304465860990952</v>
      </c>
      <c r="I388" s="15">
        <v>506.62083999999999</v>
      </c>
      <c r="J388" s="9">
        <f t="shared" si="45"/>
        <v>8.0796848836896356</v>
      </c>
      <c r="K388" s="21">
        <v>731.19488000000001</v>
      </c>
      <c r="L388" s="9">
        <f t="shared" si="46"/>
        <v>11.661234107478201</v>
      </c>
      <c r="M388" s="25">
        <f t="shared" si="47"/>
        <v>0</v>
      </c>
      <c r="N388" s="9">
        <f t="shared" si="48"/>
        <v>0</v>
      </c>
      <c r="O388" s="21">
        <v>6270.3044399999999</v>
      </c>
      <c r="P388" s="19">
        <v>0</v>
      </c>
      <c r="Q388" s="23" t="s">
        <v>53</v>
      </c>
      <c r="R388" s="23" t="s">
        <v>53</v>
      </c>
      <c r="S388" s="19" t="s">
        <v>53</v>
      </c>
      <c r="T388" s="23">
        <v>0</v>
      </c>
      <c r="U388" s="19">
        <v>0</v>
      </c>
    </row>
    <row r="389" spans="1:21" ht="14.25" x14ac:dyDescent="0.2">
      <c r="A389" s="8">
        <v>2014</v>
      </c>
      <c r="B389" s="13" t="s">
        <v>21</v>
      </c>
      <c r="C389" s="17">
        <v>3555.4677900000002</v>
      </c>
      <c r="D389" s="9">
        <f t="shared" si="42"/>
        <v>36.726313860221794</v>
      </c>
      <c r="E389" s="21">
        <v>2486.9425000000001</v>
      </c>
      <c r="F389" s="9">
        <f t="shared" si="43"/>
        <v>25.688949022183277</v>
      </c>
      <c r="G389" s="21">
        <v>1606.76855</v>
      </c>
      <c r="H389" s="9">
        <f t="shared" si="44"/>
        <v>16.597165142096102</v>
      </c>
      <c r="I389" s="15">
        <v>894.60769000000005</v>
      </c>
      <c r="J389" s="9">
        <f t="shared" si="45"/>
        <v>9.2408776412253779</v>
      </c>
      <c r="K389" s="21">
        <v>345.04205999999999</v>
      </c>
      <c r="L389" s="9">
        <f t="shared" si="46"/>
        <v>3.5641225681128952</v>
      </c>
      <c r="M389" s="25">
        <f t="shared" si="47"/>
        <v>792.15328999999997</v>
      </c>
      <c r="N389" s="9">
        <f t="shared" si="48"/>
        <v>8.1825717661605619</v>
      </c>
      <c r="O389" s="21">
        <v>9680.9818799999994</v>
      </c>
      <c r="P389" s="19">
        <v>0</v>
      </c>
      <c r="Q389" s="23" t="s">
        <v>53</v>
      </c>
      <c r="R389" s="23" t="s">
        <v>53</v>
      </c>
      <c r="S389" s="19" t="s">
        <v>53</v>
      </c>
      <c r="T389" s="23">
        <v>636.94159000000002</v>
      </c>
      <c r="U389" s="19">
        <v>155.21170000000001</v>
      </c>
    </row>
    <row r="390" spans="1:21" ht="14.25" x14ac:dyDescent="0.2">
      <c r="A390" s="8">
        <v>2014</v>
      </c>
      <c r="B390" s="13" t="s">
        <v>22</v>
      </c>
      <c r="C390" s="17">
        <v>5614.3457099999996</v>
      </c>
      <c r="D390" s="9">
        <f t="shared" si="42"/>
        <v>46.776384387722523</v>
      </c>
      <c r="E390" s="21">
        <v>1649.0890999999999</v>
      </c>
      <c r="F390" s="9">
        <f t="shared" si="43"/>
        <v>13.739521863395082</v>
      </c>
      <c r="G390" s="21">
        <v>1967.8509799999999</v>
      </c>
      <c r="H390" s="9">
        <f t="shared" si="44"/>
        <v>16.395312760003954</v>
      </c>
      <c r="I390" s="15">
        <v>1401.1159600000001</v>
      </c>
      <c r="J390" s="9">
        <f t="shared" si="45"/>
        <v>11.673513193175426</v>
      </c>
      <c r="K390" s="21">
        <v>1015.56159</v>
      </c>
      <c r="L390" s="9">
        <f t="shared" si="46"/>
        <v>8.4612351566869695</v>
      </c>
      <c r="M390" s="25">
        <f t="shared" si="47"/>
        <v>354.55840999999998</v>
      </c>
      <c r="N390" s="9">
        <f t="shared" si="48"/>
        <v>2.9540326390160465</v>
      </c>
      <c r="O390" s="21">
        <v>12002.52175</v>
      </c>
      <c r="P390" s="19">
        <v>0</v>
      </c>
      <c r="Q390" s="23" t="s">
        <v>53</v>
      </c>
      <c r="R390" s="23" t="s">
        <v>53</v>
      </c>
      <c r="S390" s="19" t="s">
        <v>53</v>
      </c>
      <c r="T390" s="23">
        <v>246.15848</v>
      </c>
      <c r="U390" s="19">
        <v>108.39993</v>
      </c>
    </row>
    <row r="391" spans="1:21" ht="14.25" x14ac:dyDescent="0.2">
      <c r="A391" s="8">
        <v>2014</v>
      </c>
      <c r="B391" s="13" t="s">
        <v>23</v>
      </c>
      <c r="C391" s="17">
        <v>7033.5321899999999</v>
      </c>
      <c r="D391" s="9">
        <f t="shared" si="42"/>
        <v>45.522470693835729</v>
      </c>
      <c r="E391" s="21">
        <v>1398.65905</v>
      </c>
      <c r="F391" s="9">
        <f t="shared" si="43"/>
        <v>9.0524097842073186</v>
      </c>
      <c r="G391" s="21">
        <v>1891.9693199999999</v>
      </c>
      <c r="H391" s="9">
        <f t="shared" si="44"/>
        <v>12.245215575438536</v>
      </c>
      <c r="I391" s="15">
        <v>1000.97091</v>
      </c>
      <c r="J391" s="9">
        <f t="shared" si="45"/>
        <v>6.4784901362422129</v>
      </c>
      <c r="K391" s="21">
        <v>946.34753999999998</v>
      </c>
      <c r="L391" s="9">
        <f t="shared" si="46"/>
        <v>6.1249564219074886</v>
      </c>
      <c r="M391" s="25">
        <f t="shared" si="47"/>
        <v>3179.203</v>
      </c>
      <c r="N391" s="9">
        <f t="shared" si="48"/>
        <v>20.576457388368709</v>
      </c>
      <c r="O391" s="21">
        <v>15450.68201</v>
      </c>
      <c r="P391" s="19">
        <v>3080.4036799999999</v>
      </c>
      <c r="Q391" s="23" t="s">
        <v>53</v>
      </c>
      <c r="R391" s="23" t="s">
        <v>53</v>
      </c>
      <c r="S391" s="19" t="s">
        <v>53</v>
      </c>
      <c r="T391" s="23">
        <v>0</v>
      </c>
      <c r="U391" s="19">
        <v>98.799319999999994</v>
      </c>
    </row>
    <row r="392" spans="1:21" ht="14.25" x14ac:dyDescent="0.2">
      <c r="A392" s="8">
        <v>2014</v>
      </c>
      <c r="B392" s="13" t="s">
        <v>24</v>
      </c>
      <c r="C392" s="17">
        <v>2014.51729</v>
      </c>
      <c r="D392" s="9">
        <f t="shared" si="42"/>
        <v>17.995604043524015</v>
      </c>
      <c r="E392" s="21">
        <v>2627.9642199999998</v>
      </c>
      <c r="F392" s="9">
        <f t="shared" si="43"/>
        <v>23.475501440679338</v>
      </c>
      <c r="G392" s="21">
        <v>1845.55711</v>
      </c>
      <c r="H392" s="9">
        <f t="shared" si="44"/>
        <v>16.486289373704256</v>
      </c>
      <c r="I392" s="15">
        <v>493.60793000000001</v>
      </c>
      <c r="J392" s="9">
        <f t="shared" si="45"/>
        <v>4.4093803042134825</v>
      </c>
      <c r="K392" s="21">
        <v>2595.1312899999998</v>
      </c>
      <c r="L392" s="9">
        <f t="shared" si="46"/>
        <v>23.182206163045489</v>
      </c>
      <c r="M392" s="25">
        <f t="shared" si="47"/>
        <v>1617.7188000000001</v>
      </c>
      <c r="N392" s="9">
        <f t="shared" si="48"/>
        <v>14.451018674833424</v>
      </c>
      <c r="O392" s="21">
        <v>11194.496639999999</v>
      </c>
      <c r="P392" s="19">
        <v>0</v>
      </c>
      <c r="Q392" s="23" t="s">
        <v>53</v>
      </c>
      <c r="R392" s="23" t="s">
        <v>53</v>
      </c>
      <c r="S392" s="19" t="s">
        <v>53</v>
      </c>
      <c r="T392" s="23">
        <v>0</v>
      </c>
      <c r="U392" s="19">
        <v>1617.7188000000001</v>
      </c>
    </row>
    <row r="393" spans="1:21" ht="14.25" x14ac:dyDescent="0.2">
      <c r="A393" s="8">
        <v>2014</v>
      </c>
      <c r="B393" s="13" t="s">
        <v>25</v>
      </c>
      <c r="C393" s="17">
        <v>5865.1806500000002</v>
      </c>
      <c r="D393" s="9">
        <f t="shared" si="42"/>
        <v>36.557068727879319</v>
      </c>
      <c r="E393" s="21">
        <v>2590.0410000000002</v>
      </c>
      <c r="F393" s="9">
        <f t="shared" si="43"/>
        <v>16.143459595745835</v>
      </c>
      <c r="G393" s="21">
        <v>2401.0720000000001</v>
      </c>
      <c r="H393" s="9">
        <f t="shared" si="44"/>
        <v>14.965635222946913</v>
      </c>
      <c r="I393" s="15">
        <v>1338.99819</v>
      </c>
      <c r="J393" s="9">
        <f t="shared" si="45"/>
        <v>8.3458382238125974</v>
      </c>
      <c r="K393" s="21">
        <v>1877.0609999999999</v>
      </c>
      <c r="L393" s="9">
        <f t="shared" si="46"/>
        <v>11.699528467792698</v>
      </c>
      <c r="M393" s="25">
        <f t="shared" si="47"/>
        <v>1971.55017</v>
      </c>
      <c r="N393" s="9">
        <f t="shared" si="48"/>
        <v>12.288469761822624</v>
      </c>
      <c r="O393" s="21">
        <v>16043.903010000002</v>
      </c>
      <c r="P393" s="19">
        <v>0</v>
      </c>
      <c r="Q393" s="23" t="s">
        <v>53</v>
      </c>
      <c r="R393" s="23" t="s">
        <v>53</v>
      </c>
      <c r="S393" s="19" t="s">
        <v>53</v>
      </c>
      <c r="T393" s="23">
        <v>288.19981999999999</v>
      </c>
      <c r="U393" s="19">
        <v>1683.3503499999999</v>
      </c>
    </row>
    <row r="394" spans="1:21" ht="14.25" x14ac:dyDescent="0.2">
      <c r="A394" s="8">
        <v>2014</v>
      </c>
      <c r="B394" s="13" t="s">
        <v>26</v>
      </c>
      <c r="C394" s="17">
        <v>1273.0839900000001</v>
      </c>
      <c r="D394" s="9">
        <f t="shared" si="42"/>
        <v>26.729243051952317</v>
      </c>
      <c r="E394" s="21">
        <v>1577.7824000000001</v>
      </c>
      <c r="F394" s="9">
        <f t="shared" si="43"/>
        <v>33.126588335065513</v>
      </c>
      <c r="G394" s="21">
        <v>1199.6500000000001</v>
      </c>
      <c r="H394" s="9">
        <f t="shared" si="44"/>
        <v>25.187447708987843</v>
      </c>
      <c r="I394" s="15">
        <v>420.07191</v>
      </c>
      <c r="J394" s="9">
        <f t="shared" si="45"/>
        <v>8.8196884650853562</v>
      </c>
      <c r="K394" s="21">
        <v>292.3</v>
      </c>
      <c r="L394" s="9">
        <f t="shared" si="46"/>
        <v>6.1370324389089701</v>
      </c>
      <c r="M394" s="25">
        <f t="shared" si="47"/>
        <v>0</v>
      </c>
      <c r="N394" s="9">
        <f t="shared" si="48"/>
        <v>0</v>
      </c>
      <c r="O394" s="21">
        <v>4762.8883000000005</v>
      </c>
      <c r="P394" s="19">
        <v>0</v>
      </c>
      <c r="Q394" s="23" t="s">
        <v>53</v>
      </c>
      <c r="R394" s="23" t="s">
        <v>53</v>
      </c>
      <c r="S394" s="19" t="s">
        <v>53</v>
      </c>
      <c r="T394" s="23">
        <v>0</v>
      </c>
      <c r="U394" s="19">
        <v>0</v>
      </c>
    </row>
    <row r="395" spans="1:21" ht="14.25" x14ac:dyDescent="0.2">
      <c r="A395" s="8">
        <v>2014</v>
      </c>
      <c r="B395" s="13" t="s">
        <v>32</v>
      </c>
      <c r="C395" s="17">
        <v>9399.6398399999998</v>
      </c>
      <c r="D395" s="9">
        <f t="shared" si="42"/>
        <v>32.645082727066494</v>
      </c>
      <c r="E395" s="21">
        <v>7814.8114999999998</v>
      </c>
      <c r="F395" s="9">
        <f t="shared" si="43"/>
        <v>27.140951382870281</v>
      </c>
      <c r="G395" s="21">
        <v>4615.1955699999999</v>
      </c>
      <c r="H395" s="9">
        <f t="shared" si="44"/>
        <v>16.02863979352647</v>
      </c>
      <c r="I395" s="15">
        <v>2140.1237599999999</v>
      </c>
      <c r="J395" s="9">
        <f t="shared" si="45"/>
        <v>7.4326802282416589</v>
      </c>
      <c r="K395" s="21">
        <v>674.01364999999998</v>
      </c>
      <c r="L395" s="9">
        <f t="shared" si="46"/>
        <v>2.3408589837440026</v>
      </c>
      <c r="M395" s="25">
        <f t="shared" si="47"/>
        <v>4149.6481199999998</v>
      </c>
      <c r="N395" s="9">
        <f t="shared" si="48"/>
        <v>14.411786884551091</v>
      </c>
      <c r="O395" s="21">
        <v>28793.43244</v>
      </c>
      <c r="P395" s="19">
        <v>0</v>
      </c>
      <c r="Q395" s="23" t="s">
        <v>53</v>
      </c>
      <c r="R395" s="23" t="s">
        <v>53</v>
      </c>
      <c r="S395" s="19" t="s">
        <v>53</v>
      </c>
      <c r="T395" s="23">
        <v>1164.6812</v>
      </c>
      <c r="U395" s="19">
        <v>2984.9669199999998</v>
      </c>
    </row>
    <row r="396" spans="1:21" ht="14.25" x14ac:dyDescent="0.2">
      <c r="A396" s="8">
        <v>2014</v>
      </c>
      <c r="B396" s="13" t="s">
        <v>27</v>
      </c>
      <c r="C396" s="17">
        <v>4412.2500300000002</v>
      </c>
      <c r="D396" s="9">
        <f t="shared" si="42"/>
        <v>41.501951811689729</v>
      </c>
      <c r="E396" s="21">
        <v>1883.1369999999999</v>
      </c>
      <c r="F396" s="9">
        <f t="shared" si="43"/>
        <v>17.712926624153699</v>
      </c>
      <c r="G396" s="21">
        <v>1633.47649</v>
      </c>
      <c r="H396" s="9">
        <f t="shared" si="44"/>
        <v>15.364601306038878</v>
      </c>
      <c r="I396" s="15">
        <v>972.68903999999998</v>
      </c>
      <c r="J396" s="9">
        <f t="shared" si="45"/>
        <v>9.1491854249789064</v>
      </c>
      <c r="K396" s="21">
        <v>853.38279999999997</v>
      </c>
      <c r="L396" s="9">
        <f t="shared" si="46"/>
        <v>8.0269820616953691</v>
      </c>
      <c r="M396" s="25">
        <f t="shared" si="47"/>
        <v>876.49240999999995</v>
      </c>
      <c r="N396" s="9">
        <f t="shared" si="48"/>
        <v>8.2443527714434151</v>
      </c>
      <c r="O396" s="21">
        <v>10631.42777</v>
      </c>
      <c r="P396" s="19">
        <v>306.88551000000001</v>
      </c>
      <c r="Q396" s="23" t="s">
        <v>53</v>
      </c>
      <c r="R396" s="23" t="s">
        <v>53</v>
      </c>
      <c r="S396" s="19" t="s">
        <v>53</v>
      </c>
      <c r="T396" s="23">
        <v>418.36666000000002</v>
      </c>
      <c r="U396" s="19">
        <v>151.24024</v>
      </c>
    </row>
    <row r="397" spans="1:21" ht="14.25" x14ac:dyDescent="0.2">
      <c r="A397" s="8">
        <v>2014</v>
      </c>
      <c r="B397" s="13" t="s">
        <v>28</v>
      </c>
      <c r="C397" s="17">
        <v>1818.24415</v>
      </c>
      <c r="D397" s="9">
        <f t="shared" si="42"/>
        <v>30.139808666193336</v>
      </c>
      <c r="E397" s="21">
        <v>1173.32</v>
      </c>
      <c r="F397" s="9">
        <f t="shared" si="43"/>
        <v>19.449335395479181</v>
      </c>
      <c r="G397" s="21">
        <v>1642.82636</v>
      </c>
      <c r="H397" s="9">
        <f t="shared" si="44"/>
        <v>27.232026107263348</v>
      </c>
      <c r="I397" s="15">
        <v>603.52841999999998</v>
      </c>
      <c r="J397" s="9">
        <f t="shared" si="45"/>
        <v>10.004284135004625</v>
      </c>
      <c r="K397" s="21">
        <v>302.53062</v>
      </c>
      <c r="L397" s="9">
        <f t="shared" si="46"/>
        <v>5.0148463298863586</v>
      </c>
      <c r="M397" s="25">
        <f t="shared" si="47"/>
        <v>492.25015999999999</v>
      </c>
      <c r="N397" s="9">
        <f t="shared" si="48"/>
        <v>8.1596993661731592</v>
      </c>
      <c r="O397" s="21">
        <v>6032.6997099999999</v>
      </c>
      <c r="P397" s="19">
        <v>0</v>
      </c>
      <c r="Q397" s="23" t="s">
        <v>53</v>
      </c>
      <c r="R397" s="23" t="s">
        <v>53</v>
      </c>
      <c r="S397" s="19" t="s">
        <v>53</v>
      </c>
      <c r="T397" s="23">
        <v>492.25015999999999</v>
      </c>
      <c r="U397" s="19">
        <v>0</v>
      </c>
    </row>
    <row r="398" spans="1:21" ht="14.25" x14ac:dyDescent="0.2">
      <c r="A398" s="7">
        <v>2015</v>
      </c>
      <c r="B398" s="12" t="s">
        <v>1</v>
      </c>
      <c r="C398" s="16">
        <v>220226.19814999998</v>
      </c>
      <c r="D398" s="9">
        <f t="shared" si="42"/>
        <v>38.576103054165209</v>
      </c>
      <c r="E398" s="20">
        <v>121772.35446000002</v>
      </c>
      <c r="F398" s="9">
        <f t="shared" si="43"/>
        <v>21.330354582054504</v>
      </c>
      <c r="G398" s="20">
        <v>80072.478310000006</v>
      </c>
      <c r="H398" s="9">
        <f t="shared" si="44"/>
        <v>14.025961493396325</v>
      </c>
      <c r="I398" s="14">
        <v>52511.354930000009</v>
      </c>
      <c r="J398" s="9">
        <f t="shared" si="45"/>
        <v>9.1981946576301397</v>
      </c>
      <c r="K398" s="20">
        <v>41395.647320000004</v>
      </c>
      <c r="L398" s="9">
        <f t="shared" si="46"/>
        <v>7.2511025955346726</v>
      </c>
      <c r="M398" s="24">
        <f t="shared" si="47"/>
        <v>54909.590810000009</v>
      </c>
      <c r="N398" s="9">
        <f t="shared" si="48"/>
        <v>9.6182836172191504</v>
      </c>
      <c r="O398" s="20">
        <v>570887.62398000003</v>
      </c>
      <c r="P398" s="14">
        <v>19245.501560000001</v>
      </c>
      <c r="Q398" s="20">
        <v>5884.6007300000001</v>
      </c>
      <c r="R398" s="20">
        <v>2104.64806</v>
      </c>
      <c r="S398" s="14">
        <v>2822.3881500000002</v>
      </c>
      <c r="T398" s="20">
        <v>11268.853950000002</v>
      </c>
      <c r="U398" s="14">
        <v>13583.59836</v>
      </c>
    </row>
    <row r="399" spans="1:21" ht="14.25" x14ac:dyDescent="0.2">
      <c r="A399" s="8">
        <v>2015</v>
      </c>
      <c r="B399" s="13" t="s">
        <v>2</v>
      </c>
      <c r="C399" s="17">
        <v>2961.4286400000001</v>
      </c>
      <c r="D399" s="9">
        <f t="shared" si="42"/>
        <v>45.867937149050128</v>
      </c>
      <c r="E399" s="21">
        <v>710.87247000000002</v>
      </c>
      <c r="F399" s="9">
        <f t="shared" si="43"/>
        <v>11.010312163034266</v>
      </c>
      <c r="G399" s="21">
        <v>1349.82862</v>
      </c>
      <c r="H399" s="9">
        <f t="shared" si="44"/>
        <v>20.906752054693801</v>
      </c>
      <c r="I399" s="15">
        <v>610.29584</v>
      </c>
      <c r="J399" s="9">
        <f t="shared" si="45"/>
        <v>9.4525361352103197</v>
      </c>
      <c r="K399" s="21">
        <v>689.80641000000003</v>
      </c>
      <c r="L399" s="9">
        <f t="shared" si="46"/>
        <v>10.684031562175985</v>
      </c>
      <c r="M399" s="25">
        <f t="shared" si="47"/>
        <v>134.19232</v>
      </c>
      <c r="N399" s="9">
        <f t="shared" si="48"/>
        <v>2.07843093583549</v>
      </c>
      <c r="O399" s="21">
        <v>6456.4243000000006</v>
      </c>
      <c r="P399" s="19">
        <v>0</v>
      </c>
      <c r="Q399" s="23" t="s">
        <v>53</v>
      </c>
      <c r="R399" s="23" t="s">
        <v>53</v>
      </c>
      <c r="S399" s="19" t="s">
        <v>53</v>
      </c>
      <c r="T399" s="23">
        <v>0</v>
      </c>
      <c r="U399" s="19">
        <v>134.19232</v>
      </c>
    </row>
    <row r="400" spans="1:21" ht="14.25" x14ac:dyDescent="0.2">
      <c r="A400" s="8">
        <v>2015</v>
      </c>
      <c r="B400" s="13" t="s">
        <v>3</v>
      </c>
      <c r="C400" s="17">
        <v>8354.8287299999993</v>
      </c>
      <c r="D400" s="9">
        <f t="shared" si="42"/>
        <v>54.127308040262491</v>
      </c>
      <c r="E400" s="21">
        <v>1859.9159</v>
      </c>
      <c r="F400" s="9">
        <f t="shared" si="43"/>
        <v>12.049587621921491</v>
      </c>
      <c r="G400" s="21">
        <v>1894.5723499999999</v>
      </c>
      <c r="H400" s="9">
        <f t="shared" si="44"/>
        <v>12.27411171515589</v>
      </c>
      <c r="I400" s="15">
        <v>1074.8649600000001</v>
      </c>
      <c r="J400" s="9">
        <f t="shared" si="45"/>
        <v>6.9635834164615398</v>
      </c>
      <c r="K400" s="21">
        <v>145.09832</v>
      </c>
      <c r="L400" s="9">
        <f t="shared" si="46"/>
        <v>0.94002901993235477</v>
      </c>
      <c r="M400" s="25">
        <f t="shared" si="47"/>
        <v>2106.2347</v>
      </c>
      <c r="N400" s="9">
        <f t="shared" si="48"/>
        <v>13.645380186266232</v>
      </c>
      <c r="O400" s="21">
        <v>15435.51496</v>
      </c>
      <c r="P400" s="19">
        <v>1947.7021</v>
      </c>
      <c r="Q400" s="23" t="s">
        <v>53</v>
      </c>
      <c r="R400" s="23" t="s">
        <v>53</v>
      </c>
      <c r="S400" s="19" t="s">
        <v>53</v>
      </c>
      <c r="T400" s="23">
        <v>84.077849999999998</v>
      </c>
      <c r="U400" s="19">
        <v>74.454750000000004</v>
      </c>
    </row>
    <row r="401" spans="1:21" ht="14.25" x14ac:dyDescent="0.2">
      <c r="A401" s="8">
        <v>2015</v>
      </c>
      <c r="B401" s="13" t="s">
        <v>4</v>
      </c>
      <c r="C401" s="17">
        <v>2346.7453999999998</v>
      </c>
      <c r="D401" s="9">
        <f t="shared" si="42"/>
        <v>48.772860272025007</v>
      </c>
      <c r="E401" s="21">
        <v>315.56889000000001</v>
      </c>
      <c r="F401" s="9">
        <f t="shared" si="43"/>
        <v>6.5585288366467154</v>
      </c>
      <c r="G401" s="21">
        <v>993.09506999999996</v>
      </c>
      <c r="H401" s="9">
        <f t="shared" si="44"/>
        <v>20.639685534675763</v>
      </c>
      <c r="I401" s="15">
        <v>944.73458000000005</v>
      </c>
      <c r="J401" s="9">
        <f t="shared" si="45"/>
        <v>19.634600184787935</v>
      </c>
      <c r="K401" s="21">
        <v>208.0215</v>
      </c>
      <c r="L401" s="9">
        <f t="shared" si="46"/>
        <v>4.3233507789456196</v>
      </c>
      <c r="M401" s="25">
        <f t="shared" si="47"/>
        <v>3.41499</v>
      </c>
      <c r="N401" s="9">
        <f t="shared" si="48"/>
        <v>7.0974392918960308E-2</v>
      </c>
      <c r="O401" s="21">
        <v>4811.58043</v>
      </c>
      <c r="P401" s="19">
        <v>0</v>
      </c>
      <c r="Q401" s="23" t="s">
        <v>53</v>
      </c>
      <c r="R401" s="23" t="s">
        <v>53</v>
      </c>
      <c r="S401" s="19" t="s">
        <v>53</v>
      </c>
      <c r="T401" s="23">
        <v>3.41499</v>
      </c>
      <c r="U401" s="19">
        <v>0</v>
      </c>
    </row>
    <row r="402" spans="1:21" ht="14.25" x14ac:dyDescent="0.2">
      <c r="A402" s="8">
        <v>2015</v>
      </c>
      <c r="B402" s="13" t="s">
        <v>5</v>
      </c>
      <c r="C402" s="17">
        <v>1461.3446300000001</v>
      </c>
      <c r="D402" s="9">
        <f t="shared" si="42"/>
        <v>27.615559446661102</v>
      </c>
      <c r="E402" s="21">
        <v>671.87194</v>
      </c>
      <c r="F402" s="9">
        <f t="shared" si="43"/>
        <v>12.696607712318702</v>
      </c>
      <c r="G402" s="21">
        <v>1355.6389999999999</v>
      </c>
      <c r="H402" s="9">
        <f t="shared" si="44"/>
        <v>25.618001821180407</v>
      </c>
      <c r="I402" s="15">
        <v>393.53014000000002</v>
      </c>
      <c r="J402" s="9">
        <f t="shared" si="45"/>
        <v>7.4366817738419915</v>
      </c>
      <c r="K402" s="21">
        <v>587.29499999999996</v>
      </c>
      <c r="L402" s="9">
        <f t="shared" si="46"/>
        <v>11.098326604332089</v>
      </c>
      <c r="M402" s="25">
        <f t="shared" si="47"/>
        <v>822.0630000000001</v>
      </c>
      <c r="N402" s="9">
        <f t="shared" si="48"/>
        <v>15.534822641665691</v>
      </c>
      <c r="O402" s="21">
        <v>5291.7437100000006</v>
      </c>
      <c r="P402" s="19">
        <v>0</v>
      </c>
      <c r="Q402" s="23" t="s">
        <v>53</v>
      </c>
      <c r="R402" s="23" t="s">
        <v>53</v>
      </c>
      <c r="S402" s="19" t="s">
        <v>53</v>
      </c>
      <c r="T402" s="23">
        <v>182.2457</v>
      </c>
      <c r="U402" s="19">
        <v>639.81730000000005</v>
      </c>
    </row>
    <row r="403" spans="1:21" ht="14.25" x14ac:dyDescent="0.2">
      <c r="A403" s="8">
        <v>2015</v>
      </c>
      <c r="B403" s="13" t="s">
        <v>29</v>
      </c>
      <c r="C403" s="17">
        <v>7967.02549</v>
      </c>
      <c r="D403" s="9">
        <f t="shared" si="42"/>
        <v>56.27937100299377</v>
      </c>
      <c r="E403" s="21">
        <v>2129.5763000000002</v>
      </c>
      <c r="F403" s="9">
        <f t="shared" si="43"/>
        <v>15.043407959133162</v>
      </c>
      <c r="G403" s="21">
        <v>1738.26233</v>
      </c>
      <c r="H403" s="9">
        <f t="shared" si="44"/>
        <v>12.279151195560992</v>
      </c>
      <c r="I403" s="15">
        <v>1292.5006000000001</v>
      </c>
      <c r="J403" s="9">
        <f t="shared" si="45"/>
        <v>9.1302733850035747</v>
      </c>
      <c r="K403" s="21">
        <v>271.10640999999998</v>
      </c>
      <c r="L403" s="9">
        <f t="shared" si="46"/>
        <v>1.9151059889077549</v>
      </c>
      <c r="M403" s="25">
        <f t="shared" si="47"/>
        <v>757.73806000000002</v>
      </c>
      <c r="N403" s="9">
        <f t="shared" si="48"/>
        <v>5.352690468400743</v>
      </c>
      <c r="O403" s="21">
        <v>14156.20919</v>
      </c>
      <c r="P403" s="19">
        <v>423.01997999999998</v>
      </c>
      <c r="Q403" s="23" t="s">
        <v>53</v>
      </c>
      <c r="R403" s="23" t="s">
        <v>53</v>
      </c>
      <c r="S403" s="19" t="s">
        <v>53</v>
      </c>
      <c r="T403" s="23">
        <v>266.28275000000002</v>
      </c>
      <c r="U403" s="19">
        <v>68.435329999999993</v>
      </c>
    </row>
    <row r="404" spans="1:21" ht="14.25" x14ac:dyDescent="0.2">
      <c r="A404" s="8">
        <v>2015</v>
      </c>
      <c r="B404" s="13" t="s">
        <v>6</v>
      </c>
      <c r="C404" s="17">
        <v>1713.5414900000001</v>
      </c>
      <c r="D404" s="9">
        <f t="shared" si="42"/>
        <v>44.679023731040196</v>
      </c>
      <c r="E404" s="21">
        <v>387.13965000000002</v>
      </c>
      <c r="F404" s="9">
        <f t="shared" si="43"/>
        <v>10.094311524126908</v>
      </c>
      <c r="G404" s="21">
        <v>1216.3944200000001</v>
      </c>
      <c r="H404" s="9">
        <f t="shared" si="44"/>
        <v>31.716369562481312</v>
      </c>
      <c r="I404" s="15">
        <v>360.77888999999999</v>
      </c>
      <c r="J404" s="9">
        <f t="shared" si="45"/>
        <v>9.4069788692238436</v>
      </c>
      <c r="K404" s="21">
        <v>157.37145000000001</v>
      </c>
      <c r="L404" s="9">
        <f t="shared" si="46"/>
        <v>4.1033163131277348</v>
      </c>
      <c r="M404" s="25">
        <f t="shared" si="47"/>
        <v>0</v>
      </c>
      <c r="N404" s="9">
        <f t="shared" si="48"/>
        <v>0</v>
      </c>
      <c r="O404" s="21">
        <v>3835.2259000000004</v>
      </c>
      <c r="P404" s="19">
        <v>0</v>
      </c>
      <c r="Q404" s="23" t="s">
        <v>53</v>
      </c>
      <c r="R404" s="23" t="s">
        <v>53</v>
      </c>
      <c r="S404" s="19" t="s">
        <v>53</v>
      </c>
      <c r="T404" s="23">
        <v>0</v>
      </c>
      <c r="U404" s="19">
        <v>0</v>
      </c>
    </row>
    <row r="405" spans="1:21" ht="14.25" x14ac:dyDescent="0.2">
      <c r="A405" s="8">
        <v>2015</v>
      </c>
      <c r="B405" s="13" t="s">
        <v>7</v>
      </c>
      <c r="C405" s="17">
        <v>2827.77549</v>
      </c>
      <c r="D405" s="9">
        <f t="shared" si="42"/>
        <v>16.666669584154803</v>
      </c>
      <c r="E405" s="21">
        <v>6388.7263899999998</v>
      </c>
      <c r="F405" s="9">
        <f t="shared" si="43"/>
        <v>37.654613027889326</v>
      </c>
      <c r="G405" s="21">
        <v>3645.47876</v>
      </c>
      <c r="H405" s="9">
        <f t="shared" si="44"/>
        <v>21.486143501786405</v>
      </c>
      <c r="I405" s="15">
        <v>1174.8715199999999</v>
      </c>
      <c r="J405" s="9">
        <f t="shared" si="45"/>
        <v>6.9245933762845224</v>
      </c>
      <c r="K405" s="21">
        <v>105.81298</v>
      </c>
      <c r="L405" s="9">
        <f t="shared" si="46"/>
        <v>0.62365275518205321</v>
      </c>
      <c r="M405" s="25">
        <f t="shared" si="47"/>
        <v>2823.9848299999999</v>
      </c>
      <c r="N405" s="9">
        <f t="shared" si="48"/>
        <v>16.644327754702893</v>
      </c>
      <c r="O405" s="21">
        <v>16966.649969999999</v>
      </c>
      <c r="P405" s="19">
        <v>1133.10707</v>
      </c>
      <c r="Q405" s="23" t="s">
        <v>53</v>
      </c>
      <c r="R405" s="23" t="s">
        <v>53</v>
      </c>
      <c r="S405" s="19" t="s">
        <v>53</v>
      </c>
      <c r="T405" s="23">
        <v>1588.64797</v>
      </c>
      <c r="U405" s="19">
        <v>102.22978999999999</v>
      </c>
    </row>
    <row r="406" spans="1:21" ht="14.25" x14ac:dyDescent="0.2">
      <c r="A406" s="8">
        <v>2015</v>
      </c>
      <c r="B406" s="13" t="s">
        <v>8</v>
      </c>
      <c r="C406" s="17">
        <v>8938.7738900000004</v>
      </c>
      <c r="D406" s="9">
        <f t="shared" si="42"/>
        <v>51.434523482263273</v>
      </c>
      <c r="E406" s="21">
        <v>2385.4900600000001</v>
      </c>
      <c r="F406" s="9">
        <f t="shared" si="43"/>
        <v>13.726328243411427</v>
      </c>
      <c r="G406" s="21">
        <v>2182.0112300000001</v>
      </c>
      <c r="H406" s="9">
        <f t="shared" si="44"/>
        <v>12.555492423133344</v>
      </c>
      <c r="I406" s="15">
        <v>1154.37681</v>
      </c>
      <c r="J406" s="9">
        <f t="shared" si="45"/>
        <v>6.6423898704663582</v>
      </c>
      <c r="K406" s="21">
        <v>2241.6040699999999</v>
      </c>
      <c r="L406" s="9">
        <f t="shared" si="46"/>
        <v>12.89839508138089</v>
      </c>
      <c r="M406" s="25">
        <f t="shared" si="47"/>
        <v>476.68182999999999</v>
      </c>
      <c r="N406" s="9">
        <f t="shared" si="48"/>
        <v>2.7428708993447009</v>
      </c>
      <c r="O406" s="21">
        <v>17378.937890000001</v>
      </c>
      <c r="P406" s="19">
        <v>0</v>
      </c>
      <c r="Q406" s="23" t="s">
        <v>53</v>
      </c>
      <c r="R406" s="23" t="s">
        <v>53</v>
      </c>
      <c r="S406" s="19" t="s">
        <v>53</v>
      </c>
      <c r="T406" s="23">
        <v>394.46879000000001</v>
      </c>
      <c r="U406" s="19">
        <v>82.213040000000007</v>
      </c>
    </row>
    <row r="407" spans="1:21" ht="14.25" x14ac:dyDescent="0.2">
      <c r="A407" s="8">
        <v>2015</v>
      </c>
      <c r="B407" s="13" t="s">
        <v>55</v>
      </c>
      <c r="C407" s="17">
        <v>45571.619919999997</v>
      </c>
      <c r="D407" s="9">
        <f t="shared" si="42"/>
        <v>48.431838078203135</v>
      </c>
      <c r="E407" s="21">
        <v>15778.827939999999</v>
      </c>
      <c r="F407" s="9">
        <f t="shared" si="43"/>
        <v>16.769156795291458</v>
      </c>
      <c r="G407" s="21">
        <v>3852.2542400000002</v>
      </c>
      <c r="H407" s="9">
        <f t="shared" si="44"/>
        <v>4.094033828845105</v>
      </c>
      <c r="I407" s="15">
        <v>17747.24179</v>
      </c>
      <c r="J407" s="9">
        <f t="shared" si="45"/>
        <v>18.861114487852067</v>
      </c>
      <c r="K407" s="21">
        <v>6465.1351199999999</v>
      </c>
      <c r="L407" s="9">
        <f t="shared" si="46"/>
        <v>6.870907328622879</v>
      </c>
      <c r="M407" s="25">
        <f t="shared" si="47"/>
        <v>4679.26415</v>
      </c>
      <c r="N407" s="9">
        <f t="shared" si="48"/>
        <v>4.9729494811853687</v>
      </c>
      <c r="O407" s="21">
        <v>94094.343159999989</v>
      </c>
      <c r="P407" s="19">
        <v>0</v>
      </c>
      <c r="Q407" s="23" t="s">
        <v>53</v>
      </c>
      <c r="R407" s="23" t="s">
        <v>53</v>
      </c>
      <c r="S407" s="19" t="s">
        <v>53</v>
      </c>
      <c r="T407" s="23">
        <v>856.90776000000005</v>
      </c>
      <c r="U407" s="19">
        <v>3822.3563899999999</v>
      </c>
    </row>
    <row r="408" spans="1:21" ht="14.25" x14ac:dyDescent="0.2">
      <c r="A408" s="8">
        <v>2015</v>
      </c>
      <c r="B408" s="13" t="s">
        <v>9</v>
      </c>
      <c r="C408" s="17">
        <v>3180.0621799999999</v>
      </c>
      <c r="D408" s="9">
        <f t="shared" si="42"/>
        <v>40.531933704828518</v>
      </c>
      <c r="E408" s="21">
        <v>1042.9992999999999</v>
      </c>
      <c r="F408" s="9">
        <f t="shared" si="43"/>
        <v>13.293695559683222</v>
      </c>
      <c r="G408" s="21">
        <v>1845.9637</v>
      </c>
      <c r="H408" s="9">
        <f t="shared" si="44"/>
        <v>23.527992245082441</v>
      </c>
      <c r="I408" s="15">
        <v>983.70831999999996</v>
      </c>
      <c r="J408" s="9">
        <f t="shared" si="45"/>
        <v>12.537993961843927</v>
      </c>
      <c r="K408" s="21">
        <v>333.4735</v>
      </c>
      <c r="L408" s="9">
        <f t="shared" si="46"/>
        <v>4.2503338077235755</v>
      </c>
      <c r="M408" s="25">
        <f t="shared" si="47"/>
        <v>459.61206000000004</v>
      </c>
      <c r="N408" s="9">
        <f t="shared" si="48"/>
        <v>5.8580507208383166</v>
      </c>
      <c r="O408" s="21">
        <v>7845.8190599999998</v>
      </c>
      <c r="P408" s="19">
        <v>0</v>
      </c>
      <c r="Q408" s="23" t="s">
        <v>53</v>
      </c>
      <c r="R408" s="23" t="s">
        <v>53</v>
      </c>
      <c r="S408" s="19" t="s">
        <v>53</v>
      </c>
      <c r="T408" s="23">
        <v>373.67151000000001</v>
      </c>
      <c r="U408" s="19">
        <v>85.940550000000002</v>
      </c>
    </row>
    <row r="409" spans="1:21" ht="14.25" x14ac:dyDescent="0.2">
      <c r="A409" s="8">
        <v>2015</v>
      </c>
      <c r="B409" s="13" t="s">
        <v>10</v>
      </c>
      <c r="C409" s="17">
        <v>7621.7558499999996</v>
      </c>
      <c r="D409" s="9">
        <f t="shared" si="42"/>
        <v>36.719521756219841</v>
      </c>
      <c r="E409" s="21">
        <v>6950.6356100000003</v>
      </c>
      <c r="F409" s="9">
        <f t="shared" si="43"/>
        <v>33.486249169336936</v>
      </c>
      <c r="G409" s="21">
        <v>2495.9791500000001</v>
      </c>
      <c r="H409" s="9">
        <f t="shared" si="44"/>
        <v>12.024940513083495</v>
      </c>
      <c r="I409" s="15">
        <v>1517.4063799999999</v>
      </c>
      <c r="J409" s="9">
        <f t="shared" si="45"/>
        <v>7.3104462646145771</v>
      </c>
      <c r="K409" s="21">
        <v>1654.5549900000001</v>
      </c>
      <c r="L409" s="9">
        <f t="shared" si="46"/>
        <v>7.9711905167058212</v>
      </c>
      <c r="M409" s="25">
        <f t="shared" si="47"/>
        <v>516.35406999999998</v>
      </c>
      <c r="N409" s="9">
        <f t="shared" si="48"/>
        <v>2.4876517800393283</v>
      </c>
      <c r="O409" s="21">
        <v>20756.68605</v>
      </c>
      <c r="P409" s="19">
        <v>0</v>
      </c>
      <c r="Q409" s="23" t="s">
        <v>53</v>
      </c>
      <c r="R409" s="23" t="s">
        <v>53</v>
      </c>
      <c r="S409" s="19" t="s">
        <v>53</v>
      </c>
      <c r="T409" s="23">
        <v>6.1361699999999999</v>
      </c>
      <c r="U409" s="19">
        <v>510.21789999999999</v>
      </c>
    </row>
    <row r="410" spans="1:21" ht="14.25" x14ac:dyDescent="0.2">
      <c r="A410" s="8">
        <v>2015</v>
      </c>
      <c r="B410" s="13" t="s">
        <v>11</v>
      </c>
      <c r="C410" s="17">
        <v>3373.2676299999998</v>
      </c>
      <c r="D410" s="9">
        <f t="shared" si="42"/>
        <v>25.443588631666241</v>
      </c>
      <c r="E410" s="21">
        <v>4510.1851800000004</v>
      </c>
      <c r="F410" s="9">
        <f t="shared" si="43"/>
        <v>34.019031087835025</v>
      </c>
      <c r="G410" s="21">
        <v>3675.4066600000001</v>
      </c>
      <c r="H410" s="9">
        <f t="shared" si="44"/>
        <v>27.722536533849347</v>
      </c>
      <c r="I410" s="15">
        <v>1473.7104099999999</v>
      </c>
      <c r="J410" s="9">
        <f t="shared" si="45"/>
        <v>11.115774242390662</v>
      </c>
      <c r="K410" s="21">
        <v>80.65043</v>
      </c>
      <c r="L410" s="9">
        <f t="shared" si="46"/>
        <v>0.60832302353875023</v>
      </c>
      <c r="M410" s="25">
        <f t="shared" si="47"/>
        <v>144.60930999999999</v>
      </c>
      <c r="N410" s="9">
        <f t="shared" si="48"/>
        <v>1.0907464807199718</v>
      </c>
      <c r="O410" s="21">
        <v>13257.82962</v>
      </c>
      <c r="P410" s="19">
        <v>0</v>
      </c>
      <c r="Q410" s="23" t="s">
        <v>53</v>
      </c>
      <c r="R410" s="23" t="s">
        <v>53</v>
      </c>
      <c r="S410" s="19" t="s">
        <v>53</v>
      </c>
      <c r="T410" s="23">
        <v>144.60930999999999</v>
      </c>
      <c r="U410" s="19">
        <v>0</v>
      </c>
    </row>
    <row r="411" spans="1:21" ht="14.25" x14ac:dyDescent="0.2">
      <c r="A411" s="8">
        <v>2015</v>
      </c>
      <c r="B411" s="13" t="s">
        <v>12</v>
      </c>
      <c r="C411" s="17">
        <v>2715.3490900000002</v>
      </c>
      <c r="D411" s="9">
        <f t="shared" si="42"/>
        <v>26.530511043716448</v>
      </c>
      <c r="E411" s="21">
        <v>3044.5949900000001</v>
      </c>
      <c r="F411" s="9">
        <f t="shared" si="43"/>
        <v>29.747431482498175</v>
      </c>
      <c r="G411" s="21">
        <v>2454.7215000000001</v>
      </c>
      <c r="H411" s="9">
        <f t="shared" si="44"/>
        <v>23.984030673933791</v>
      </c>
      <c r="I411" s="15">
        <v>896.60506999999996</v>
      </c>
      <c r="J411" s="9">
        <f t="shared" si="45"/>
        <v>8.7603434855174225</v>
      </c>
      <c r="K411" s="21">
        <v>193.40128999999999</v>
      </c>
      <c r="L411" s="9">
        <f t="shared" si="46"/>
        <v>1.8896410333059634</v>
      </c>
      <c r="M411" s="25">
        <f t="shared" si="47"/>
        <v>930.14444000000003</v>
      </c>
      <c r="N411" s="9">
        <f t="shared" si="48"/>
        <v>9.0880422810282013</v>
      </c>
      <c r="O411" s="21">
        <v>10234.81638</v>
      </c>
      <c r="P411" s="19">
        <v>0</v>
      </c>
      <c r="Q411" s="23" t="s">
        <v>53</v>
      </c>
      <c r="R411" s="23" t="s">
        <v>53</v>
      </c>
      <c r="S411" s="19" t="s">
        <v>53</v>
      </c>
      <c r="T411" s="23">
        <v>595.77781000000004</v>
      </c>
      <c r="U411" s="19">
        <v>334.36662999999999</v>
      </c>
    </row>
    <row r="412" spans="1:21" ht="14.25" x14ac:dyDescent="0.2">
      <c r="A412" s="8">
        <v>2015</v>
      </c>
      <c r="B412" s="13" t="s">
        <v>13</v>
      </c>
      <c r="C412" s="17">
        <v>17300.41359</v>
      </c>
      <c r="D412" s="9">
        <f t="shared" si="42"/>
        <v>53.484350767762912</v>
      </c>
      <c r="E412" s="21">
        <v>5560.25648</v>
      </c>
      <c r="F412" s="9">
        <f t="shared" si="43"/>
        <v>17.189572167623925</v>
      </c>
      <c r="G412" s="21">
        <v>4172.5716899999998</v>
      </c>
      <c r="H412" s="9">
        <f t="shared" si="44"/>
        <v>12.899534841212851</v>
      </c>
      <c r="I412" s="15">
        <v>1805.7704200000001</v>
      </c>
      <c r="J412" s="9">
        <f t="shared" si="45"/>
        <v>5.5825520035634337</v>
      </c>
      <c r="K412" s="21">
        <v>3368.9686000000002</v>
      </c>
      <c r="L412" s="9">
        <f t="shared" si="46"/>
        <v>10.415190214419559</v>
      </c>
      <c r="M412" s="25">
        <f t="shared" si="47"/>
        <v>138.70258000000001</v>
      </c>
      <c r="N412" s="9">
        <f t="shared" si="48"/>
        <v>0.42880000541730967</v>
      </c>
      <c r="O412" s="21">
        <v>32346.683360000003</v>
      </c>
      <c r="P412" s="19">
        <v>0</v>
      </c>
      <c r="Q412" s="23" t="s">
        <v>53</v>
      </c>
      <c r="R412" s="23" t="s">
        <v>53</v>
      </c>
      <c r="S412" s="19" t="s">
        <v>53</v>
      </c>
      <c r="T412" s="23">
        <v>3.4507599999999998</v>
      </c>
      <c r="U412" s="19">
        <v>135.25182000000001</v>
      </c>
    </row>
    <row r="413" spans="1:21" ht="14.25" x14ac:dyDescent="0.2">
      <c r="A413" s="8">
        <v>2015</v>
      </c>
      <c r="B413" s="13" t="s">
        <v>14</v>
      </c>
      <c r="C413" s="17">
        <v>18676.76857</v>
      </c>
      <c r="D413" s="9">
        <f t="shared" si="42"/>
        <v>27.117491055351639</v>
      </c>
      <c r="E413" s="21">
        <v>21986.982</v>
      </c>
      <c r="F413" s="9">
        <f t="shared" si="43"/>
        <v>31.923712364080416</v>
      </c>
      <c r="G413" s="21">
        <v>8808.4503999999997</v>
      </c>
      <c r="H413" s="9">
        <f t="shared" si="44"/>
        <v>12.789314920204559</v>
      </c>
      <c r="I413" s="15">
        <v>2089.3894599999999</v>
      </c>
      <c r="J413" s="9">
        <f t="shared" si="45"/>
        <v>3.0336618339698145</v>
      </c>
      <c r="K413" s="21">
        <v>9168.3674599999995</v>
      </c>
      <c r="L413" s="9">
        <f t="shared" si="46"/>
        <v>13.311891811310645</v>
      </c>
      <c r="M413" s="25">
        <f t="shared" si="47"/>
        <v>8143.5545300000003</v>
      </c>
      <c r="N413" s="9">
        <f t="shared" si="48"/>
        <v>11.823928015082927</v>
      </c>
      <c r="O413" s="21">
        <v>68873.512419999999</v>
      </c>
      <c r="P413" s="19">
        <v>7902.2511000000004</v>
      </c>
      <c r="Q413" s="23" t="s">
        <v>53</v>
      </c>
      <c r="R413" s="23" t="s">
        <v>53</v>
      </c>
      <c r="S413" s="19" t="s">
        <v>53</v>
      </c>
      <c r="T413" s="23">
        <v>194.07253</v>
      </c>
      <c r="U413" s="19">
        <v>47.230899999999998</v>
      </c>
    </row>
    <row r="414" spans="1:21" ht="14.25" x14ac:dyDescent="0.2">
      <c r="A414" s="8">
        <v>2015</v>
      </c>
      <c r="B414" s="13" t="s">
        <v>30</v>
      </c>
      <c r="C414" s="17">
        <v>4960.95514</v>
      </c>
      <c r="D414" s="9">
        <f t="shared" si="42"/>
        <v>31.739432216499203</v>
      </c>
      <c r="E414" s="21">
        <v>4800.8504999999996</v>
      </c>
      <c r="F414" s="9">
        <f t="shared" si="43"/>
        <v>30.715107217497696</v>
      </c>
      <c r="G414" s="21">
        <v>2647.2804799999999</v>
      </c>
      <c r="H414" s="9">
        <f t="shared" si="44"/>
        <v>16.936895614222681</v>
      </c>
      <c r="I414" s="15">
        <v>1854.2564299999999</v>
      </c>
      <c r="J414" s="9">
        <f t="shared" si="45"/>
        <v>11.863249033933574</v>
      </c>
      <c r="K414" s="21">
        <v>391.55005999999997</v>
      </c>
      <c r="L414" s="9">
        <f t="shared" si="46"/>
        <v>2.5050773969982307</v>
      </c>
      <c r="M414" s="25">
        <f t="shared" si="47"/>
        <v>975.36537999999996</v>
      </c>
      <c r="N414" s="9">
        <f t="shared" si="48"/>
        <v>6.2402385208486253</v>
      </c>
      <c r="O414" s="21">
        <v>15630.257989999998</v>
      </c>
      <c r="P414" s="19">
        <v>0</v>
      </c>
      <c r="Q414" s="23" t="s">
        <v>53</v>
      </c>
      <c r="R414" s="23" t="s">
        <v>53</v>
      </c>
      <c r="S414" s="19" t="s">
        <v>53</v>
      </c>
      <c r="T414" s="23">
        <v>884.99676999999997</v>
      </c>
      <c r="U414" s="19">
        <v>90.368610000000004</v>
      </c>
    </row>
    <row r="415" spans="1:21" ht="14.25" x14ac:dyDescent="0.2">
      <c r="A415" s="8">
        <v>2015</v>
      </c>
      <c r="B415" s="13" t="s">
        <v>15</v>
      </c>
      <c r="C415" s="17">
        <v>2931.6226000000001</v>
      </c>
      <c r="D415" s="9">
        <f t="shared" si="42"/>
        <v>36.76350155928727</v>
      </c>
      <c r="E415" s="21">
        <v>1999.2257500000001</v>
      </c>
      <c r="F415" s="9">
        <f t="shared" si="43"/>
        <v>25.070941593059164</v>
      </c>
      <c r="G415" s="21">
        <v>1444.0785699999999</v>
      </c>
      <c r="H415" s="9">
        <f t="shared" si="44"/>
        <v>18.109215272091408</v>
      </c>
      <c r="I415" s="15">
        <v>1336.3480099999999</v>
      </c>
      <c r="J415" s="9">
        <f t="shared" si="45"/>
        <v>16.75823898662312</v>
      </c>
      <c r="K415" s="21">
        <v>171.15913</v>
      </c>
      <c r="L415" s="9">
        <f t="shared" si="46"/>
        <v>2.1463911973666914</v>
      </c>
      <c r="M415" s="25">
        <f t="shared" si="47"/>
        <v>91.84062999999999</v>
      </c>
      <c r="N415" s="9">
        <f t="shared" si="48"/>
        <v>1.1517113915723411</v>
      </c>
      <c r="O415" s="21">
        <v>7974.2746900000002</v>
      </c>
      <c r="P415" s="19">
        <v>0</v>
      </c>
      <c r="Q415" s="23" t="s">
        <v>53</v>
      </c>
      <c r="R415" s="23" t="s">
        <v>53</v>
      </c>
      <c r="S415" s="19" t="s">
        <v>53</v>
      </c>
      <c r="T415" s="23">
        <v>1.98942</v>
      </c>
      <c r="U415" s="19">
        <v>89.851209999999995</v>
      </c>
    </row>
    <row r="416" spans="1:21" ht="14.25" x14ac:dyDescent="0.2">
      <c r="A416" s="8">
        <v>2015</v>
      </c>
      <c r="B416" s="13" t="s">
        <v>16</v>
      </c>
      <c r="C416" s="17">
        <v>2006.0363400000001</v>
      </c>
      <c r="D416" s="9">
        <f t="shared" si="42"/>
        <v>37.869967613514554</v>
      </c>
      <c r="E416" s="21">
        <v>821.30820000000006</v>
      </c>
      <c r="F416" s="9">
        <f t="shared" si="43"/>
        <v>15.504661762365648</v>
      </c>
      <c r="G416" s="21">
        <v>1477.0677599999999</v>
      </c>
      <c r="H416" s="9">
        <f t="shared" si="44"/>
        <v>27.884095177541241</v>
      </c>
      <c r="I416" s="15">
        <v>561.64301999999998</v>
      </c>
      <c r="J416" s="9">
        <f t="shared" si="45"/>
        <v>10.60270073559909</v>
      </c>
      <c r="K416" s="21">
        <v>222.06089</v>
      </c>
      <c r="L416" s="9">
        <f t="shared" si="46"/>
        <v>4.1920669854506309</v>
      </c>
      <c r="M416" s="25">
        <f t="shared" si="47"/>
        <v>209.0532</v>
      </c>
      <c r="N416" s="9">
        <f t="shared" si="48"/>
        <v>3.9465077255288303</v>
      </c>
      <c r="O416" s="21">
        <v>5297.1694100000004</v>
      </c>
      <c r="P416" s="19">
        <v>0</v>
      </c>
      <c r="Q416" s="23" t="s">
        <v>53</v>
      </c>
      <c r="R416" s="23" t="s">
        <v>53</v>
      </c>
      <c r="S416" s="19" t="s">
        <v>53</v>
      </c>
      <c r="T416" s="23">
        <v>209.0532</v>
      </c>
      <c r="U416" s="19">
        <v>0</v>
      </c>
    </row>
    <row r="417" spans="1:21" ht="14.25" x14ac:dyDescent="0.2">
      <c r="A417" s="8">
        <v>2015</v>
      </c>
      <c r="B417" s="13" t="s">
        <v>17</v>
      </c>
      <c r="C417" s="17">
        <v>14439.490970000001</v>
      </c>
      <c r="D417" s="9">
        <f t="shared" si="42"/>
        <v>63.709743792178386</v>
      </c>
      <c r="E417" s="21">
        <v>2042.1177</v>
      </c>
      <c r="F417" s="9">
        <f t="shared" si="43"/>
        <v>9.0102065045629924</v>
      </c>
      <c r="G417" s="21">
        <v>2344.2181300000002</v>
      </c>
      <c r="H417" s="9">
        <f t="shared" si="44"/>
        <v>10.343130292167046</v>
      </c>
      <c r="I417" s="15">
        <v>1446.8623399999999</v>
      </c>
      <c r="J417" s="9">
        <f t="shared" si="45"/>
        <v>6.3838281540164079</v>
      </c>
      <c r="K417" s="21">
        <v>303.02676000000002</v>
      </c>
      <c r="L417" s="9">
        <f t="shared" si="46"/>
        <v>1.3370109293938586</v>
      </c>
      <c r="M417" s="25">
        <f t="shared" si="47"/>
        <v>2088.7779599999999</v>
      </c>
      <c r="N417" s="9">
        <f t="shared" si="48"/>
        <v>9.2160803276813166</v>
      </c>
      <c r="O417" s="21">
        <v>22664.493859999999</v>
      </c>
      <c r="P417" s="19">
        <v>1749.8968199999999</v>
      </c>
      <c r="Q417" s="23" t="s">
        <v>53</v>
      </c>
      <c r="R417" s="23" t="s">
        <v>53</v>
      </c>
      <c r="S417" s="19" t="s">
        <v>53</v>
      </c>
      <c r="T417" s="23">
        <v>1.72546</v>
      </c>
      <c r="U417" s="19">
        <v>337.15568000000002</v>
      </c>
    </row>
    <row r="418" spans="1:21" ht="14.25" x14ac:dyDescent="0.2">
      <c r="A418" s="8">
        <v>2015</v>
      </c>
      <c r="B418" s="13" t="s">
        <v>18</v>
      </c>
      <c r="C418" s="17">
        <v>2276.2915800000001</v>
      </c>
      <c r="D418" s="9">
        <f t="shared" si="42"/>
        <v>14.61595474982297</v>
      </c>
      <c r="E418" s="21">
        <v>5378.4677899999997</v>
      </c>
      <c r="F418" s="9">
        <f t="shared" si="43"/>
        <v>34.534873534092831</v>
      </c>
      <c r="G418" s="21">
        <v>3534.1656499999999</v>
      </c>
      <c r="H418" s="9">
        <f t="shared" si="44"/>
        <v>22.692701441516856</v>
      </c>
      <c r="I418" s="15">
        <v>1309.74038</v>
      </c>
      <c r="J418" s="9">
        <f t="shared" si="45"/>
        <v>8.4097776823898549</v>
      </c>
      <c r="K418" s="21">
        <v>1382.09772</v>
      </c>
      <c r="L418" s="9">
        <f t="shared" si="46"/>
        <v>8.8743805551279582</v>
      </c>
      <c r="M418" s="25">
        <f t="shared" si="47"/>
        <v>1693.25595</v>
      </c>
      <c r="N418" s="9">
        <f t="shared" si="48"/>
        <v>10.872312037049536</v>
      </c>
      <c r="O418" s="21">
        <v>15574.019069999998</v>
      </c>
      <c r="P418" s="19">
        <v>0</v>
      </c>
      <c r="Q418" s="23" t="s">
        <v>53</v>
      </c>
      <c r="R418" s="23" t="s">
        <v>53</v>
      </c>
      <c r="S418" s="19" t="s">
        <v>53</v>
      </c>
      <c r="T418" s="23">
        <v>1349.43875</v>
      </c>
      <c r="U418" s="19">
        <v>343.81720000000001</v>
      </c>
    </row>
    <row r="419" spans="1:21" ht="14.25" x14ac:dyDescent="0.2">
      <c r="A419" s="8">
        <v>2015</v>
      </c>
      <c r="B419" s="13" t="s">
        <v>19</v>
      </c>
      <c r="C419" s="17">
        <v>6776.4581600000001</v>
      </c>
      <c r="D419" s="9">
        <f t="shared" si="42"/>
        <v>32.342406301922871</v>
      </c>
      <c r="E419" s="21">
        <v>7099.27754</v>
      </c>
      <c r="F419" s="9">
        <f t="shared" si="43"/>
        <v>33.883145623789332</v>
      </c>
      <c r="G419" s="21">
        <v>3141.59</v>
      </c>
      <c r="H419" s="9">
        <f t="shared" si="44"/>
        <v>14.994054093600109</v>
      </c>
      <c r="I419" s="15">
        <v>1492.78954</v>
      </c>
      <c r="J419" s="9">
        <f t="shared" si="45"/>
        <v>7.1247257322312674</v>
      </c>
      <c r="K419" s="21">
        <v>1285.4825499999999</v>
      </c>
      <c r="L419" s="9">
        <f t="shared" si="46"/>
        <v>6.1352992882836421</v>
      </c>
      <c r="M419" s="25">
        <f t="shared" si="47"/>
        <v>1156.6408799999999</v>
      </c>
      <c r="N419" s="9">
        <f t="shared" si="48"/>
        <v>5.5203689601727888</v>
      </c>
      <c r="O419" s="21">
        <v>20952.238669999999</v>
      </c>
      <c r="P419" s="19">
        <v>0</v>
      </c>
      <c r="Q419" s="23" t="s">
        <v>53</v>
      </c>
      <c r="R419" s="23" t="s">
        <v>53</v>
      </c>
      <c r="S419" s="19" t="s">
        <v>53</v>
      </c>
      <c r="T419" s="23">
        <v>817.26036999999997</v>
      </c>
      <c r="U419" s="19">
        <v>339.38051000000002</v>
      </c>
    </row>
    <row r="420" spans="1:21" ht="14.25" x14ac:dyDescent="0.2">
      <c r="A420" s="8">
        <v>2015</v>
      </c>
      <c r="B420" s="13" t="s">
        <v>31</v>
      </c>
      <c r="C420" s="17">
        <v>3124.73342</v>
      </c>
      <c r="D420" s="9">
        <f t="shared" si="42"/>
        <v>44.746627804778555</v>
      </c>
      <c r="E420" s="21">
        <v>1483.9060400000001</v>
      </c>
      <c r="F420" s="9">
        <f t="shared" si="43"/>
        <v>21.249745928451983</v>
      </c>
      <c r="G420" s="21">
        <v>1451.40266</v>
      </c>
      <c r="H420" s="9">
        <f t="shared" si="44"/>
        <v>20.784292895579409</v>
      </c>
      <c r="I420" s="15">
        <v>292.06310999999999</v>
      </c>
      <c r="J420" s="9">
        <f t="shared" si="45"/>
        <v>4.1823853500680697</v>
      </c>
      <c r="K420" s="21">
        <v>482.22230999999999</v>
      </c>
      <c r="L420" s="9">
        <f t="shared" si="46"/>
        <v>6.9054921890682577</v>
      </c>
      <c r="M420" s="25">
        <f t="shared" si="47"/>
        <v>148.8432</v>
      </c>
      <c r="N420" s="9">
        <f t="shared" si="48"/>
        <v>2.1314558320537356</v>
      </c>
      <c r="O420" s="21">
        <v>6983.1707399999996</v>
      </c>
      <c r="P420" s="19">
        <v>0</v>
      </c>
      <c r="Q420" s="23" t="s">
        <v>53</v>
      </c>
      <c r="R420" s="23" t="s">
        <v>53</v>
      </c>
      <c r="S420" s="19" t="s">
        <v>53</v>
      </c>
      <c r="T420" s="23">
        <v>4.3288700000000002</v>
      </c>
      <c r="U420" s="19">
        <v>144.51433</v>
      </c>
    </row>
    <row r="421" spans="1:21" ht="14.25" x14ac:dyDescent="0.2">
      <c r="A421" s="8">
        <v>2015</v>
      </c>
      <c r="B421" s="13" t="s">
        <v>20</v>
      </c>
      <c r="C421" s="17">
        <v>3134.8040299999998</v>
      </c>
      <c r="D421" s="9">
        <f t="shared" si="42"/>
        <v>47.682818551692527</v>
      </c>
      <c r="E421" s="21">
        <v>1040.43399</v>
      </c>
      <c r="F421" s="9">
        <f t="shared" si="43"/>
        <v>15.825813889930298</v>
      </c>
      <c r="G421" s="21">
        <v>1343.79439</v>
      </c>
      <c r="H421" s="9">
        <f t="shared" si="44"/>
        <v>20.440162592604665</v>
      </c>
      <c r="I421" s="15">
        <v>530.24081000000001</v>
      </c>
      <c r="J421" s="9">
        <f t="shared" si="45"/>
        <v>8.0653770028273417</v>
      </c>
      <c r="K421" s="21">
        <v>525.01103000000001</v>
      </c>
      <c r="L421" s="9">
        <f t="shared" si="46"/>
        <v>7.9858279629451676</v>
      </c>
      <c r="M421" s="25">
        <f t="shared" si="47"/>
        <v>0</v>
      </c>
      <c r="N421" s="9">
        <f t="shared" si="48"/>
        <v>0</v>
      </c>
      <c r="O421" s="21">
        <v>6574.2842499999997</v>
      </c>
      <c r="P421" s="19">
        <v>0</v>
      </c>
      <c r="Q421" s="23" t="s">
        <v>53</v>
      </c>
      <c r="R421" s="23" t="s">
        <v>53</v>
      </c>
      <c r="S421" s="19" t="s">
        <v>53</v>
      </c>
      <c r="T421" s="23">
        <v>0</v>
      </c>
      <c r="U421" s="19">
        <v>0</v>
      </c>
    </row>
    <row r="422" spans="1:21" ht="14.25" x14ac:dyDescent="0.2">
      <c r="A422" s="8">
        <v>2015</v>
      </c>
      <c r="B422" s="13" t="s">
        <v>21</v>
      </c>
      <c r="C422" s="17">
        <v>3889.0088999999998</v>
      </c>
      <c r="D422" s="9">
        <f t="shared" si="42"/>
        <v>39.829453966196944</v>
      </c>
      <c r="E422" s="21">
        <v>2506.3838999999998</v>
      </c>
      <c r="F422" s="9">
        <f t="shared" si="43"/>
        <v>25.669239832973169</v>
      </c>
      <c r="G422" s="21">
        <v>1582.45219</v>
      </c>
      <c r="H422" s="9">
        <f t="shared" si="44"/>
        <v>16.206752999539944</v>
      </c>
      <c r="I422" s="15">
        <v>959.87829999999997</v>
      </c>
      <c r="J422" s="9">
        <f t="shared" si="45"/>
        <v>9.8306353999347706</v>
      </c>
      <c r="K422" s="21">
        <v>70.040000000000006</v>
      </c>
      <c r="L422" s="9">
        <f t="shared" si="46"/>
        <v>0.71731770935068684</v>
      </c>
      <c r="M422" s="25">
        <f t="shared" si="47"/>
        <v>756.38990000000001</v>
      </c>
      <c r="N422" s="9">
        <f t="shared" si="48"/>
        <v>7.7466000920044982</v>
      </c>
      <c r="O422" s="21">
        <v>9764.1531899999991</v>
      </c>
      <c r="P422" s="19">
        <v>0</v>
      </c>
      <c r="Q422" s="23" t="s">
        <v>53</v>
      </c>
      <c r="R422" s="23" t="s">
        <v>53</v>
      </c>
      <c r="S422" s="19" t="s">
        <v>53</v>
      </c>
      <c r="T422" s="23">
        <v>596.91512</v>
      </c>
      <c r="U422" s="19">
        <v>159.47478000000001</v>
      </c>
    </row>
    <row r="423" spans="1:21" ht="14.25" x14ac:dyDescent="0.2">
      <c r="A423" s="8">
        <v>2015</v>
      </c>
      <c r="B423" s="13" t="s">
        <v>22</v>
      </c>
      <c r="C423" s="17">
        <v>6029.4793600000003</v>
      </c>
      <c r="D423" s="9">
        <f t="shared" si="42"/>
        <v>47.54414568482597</v>
      </c>
      <c r="E423" s="21">
        <v>1661.9806699999999</v>
      </c>
      <c r="F423" s="9">
        <f t="shared" si="43"/>
        <v>13.105186431858797</v>
      </c>
      <c r="G423" s="21">
        <v>2228.60203</v>
      </c>
      <c r="H423" s="9">
        <f t="shared" si="44"/>
        <v>17.573155700763341</v>
      </c>
      <c r="I423" s="15">
        <v>1593.42471</v>
      </c>
      <c r="J423" s="9">
        <f t="shared" si="45"/>
        <v>12.564603347450811</v>
      </c>
      <c r="K423" s="21">
        <v>801.29715999999996</v>
      </c>
      <c r="L423" s="9">
        <f t="shared" si="46"/>
        <v>6.3184541545353756</v>
      </c>
      <c r="M423" s="25">
        <f t="shared" si="47"/>
        <v>367.07052999999996</v>
      </c>
      <c r="N423" s="9">
        <f t="shared" si="48"/>
        <v>2.8944546805656999</v>
      </c>
      <c r="O423" s="21">
        <v>12681.85446</v>
      </c>
      <c r="P423" s="19">
        <v>0</v>
      </c>
      <c r="Q423" s="23" t="s">
        <v>53</v>
      </c>
      <c r="R423" s="23" t="s">
        <v>53</v>
      </c>
      <c r="S423" s="19" t="s">
        <v>53</v>
      </c>
      <c r="T423" s="23">
        <v>244.3441</v>
      </c>
      <c r="U423" s="19">
        <v>122.72642999999999</v>
      </c>
    </row>
    <row r="424" spans="1:21" ht="14.25" x14ac:dyDescent="0.2">
      <c r="A424" s="8">
        <v>2015</v>
      </c>
      <c r="B424" s="13" t="s">
        <v>23</v>
      </c>
      <c r="C424" s="17">
        <v>7583.1387299999997</v>
      </c>
      <c r="D424" s="9">
        <f t="shared" si="42"/>
        <v>40.100405633803284</v>
      </c>
      <c r="E424" s="21">
        <v>1409.5929100000001</v>
      </c>
      <c r="F424" s="9">
        <f t="shared" si="43"/>
        <v>7.4540700733735834</v>
      </c>
      <c r="G424" s="21">
        <v>2015.7483400000001</v>
      </c>
      <c r="H424" s="9">
        <f t="shared" si="44"/>
        <v>10.659481379376745</v>
      </c>
      <c r="I424" s="15">
        <v>1068.6673800000001</v>
      </c>
      <c r="J424" s="9">
        <f t="shared" si="45"/>
        <v>5.6512213413790207</v>
      </c>
      <c r="K424" s="21">
        <v>989.81970000000001</v>
      </c>
      <c r="L424" s="9">
        <f t="shared" si="46"/>
        <v>5.2342668237495742</v>
      </c>
      <c r="M424" s="25">
        <f t="shared" si="47"/>
        <v>5843.4120499999999</v>
      </c>
      <c r="N424" s="9">
        <f t="shared" si="48"/>
        <v>30.900554748317781</v>
      </c>
      <c r="O424" s="21">
        <v>18910.379110000002</v>
      </c>
      <c r="P424" s="19">
        <v>5732.5110400000003</v>
      </c>
      <c r="Q424" s="23" t="s">
        <v>53</v>
      </c>
      <c r="R424" s="23" t="s">
        <v>53</v>
      </c>
      <c r="S424" s="19" t="s">
        <v>53</v>
      </c>
      <c r="T424" s="23">
        <v>2.6221000000000001</v>
      </c>
      <c r="U424" s="19">
        <v>108.27891</v>
      </c>
    </row>
    <row r="425" spans="1:21" ht="14.25" x14ac:dyDescent="0.2">
      <c r="A425" s="8">
        <v>2015</v>
      </c>
      <c r="B425" s="13" t="s">
        <v>24</v>
      </c>
      <c r="C425" s="17">
        <v>2248.0804499999999</v>
      </c>
      <c r="D425" s="9">
        <f t="shared" si="42"/>
        <v>18.764550655835389</v>
      </c>
      <c r="E425" s="21">
        <v>2648.5080400000002</v>
      </c>
      <c r="F425" s="9">
        <f t="shared" si="43"/>
        <v>22.106888247245465</v>
      </c>
      <c r="G425" s="21">
        <v>2319.79331</v>
      </c>
      <c r="H425" s="9">
        <f t="shared" si="44"/>
        <v>19.363132256482658</v>
      </c>
      <c r="I425" s="15">
        <v>555.48710000000005</v>
      </c>
      <c r="J425" s="9">
        <f t="shared" si="45"/>
        <v>4.6366071225845582</v>
      </c>
      <c r="K425" s="21">
        <v>2751.5056300000001</v>
      </c>
      <c r="L425" s="9">
        <f t="shared" si="46"/>
        <v>22.966601027979788</v>
      </c>
      <c r="M425" s="25">
        <f t="shared" si="47"/>
        <v>1457.09061</v>
      </c>
      <c r="N425" s="9">
        <f t="shared" si="48"/>
        <v>12.162220689872145</v>
      </c>
      <c r="O425" s="21">
        <v>11980.46514</v>
      </c>
      <c r="P425" s="19">
        <v>0</v>
      </c>
      <c r="Q425" s="23" t="s">
        <v>53</v>
      </c>
      <c r="R425" s="23" t="s">
        <v>53</v>
      </c>
      <c r="S425" s="19" t="s">
        <v>53</v>
      </c>
      <c r="T425" s="23">
        <v>0</v>
      </c>
      <c r="U425" s="19">
        <v>1457.09061</v>
      </c>
    </row>
    <row r="426" spans="1:21" ht="14.25" x14ac:dyDescent="0.2">
      <c r="A426" s="8">
        <v>2015</v>
      </c>
      <c r="B426" s="13" t="s">
        <v>25</v>
      </c>
      <c r="C426" s="17">
        <v>7214.6511</v>
      </c>
      <c r="D426" s="9">
        <f t="shared" si="42"/>
        <v>40.530160131789216</v>
      </c>
      <c r="E426" s="21">
        <v>2610.28836</v>
      </c>
      <c r="F426" s="9">
        <f t="shared" si="43"/>
        <v>14.663966940957888</v>
      </c>
      <c r="G426" s="21">
        <v>2652.2714700000001</v>
      </c>
      <c r="H426" s="9">
        <f t="shared" si="44"/>
        <v>14.899817870898287</v>
      </c>
      <c r="I426" s="15">
        <v>1563.4369999999999</v>
      </c>
      <c r="J426" s="9">
        <f t="shared" si="45"/>
        <v>8.7830098902446068</v>
      </c>
      <c r="K426" s="21">
        <v>2142.7916300000002</v>
      </c>
      <c r="L426" s="9">
        <f t="shared" si="46"/>
        <v>12.037683692418284</v>
      </c>
      <c r="M426" s="25">
        <f t="shared" si="47"/>
        <v>1617.2576899999999</v>
      </c>
      <c r="N426" s="9">
        <f t="shared" si="48"/>
        <v>9.0853614736917105</v>
      </c>
      <c r="O426" s="21">
        <v>17800.697250000001</v>
      </c>
      <c r="P426" s="19">
        <v>0</v>
      </c>
      <c r="Q426" s="23" t="s">
        <v>53</v>
      </c>
      <c r="R426" s="23" t="s">
        <v>53</v>
      </c>
      <c r="S426" s="19" t="s">
        <v>53</v>
      </c>
      <c r="T426" s="23">
        <v>300.47798999999998</v>
      </c>
      <c r="U426" s="19">
        <v>1316.7797</v>
      </c>
    </row>
    <row r="427" spans="1:21" ht="14.25" x14ac:dyDescent="0.2">
      <c r="A427" s="8">
        <v>2015</v>
      </c>
      <c r="B427" s="13" t="s">
        <v>26</v>
      </c>
      <c r="C427" s="17">
        <v>1409.2342100000001</v>
      </c>
      <c r="D427" s="9">
        <f t="shared" si="42"/>
        <v>27.457602760267701</v>
      </c>
      <c r="E427" s="21">
        <v>1590.11654</v>
      </c>
      <c r="F427" s="9">
        <f t="shared" si="43"/>
        <v>30.981924784419846</v>
      </c>
      <c r="G427" s="21">
        <v>1372.1869999999999</v>
      </c>
      <c r="H427" s="9">
        <f t="shared" si="44"/>
        <v>26.735772727801894</v>
      </c>
      <c r="I427" s="15">
        <v>445.50966</v>
      </c>
      <c r="J427" s="9">
        <f t="shared" si="45"/>
        <v>8.6803365851741017</v>
      </c>
      <c r="K427" s="21">
        <v>311.82519000000002</v>
      </c>
      <c r="L427" s="9">
        <f t="shared" si="46"/>
        <v>6.0756204589051244</v>
      </c>
      <c r="M427" s="25">
        <f t="shared" si="47"/>
        <v>3.5281500000000001</v>
      </c>
      <c r="N427" s="9">
        <f t="shared" si="48"/>
        <v>6.8742683431335716E-2</v>
      </c>
      <c r="O427" s="21">
        <v>5132.4007499999998</v>
      </c>
      <c r="P427" s="19">
        <v>0</v>
      </c>
      <c r="Q427" s="23" t="s">
        <v>53</v>
      </c>
      <c r="R427" s="23" t="s">
        <v>53</v>
      </c>
      <c r="S427" s="19" t="s">
        <v>53</v>
      </c>
      <c r="T427" s="23">
        <v>3.5281500000000001</v>
      </c>
      <c r="U427" s="19">
        <v>0</v>
      </c>
    </row>
    <row r="428" spans="1:21" ht="14.25" x14ac:dyDescent="0.2">
      <c r="A428" s="8">
        <v>2015</v>
      </c>
      <c r="B428" s="13" t="s">
        <v>32</v>
      </c>
      <c r="C428" s="17">
        <v>10329.19616</v>
      </c>
      <c r="D428" s="9">
        <f t="shared" si="42"/>
        <v>32.585754636142632</v>
      </c>
      <c r="E428" s="21">
        <v>7875.9029200000004</v>
      </c>
      <c r="F428" s="9">
        <f t="shared" si="43"/>
        <v>24.846293565713378</v>
      </c>
      <c r="G428" s="21">
        <v>5308.5553099999997</v>
      </c>
      <c r="H428" s="9">
        <f t="shared" si="44"/>
        <v>16.747022529587827</v>
      </c>
      <c r="I428" s="15">
        <v>2242.4123100000002</v>
      </c>
      <c r="J428" s="9">
        <f t="shared" si="45"/>
        <v>7.0741901107167866</v>
      </c>
      <c r="K428" s="21">
        <v>1937.4803899999999</v>
      </c>
      <c r="L428" s="9">
        <f t="shared" si="46"/>
        <v>6.1122143120261869</v>
      </c>
      <c r="M428" s="25">
        <f t="shared" si="47"/>
        <v>4004.95514</v>
      </c>
      <c r="N428" s="9">
        <f t="shared" si="48"/>
        <v>12.634524845813196</v>
      </c>
      <c r="O428" s="21">
        <v>31698.502229999998</v>
      </c>
      <c r="P428" s="19">
        <v>0</v>
      </c>
      <c r="Q428" s="23" t="s">
        <v>53</v>
      </c>
      <c r="R428" s="23" t="s">
        <v>53</v>
      </c>
      <c r="S428" s="19" t="s">
        <v>53</v>
      </c>
      <c r="T428" s="23">
        <v>1227.7011600000001</v>
      </c>
      <c r="U428" s="19">
        <v>2777.25398</v>
      </c>
    </row>
    <row r="429" spans="1:21" ht="14.25" x14ac:dyDescent="0.2">
      <c r="A429" s="8">
        <v>2015</v>
      </c>
      <c r="B429" s="13" t="s">
        <v>27</v>
      </c>
      <c r="C429" s="17">
        <v>4868.9540900000002</v>
      </c>
      <c r="D429" s="9">
        <f t="shared" si="42"/>
        <v>40.007107725340497</v>
      </c>
      <c r="E429" s="21">
        <v>1897.8582100000001</v>
      </c>
      <c r="F429" s="9">
        <f t="shared" si="43"/>
        <v>15.594276810051394</v>
      </c>
      <c r="G429" s="21">
        <v>1666.5399500000001</v>
      </c>
      <c r="H429" s="9">
        <f t="shared" si="44"/>
        <v>13.693586358756068</v>
      </c>
      <c r="I429" s="15">
        <v>1098.28583</v>
      </c>
      <c r="J429" s="9">
        <f t="shared" si="45"/>
        <v>9.0243692386150638</v>
      </c>
      <c r="K429" s="21">
        <v>1580.0461600000001</v>
      </c>
      <c r="L429" s="9">
        <f t="shared" si="46"/>
        <v>12.982886214507433</v>
      </c>
      <c r="M429" s="25">
        <f t="shared" si="47"/>
        <v>1058.5384199999999</v>
      </c>
      <c r="N429" s="9">
        <f t="shared" si="48"/>
        <v>8.697773652729536</v>
      </c>
      <c r="O429" s="21">
        <v>12170.222660000001</v>
      </c>
      <c r="P429" s="19">
        <v>357.01344999999998</v>
      </c>
      <c r="Q429" s="23" t="s">
        <v>53</v>
      </c>
      <c r="R429" s="23" t="s">
        <v>53</v>
      </c>
      <c r="S429" s="19" t="s">
        <v>53</v>
      </c>
      <c r="T429" s="23">
        <v>441.32528000000002</v>
      </c>
      <c r="U429" s="19">
        <v>260.19968999999998</v>
      </c>
    </row>
    <row r="430" spans="1:21" ht="14.25" x14ac:dyDescent="0.2">
      <c r="A430" s="8">
        <v>2015</v>
      </c>
      <c r="B430" s="13" t="s">
        <v>28</v>
      </c>
      <c r="C430" s="17">
        <v>1993.36232</v>
      </c>
      <c r="D430" s="9">
        <f t="shared" si="42"/>
        <v>30.454273926326493</v>
      </c>
      <c r="E430" s="21">
        <v>1182.4922999999999</v>
      </c>
      <c r="F430" s="9">
        <f t="shared" si="43"/>
        <v>18.065930141576992</v>
      </c>
      <c r="G430" s="21">
        <v>1862.10195</v>
      </c>
      <c r="H430" s="9">
        <f t="shared" si="44"/>
        <v>28.448898775234561</v>
      </c>
      <c r="I430" s="15">
        <v>640.52381000000003</v>
      </c>
      <c r="J430" s="9">
        <f t="shared" si="45"/>
        <v>9.7858213583942462</v>
      </c>
      <c r="K430" s="21">
        <v>377.56348000000003</v>
      </c>
      <c r="L430" s="9">
        <f t="shared" si="46"/>
        <v>5.7683550697883641</v>
      </c>
      <c r="M430" s="25">
        <f t="shared" si="47"/>
        <v>489.38330999999999</v>
      </c>
      <c r="N430" s="9">
        <f t="shared" si="48"/>
        <v>7.4767207286793482</v>
      </c>
      <c r="O430" s="21">
        <v>6545.4271699999999</v>
      </c>
      <c r="P430" s="19">
        <v>0</v>
      </c>
      <c r="Q430" s="23" t="s">
        <v>53</v>
      </c>
      <c r="R430" s="23" t="s">
        <v>53</v>
      </c>
      <c r="S430" s="19" t="s">
        <v>53</v>
      </c>
      <c r="T430" s="23">
        <v>489.38330999999999</v>
      </c>
      <c r="U430" s="19">
        <v>0</v>
      </c>
    </row>
    <row r="431" spans="1:21" ht="14.25" x14ac:dyDescent="0.2">
      <c r="A431" s="7">
        <v>2016</v>
      </c>
      <c r="B431" s="12" t="s">
        <v>1</v>
      </c>
      <c r="C431" s="16">
        <v>229477.81076999998</v>
      </c>
      <c r="D431" s="9">
        <f t="shared" si="42"/>
        <v>38.768837317004362</v>
      </c>
      <c r="E431" s="20">
        <v>124340.96104000001</v>
      </c>
      <c r="F431" s="9">
        <f t="shared" si="43"/>
        <v>21.006625757081419</v>
      </c>
      <c r="G431" s="20">
        <v>85647.74212000001</v>
      </c>
      <c r="H431" s="9">
        <f t="shared" si="44"/>
        <v>14.469649024789774</v>
      </c>
      <c r="I431" s="14">
        <v>52852.726469999994</v>
      </c>
      <c r="J431" s="9">
        <f t="shared" si="45"/>
        <v>8.9291367535716191</v>
      </c>
      <c r="K431" s="20">
        <v>41213.166980000002</v>
      </c>
      <c r="L431" s="9">
        <f t="shared" si="46"/>
        <v>6.9627061571002109</v>
      </c>
      <c r="M431" s="24">
        <f t="shared" si="47"/>
        <v>58380.651279999998</v>
      </c>
      <c r="N431" s="9">
        <f t="shared" si="48"/>
        <v>9.8630449904526181</v>
      </c>
      <c r="O431" s="20">
        <v>591913.05865999998</v>
      </c>
      <c r="P431" s="14">
        <v>21174.029139999999</v>
      </c>
      <c r="Q431" s="20">
        <v>6391.31657</v>
      </c>
      <c r="R431" s="20">
        <v>2200.1938500000001</v>
      </c>
      <c r="S431" s="14">
        <v>3099.2408399999999</v>
      </c>
      <c r="T431" s="20">
        <v>11746.767830000001</v>
      </c>
      <c r="U431" s="14">
        <v>13769.10305</v>
      </c>
    </row>
    <row r="432" spans="1:21" ht="14.25" x14ac:dyDescent="0.2">
      <c r="A432" s="8">
        <v>2016</v>
      </c>
      <c r="B432" s="13" t="s">
        <v>2</v>
      </c>
      <c r="C432" s="17">
        <v>3439.87995</v>
      </c>
      <c r="D432" s="9">
        <f t="shared" si="42"/>
        <v>51.048623551967864</v>
      </c>
      <c r="E432" s="21">
        <v>725.86726999999996</v>
      </c>
      <c r="F432" s="9">
        <f t="shared" si="43"/>
        <v>10.772040173938228</v>
      </c>
      <c r="G432" s="21">
        <v>1427.15479</v>
      </c>
      <c r="H432" s="9">
        <f t="shared" si="44"/>
        <v>21.179311105056957</v>
      </c>
      <c r="I432" s="15">
        <v>533.50486000000001</v>
      </c>
      <c r="J432" s="9">
        <f t="shared" si="45"/>
        <v>7.9173369876717121</v>
      </c>
      <c r="K432" s="21">
        <v>610.34956999999997</v>
      </c>
      <c r="L432" s="9">
        <f t="shared" si="46"/>
        <v>9.0577304693541585</v>
      </c>
      <c r="M432" s="25">
        <f t="shared" si="47"/>
        <v>1.6817599999999999</v>
      </c>
      <c r="N432" s="9">
        <f t="shared" si="48"/>
        <v>2.495771201107105E-2</v>
      </c>
      <c r="O432" s="21">
        <v>6738.4382000000005</v>
      </c>
      <c r="P432" s="19">
        <v>0</v>
      </c>
      <c r="Q432" s="23" t="s">
        <v>53</v>
      </c>
      <c r="R432" s="23" t="s">
        <v>53</v>
      </c>
      <c r="S432" s="19" t="s">
        <v>53</v>
      </c>
      <c r="T432" s="23">
        <v>0</v>
      </c>
      <c r="U432" s="19">
        <v>1.6817599999999999</v>
      </c>
    </row>
    <row r="433" spans="1:21" ht="14.25" x14ac:dyDescent="0.2">
      <c r="A433" s="8">
        <v>2016</v>
      </c>
      <c r="B433" s="13" t="s">
        <v>3</v>
      </c>
      <c r="C433" s="17">
        <v>8892.5029400000003</v>
      </c>
      <c r="D433" s="9">
        <f t="shared" si="42"/>
        <v>55.14161143068528</v>
      </c>
      <c r="E433" s="21">
        <v>1899.14806</v>
      </c>
      <c r="F433" s="9">
        <f t="shared" si="43"/>
        <v>11.776446415643216</v>
      </c>
      <c r="G433" s="21">
        <v>1998.07753</v>
      </c>
      <c r="H433" s="9">
        <f t="shared" si="44"/>
        <v>12.389899166864195</v>
      </c>
      <c r="I433" s="15">
        <v>999.36472000000003</v>
      </c>
      <c r="J433" s="9">
        <f t="shared" si="45"/>
        <v>6.1969708010887192</v>
      </c>
      <c r="K433" s="21">
        <v>168.45589000000001</v>
      </c>
      <c r="L433" s="9">
        <f t="shared" si="46"/>
        <v>1.0445798322772624</v>
      </c>
      <c r="M433" s="25">
        <f t="shared" si="47"/>
        <v>2169.1158400000004</v>
      </c>
      <c r="N433" s="9">
        <f t="shared" si="48"/>
        <v>13.450492353441327</v>
      </c>
      <c r="O433" s="21">
        <v>16126.664980000001</v>
      </c>
      <c r="P433" s="19">
        <v>2063.6362600000002</v>
      </c>
      <c r="Q433" s="23" t="s">
        <v>53</v>
      </c>
      <c r="R433" s="23" t="s">
        <v>53</v>
      </c>
      <c r="S433" s="19" t="s">
        <v>53</v>
      </c>
      <c r="T433" s="23">
        <v>103.07341</v>
      </c>
      <c r="U433" s="19">
        <v>2.4061699999999999</v>
      </c>
    </row>
    <row r="434" spans="1:21" ht="14.25" x14ac:dyDescent="0.2">
      <c r="A434" s="8">
        <v>2016</v>
      </c>
      <c r="B434" s="13" t="s">
        <v>4</v>
      </c>
      <c r="C434" s="17">
        <v>2435.1781900000001</v>
      </c>
      <c r="D434" s="9">
        <f t="shared" si="42"/>
        <v>51.474104453903792</v>
      </c>
      <c r="E434" s="21">
        <v>322.22534999999999</v>
      </c>
      <c r="F434" s="9">
        <f t="shared" si="43"/>
        <v>6.8111078654148534</v>
      </c>
      <c r="G434" s="21">
        <v>871.29193999999995</v>
      </c>
      <c r="H434" s="9">
        <f t="shared" si="44"/>
        <v>18.417121389135168</v>
      </c>
      <c r="I434" s="15">
        <v>833.04629999999997</v>
      </c>
      <c r="J434" s="9">
        <f t="shared" si="45"/>
        <v>17.608695920990517</v>
      </c>
      <c r="K434" s="21">
        <v>264.92559999999997</v>
      </c>
      <c r="L434" s="9">
        <f t="shared" si="46"/>
        <v>5.5999220356491168</v>
      </c>
      <c r="M434" s="25">
        <f t="shared" si="47"/>
        <v>4.2127699999999999</v>
      </c>
      <c r="N434" s="9">
        <f t="shared" si="48"/>
        <v>8.9048334906560667E-2</v>
      </c>
      <c r="O434" s="21">
        <v>4730.88015</v>
      </c>
      <c r="P434" s="19">
        <v>0</v>
      </c>
      <c r="Q434" s="23" t="s">
        <v>53</v>
      </c>
      <c r="R434" s="23" t="s">
        <v>53</v>
      </c>
      <c r="S434" s="19" t="s">
        <v>53</v>
      </c>
      <c r="T434" s="23">
        <v>4.2127699999999999</v>
      </c>
      <c r="U434" s="19">
        <v>0</v>
      </c>
    </row>
    <row r="435" spans="1:21" ht="14.25" x14ac:dyDescent="0.2">
      <c r="A435" s="8">
        <v>2016</v>
      </c>
      <c r="B435" s="13" t="s">
        <v>5</v>
      </c>
      <c r="C435" s="17">
        <v>1531.27631</v>
      </c>
      <c r="D435" s="9">
        <f t="shared" si="42"/>
        <v>28.877991686611754</v>
      </c>
      <c r="E435" s="21">
        <v>686.04408000000001</v>
      </c>
      <c r="F435" s="9">
        <f t="shared" si="43"/>
        <v>12.937949284208027</v>
      </c>
      <c r="G435" s="21">
        <v>1427.0601099999999</v>
      </c>
      <c r="H435" s="9">
        <f t="shared" si="44"/>
        <v>26.912602071715753</v>
      </c>
      <c r="I435" s="15">
        <v>398.29890999999998</v>
      </c>
      <c r="J435" s="9">
        <f t="shared" si="45"/>
        <v>7.5114285623386428</v>
      </c>
      <c r="K435" s="21">
        <v>323.69601</v>
      </c>
      <c r="L435" s="9">
        <f t="shared" si="46"/>
        <v>6.1045094374701039</v>
      </c>
      <c r="M435" s="25">
        <f t="shared" si="47"/>
        <v>936.19661000000008</v>
      </c>
      <c r="N435" s="9">
        <f t="shared" si="48"/>
        <v>17.655518957655726</v>
      </c>
      <c r="O435" s="21">
        <v>5302.5720299999994</v>
      </c>
      <c r="P435" s="19">
        <v>0</v>
      </c>
      <c r="Q435" s="23" t="s">
        <v>53</v>
      </c>
      <c r="R435" s="23" t="s">
        <v>53</v>
      </c>
      <c r="S435" s="19" t="s">
        <v>53</v>
      </c>
      <c r="T435" s="23">
        <v>188.93749</v>
      </c>
      <c r="U435" s="19">
        <v>747.25912000000005</v>
      </c>
    </row>
    <row r="436" spans="1:21" ht="14.25" x14ac:dyDescent="0.2">
      <c r="A436" s="8">
        <v>2016</v>
      </c>
      <c r="B436" s="13" t="s">
        <v>29</v>
      </c>
      <c r="C436" s="17">
        <v>8286.3956500000004</v>
      </c>
      <c r="D436" s="9">
        <f t="shared" si="42"/>
        <v>55.404812057817956</v>
      </c>
      <c r="E436" s="21">
        <v>2174.4965499999998</v>
      </c>
      <c r="F436" s="9">
        <f t="shared" si="43"/>
        <v>14.53920109078107</v>
      </c>
      <c r="G436" s="21">
        <v>1742.6833200000001</v>
      </c>
      <c r="H436" s="9">
        <f t="shared" si="44"/>
        <v>11.65199513746296</v>
      </c>
      <c r="I436" s="15">
        <v>1304.8722299999999</v>
      </c>
      <c r="J436" s="9">
        <f t="shared" si="45"/>
        <v>8.7246860657221692</v>
      </c>
      <c r="K436" s="21">
        <v>735.44880000000001</v>
      </c>
      <c r="L436" s="9">
        <f t="shared" si="46"/>
        <v>4.9173855875621557</v>
      </c>
      <c r="M436" s="25">
        <f t="shared" si="47"/>
        <v>712.19722999999999</v>
      </c>
      <c r="N436" s="9">
        <f t="shared" si="48"/>
        <v>4.7619200606536989</v>
      </c>
      <c r="O436" s="21">
        <v>14956.093779999999</v>
      </c>
      <c r="P436" s="19">
        <v>437.23532999999998</v>
      </c>
      <c r="Q436" s="23" t="s">
        <v>53</v>
      </c>
      <c r="R436" s="23" t="s">
        <v>53</v>
      </c>
      <c r="S436" s="19" t="s">
        <v>53</v>
      </c>
      <c r="T436" s="23">
        <v>271.98694999999998</v>
      </c>
      <c r="U436" s="19">
        <v>2.9749500000000002</v>
      </c>
    </row>
    <row r="437" spans="1:21" ht="14.25" x14ac:dyDescent="0.2">
      <c r="A437" s="8">
        <v>2016</v>
      </c>
      <c r="B437" s="13" t="s">
        <v>6</v>
      </c>
      <c r="C437" s="17">
        <v>1844.13688</v>
      </c>
      <c r="D437" s="9">
        <f t="shared" si="42"/>
        <v>47.028622677950487</v>
      </c>
      <c r="E437" s="21">
        <v>395.30578000000003</v>
      </c>
      <c r="F437" s="9">
        <f t="shared" si="43"/>
        <v>10.080968810749507</v>
      </c>
      <c r="G437" s="21">
        <v>1249.4529299999999</v>
      </c>
      <c r="H437" s="9">
        <f t="shared" si="44"/>
        <v>31.863171891464848</v>
      </c>
      <c r="I437" s="15">
        <v>305.15132999999997</v>
      </c>
      <c r="J437" s="9">
        <f t="shared" si="45"/>
        <v>7.7818772098114275</v>
      </c>
      <c r="K437" s="21">
        <v>127.26052</v>
      </c>
      <c r="L437" s="9">
        <f t="shared" si="46"/>
        <v>3.2453594100237133</v>
      </c>
      <c r="M437" s="25">
        <f t="shared" si="47"/>
        <v>0</v>
      </c>
      <c r="N437" s="9">
        <f t="shared" si="48"/>
        <v>0</v>
      </c>
      <c r="O437" s="21">
        <v>3921.3074400000005</v>
      </c>
      <c r="P437" s="19">
        <v>0</v>
      </c>
      <c r="Q437" s="23" t="s">
        <v>53</v>
      </c>
      <c r="R437" s="23" t="s">
        <v>53</v>
      </c>
      <c r="S437" s="19" t="s">
        <v>53</v>
      </c>
      <c r="T437" s="23">
        <v>0</v>
      </c>
      <c r="U437" s="19">
        <v>0</v>
      </c>
    </row>
    <row r="438" spans="1:21" ht="14.25" x14ac:dyDescent="0.2">
      <c r="A438" s="8">
        <v>2016</v>
      </c>
      <c r="B438" s="13" t="s">
        <v>7</v>
      </c>
      <c r="C438" s="17">
        <v>2990.6886500000001</v>
      </c>
      <c r="D438" s="9">
        <f t="shared" si="42"/>
        <v>17.334491584170351</v>
      </c>
      <c r="E438" s="21">
        <v>6523.4870700000001</v>
      </c>
      <c r="F438" s="9">
        <f t="shared" si="43"/>
        <v>37.811134808151664</v>
      </c>
      <c r="G438" s="21">
        <v>3690.14084</v>
      </c>
      <c r="H438" s="9">
        <f t="shared" si="44"/>
        <v>21.388624100132695</v>
      </c>
      <c r="I438" s="15">
        <v>1091.8879300000001</v>
      </c>
      <c r="J438" s="9">
        <f t="shared" si="45"/>
        <v>6.3287504479753132</v>
      </c>
      <c r="K438" s="21">
        <v>60.474850000000004</v>
      </c>
      <c r="L438" s="9">
        <f t="shared" si="46"/>
        <v>0.35052153569344791</v>
      </c>
      <c r="M438" s="25">
        <f t="shared" si="47"/>
        <v>2896.1407700000004</v>
      </c>
      <c r="N438" s="9">
        <f t="shared" si="48"/>
        <v>16.786477523876531</v>
      </c>
      <c r="O438" s="21">
        <v>17252.820110000001</v>
      </c>
      <c r="P438" s="19">
        <v>1164.11554</v>
      </c>
      <c r="Q438" s="23" t="s">
        <v>53</v>
      </c>
      <c r="R438" s="23" t="s">
        <v>53</v>
      </c>
      <c r="S438" s="19" t="s">
        <v>53</v>
      </c>
      <c r="T438" s="23">
        <v>1642.9418700000001</v>
      </c>
      <c r="U438" s="19">
        <v>89.083359999999999</v>
      </c>
    </row>
    <row r="439" spans="1:21" ht="14.25" x14ac:dyDescent="0.2">
      <c r="A439" s="8">
        <v>2016</v>
      </c>
      <c r="B439" s="13" t="s">
        <v>8</v>
      </c>
      <c r="C439" s="17">
        <v>9409.5745599999991</v>
      </c>
      <c r="D439" s="9">
        <f t="shared" si="42"/>
        <v>56.202928576143798</v>
      </c>
      <c r="E439" s="21">
        <v>2435.80843</v>
      </c>
      <c r="F439" s="9">
        <f t="shared" si="43"/>
        <v>14.548964604459117</v>
      </c>
      <c r="G439" s="21">
        <v>2383.3883099999998</v>
      </c>
      <c r="H439" s="9">
        <f t="shared" si="44"/>
        <v>14.235861791837065</v>
      </c>
      <c r="I439" s="15">
        <v>1112.8225600000001</v>
      </c>
      <c r="J439" s="9">
        <f t="shared" si="45"/>
        <v>6.6468347169993089</v>
      </c>
      <c r="K439" s="21">
        <v>925.99641999999994</v>
      </c>
      <c r="L439" s="9">
        <f t="shared" si="46"/>
        <v>5.5309313214076763</v>
      </c>
      <c r="M439" s="25">
        <f t="shared" si="47"/>
        <v>474.55251999999996</v>
      </c>
      <c r="N439" s="9">
        <f t="shared" si="48"/>
        <v>2.8344789891530495</v>
      </c>
      <c r="O439" s="21">
        <v>16742.142799999998</v>
      </c>
      <c r="P439" s="19">
        <v>0</v>
      </c>
      <c r="Q439" s="23" t="s">
        <v>53</v>
      </c>
      <c r="R439" s="23" t="s">
        <v>53</v>
      </c>
      <c r="S439" s="19" t="s">
        <v>53</v>
      </c>
      <c r="T439" s="23">
        <v>410.00344999999999</v>
      </c>
      <c r="U439" s="19">
        <v>64.54907</v>
      </c>
    </row>
    <row r="440" spans="1:21" ht="14.25" x14ac:dyDescent="0.2">
      <c r="A440" s="8">
        <v>2016</v>
      </c>
      <c r="B440" s="13" t="s">
        <v>55</v>
      </c>
      <c r="C440" s="17">
        <v>45685.110370000002</v>
      </c>
      <c r="D440" s="9">
        <f t="shared" si="42"/>
        <v>47.596651276360085</v>
      </c>
      <c r="E440" s="21">
        <v>16111.65883</v>
      </c>
      <c r="F440" s="9">
        <f t="shared" si="43"/>
        <v>16.785797398856054</v>
      </c>
      <c r="G440" s="21">
        <v>4086.32926</v>
      </c>
      <c r="H440" s="9">
        <f t="shared" si="44"/>
        <v>4.2573080641242314</v>
      </c>
      <c r="I440" s="15">
        <v>18858.18086</v>
      </c>
      <c r="J440" s="9">
        <f t="shared" si="45"/>
        <v>19.647238472895655</v>
      </c>
      <c r="K440" s="21">
        <v>7352.8457399999998</v>
      </c>
      <c r="L440" s="9">
        <f t="shared" si="46"/>
        <v>7.6605010197253423</v>
      </c>
      <c r="M440" s="25">
        <f t="shared" si="47"/>
        <v>3889.7501600000001</v>
      </c>
      <c r="N440" s="9">
        <f t="shared" si="48"/>
        <v>4.0525037680386333</v>
      </c>
      <c r="O440" s="21">
        <v>95983.875220000002</v>
      </c>
      <c r="P440" s="19">
        <v>0</v>
      </c>
      <c r="Q440" s="23" t="s">
        <v>53</v>
      </c>
      <c r="R440" s="23" t="s">
        <v>53</v>
      </c>
      <c r="S440" s="19" t="s">
        <v>53</v>
      </c>
      <c r="T440" s="23">
        <v>754.71349999999995</v>
      </c>
      <c r="U440" s="19">
        <v>3135.0366600000002</v>
      </c>
    </row>
    <row r="441" spans="1:21" ht="14.25" x14ac:dyDescent="0.2">
      <c r="A441" s="8">
        <v>2016</v>
      </c>
      <c r="B441" s="13" t="s">
        <v>9</v>
      </c>
      <c r="C441" s="17">
        <v>3302.8133800000001</v>
      </c>
      <c r="D441" s="9">
        <f t="shared" si="42"/>
        <v>41.068855176987569</v>
      </c>
      <c r="E441" s="21">
        <v>1064.99981</v>
      </c>
      <c r="F441" s="9">
        <f t="shared" si="43"/>
        <v>13.242747296975427</v>
      </c>
      <c r="G441" s="21">
        <v>1962.33925</v>
      </c>
      <c r="H441" s="9">
        <f t="shared" si="44"/>
        <v>24.400720596078123</v>
      </c>
      <c r="I441" s="15">
        <v>993.09442999999999</v>
      </c>
      <c r="J441" s="9">
        <f t="shared" si="45"/>
        <v>12.348639365976839</v>
      </c>
      <c r="K441" s="21">
        <v>326.79978999999997</v>
      </c>
      <c r="L441" s="9">
        <f t="shared" si="46"/>
        <v>4.0635941856878235</v>
      </c>
      <c r="M441" s="25">
        <f t="shared" si="47"/>
        <v>392.08981</v>
      </c>
      <c r="N441" s="9">
        <f t="shared" si="48"/>
        <v>4.8754433782942259</v>
      </c>
      <c r="O441" s="21">
        <v>8042.1364699999995</v>
      </c>
      <c r="P441" s="19">
        <v>0</v>
      </c>
      <c r="Q441" s="23" t="s">
        <v>53</v>
      </c>
      <c r="R441" s="23" t="s">
        <v>53</v>
      </c>
      <c r="S441" s="19" t="s">
        <v>53</v>
      </c>
      <c r="T441" s="23">
        <v>389.47485</v>
      </c>
      <c r="U441" s="19">
        <v>2.61496</v>
      </c>
    </row>
    <row r="442" spans="1:21" ht="14.25" x14ac:dyDescent="0.2">
      <c r="A442" s="8">
        <v>2016</v>
      </c>
      <c r="B442" s="13" t="s">
        <v>10</v>
      </c>
      <c r="C442" s="17">
        <v>8170.2703099999999</v>
      </c>
      <c r="D442" s="9">
        <f t="shared" si="42"/>
        <v>36.397257086893745</v>
      </c>
      <c r="E442" s="21">
        <v>7097.24892</v>
      </c>
      <c r="F442" s="9">
        <f t="shared" si="43"/>
        <v>31.617117151527758</v>
      </c>
      <c r="G442" s="21">
        <v>2750.38679</v>
      </c>
      <c r="H442" s="9">
        <f t="shared" si="44"/>
        <v>12.252536487256863</v>
      </c>
      <c r="I442" s="15">
        <v>1382.40371</v>
      </c>
      <c r="J442" s="9">
        <f t="shared" si="45"/>
        <v>6.1583890522155453</v>
      </c>
      <c r="K442" s="21">
        <v>2343.8927800000001</v>
      </c>
      <c r="L442" s="9">
        <f t="shared" si="46"/>
        <v>10.441670209290063</v>
      </c>
      <c r="M442" s="25">
        <f t="shared" si="47"/>
        <v>703.28656999999998</v>
      </c>
      <c r="N442" s="9">
        <f t="shared" si="48"/>
        <v>3.1330300128160258</v>
      </c>
      <c r="O442" s="21">
        <v>22447.489079999999</v>
      </c>
      <c r="P442" s="19">
        <v>0</v>
      </c>
      <c r="Q442" s="23" t="s">
        <v>53</v>
      </c>
      <c r="R442" s="23" t="s">
        <v>53</v>
      </c>
      <c r="S442" s="19" t="s">
        <v>53</v>
      </c>
      <c r="T442" s="23">
        <v>6.2285199999999996</v>
      </c>
      <c r="U442" s="19">
        <v>697.05804999999998</v>
      </c>
    </row>
    <row r="443" spans="1:21" ht="14.25" x14ac:dyDescent="0.2">
      <c r="A443" s="8">
        <v>2016</v>
      </c>
      <c r="B443" s="13" t="s">
        <v>11</v>
      </c>
      <c r="C443" s="17">
        <v>3423.2298000000001</v>
      </c>
      <c r="D443" s="9">
        <f t="shared" si="42"/>
        <v>24.57828110976909</v>
      </c>
      <c r="E443" s="21">
        <v>4605.3208299999997</v>
      </c>
      <c r="F443" s="9">
        <f t="shared" si="43"/>
        <v>33.065518990403483</v>
      </c>
      <c r="G443" s="21">
        <v>4372.4405999999999</v>
      </c>
      <c r="H443" s="9">
        <f t="shared" si="44"/>
        <v>31.393473556045649</v>
      </c>
      <c r="I443" s="15">
        <v>1223.51172</v>
      </c>
      <c r="J443" s="9">
        <f t="shared" si="45"/>
        <v>8.7846322777562555</v>
      </c>
      <c r="K443" s="21">
        <v>143.56134</v>
      </c>
      <c r="L443" s="9">
        <f t="shared" si="46"/>
        <v>1.0307490811791653</v>
      </c>
      <c r="M443" s="25">
        <f t="shared" si="47"/>
        <v>159.80065999999999</v>
      </c>
      <c r="N443" s="9">
        <f t="shared" si="48"/>
        <v>1.1473449848463673</v>
      </c>
      <c r="O443" s="21">
        <v>13927.864949999999</v>
      </c>
      <c r="P443" s="19">
        <v>0</v>
      </c>
      <c r="Q443" s="23" t="s">
        <v>53</v>
      </c>
      <c r="R443" s="23" t="s">
        <v>53</v>
      </c>
      <c r="S443" s="19" t="s">
        <v>53</v>
      </c>
      <c r="T443" s="23">
        <v>159.80065999999999</v>
      </c>
      <c r="U443" s="19">
        <v>0</v>
      </c>
    </row>
    <row r="444" spans="1:21" ht="14.25" x14ac:dyDescent="0.2">
      <c r="A444" s="8">
        <v>2016</v>
      </c>
      <c r="B444" s="13" t="s">
        <v>12</v>
      </c>
      <c r="C444" s="17">
        <v>2841.4327800000001</v>
      </c>
      <c r="D444" s="9">
        <f t="shared" si="42"/>
        <v>25.457146491788286</v>
      </c>
      <c r="E444" s="21">
        <v>3108.81619</v>
      </c>
      <c r="F444" s="9">
        <f t="shared" si="43"/>
        <v>27.852705058492756</v>
      </c>
      <c r="G444" s="21">
        <v>2772.4326999999998</v>
      </c>
      <c r="H444" s="9">
        <f t="shared" si="44"/>
        <v>24.838956557164842</v>
      </c>
      <c r="I444" s="15">
        <v>862.65656000000001</v>
      </c>
      <c r="J444" s="9">
        <f t="shared" si="45"/>
        <v>7.7287678859051354</v>
      </c>
      <c r="K444" s="21">
        <v>471.83058999999997</v>
      </c>
      <c r="L444" s="9">
        <f t="shared" si="46"/>
        <v>4.2272548319573122</v>
      </c>
      <c r="M444" s="25">
        <f t="shared" si="47"/>
        <v>1104.46228</v>
      </c>
      <c r="N444" s="9">
        <f t="shared" si="48"/>
        <v>9.8951691746916808</v>
      </c>
      <c r="O444" s="21">
        <v>11161.631099999999</v>
      </c>
      <c r="P444" s="19">
        <v>0</v>
      </c>
      <c r="Q444" s="23" t="s">
        <v>53</v>
      </c>
      <c r="R444" s="23" t="s">
        <v>53</v>
      </c>
      <c r="S444" s="19" t="s">
        <v>53</v>
      </c>
      <c r="T444" s="23">
        <v>635.16048999999998</v>
      </c>
      <c r="U444" s="19">
        <v>469.30178999999998</v>
      </c>
    </row>
    <row r="445" spans="1:21" ht="14.25" x14ac:dyDescent="0.2">
      <c r="A445" s="8">
        <v>2016</v>
      </c>
      <c r="B445" s="13" t="s">
        <v>13</v>
      </c>
      <c r="C445" s="17">
        <v>18121.72695</v>
      </c>
      <c r="D445" s="9">
        <f t="shared" si="42"/>
        <v>54.650887898717869</v>
      </c>
      <c r="E445" s="21">
        <v>5677.5418099999997</v>
      </c>
      <c r="F445" s="9">
        <f t="shared" si="43"/>
        <v>17.122137523355285</v>
      </c>
      <c r="G445" s="21">
        <v>4216.2014200000003</v>
      </c>
      <c r="H445" s="9">
        <f t="shared" si="44"/>
        <v>12.715076868699599</v>
      </c>
      <c r="I445" s="15">
        <v>1920.9740300000001</v>
      </c>
      <c r="J445" s="9">
        <f t="shared" si="45"/>
        <v>5.7932081561287569</v>
      </c>
      <c r="K445" s="21">
        <v>3041.8276000000001</v>
      </c>
      <c r="L445" s="9">
        <f t="shared" si="46"/>
        <v>9.1734402374286965</v>
      </c>
      <c r="M445" s="25">
        <f t="shared" si="47"/>
        <v>180.79961</v>
      </c>
      <c r="N445" s="9">
        <f t="shared" si="48"/>
        <v>0.54524931566976909</v>
      </c>
      <c r="O445" s="21">
        <v>33159.071420000007</v>
      </c>
      <c r="P445" s="19">
        <v>0</v>
      </c>
      <c r="Q445" s="23" t="s">
        <v>53</v>
      </c>
      <c r="R445" s="23" t="s">
        <v>53</v>
      </c>
      <c r="S445" s="19" t="s">
        <v>53</v>
      </c>
      <c r="T445" s="23">
        <v>5.2859999999999996</v>
      </c>
      <c r="U445" s="19">
        <v>175.51361</v>
      </c>
    </row>
    <row r="446" spans="1:21" ht="14.25" x14ac:dyDescent="0.2">
      <c r="A446" s="8">
        <v>2016</v>
      </c>
      <c r="B446" s="13" t="s">
        <v>14</v>
      </c>
      <c r="C446" s="17">
        <v>19609.53542</v>
      </c>
      <c r="D446" s="9">
        <f t="shared" si="42"/>
        <v>27.25384856682841</v>
      </c>
      <c r="E446" s="21">
        <v>22450.764660000001</v>
      </c>
      <c r="F446" s="9">
        <f t="shared" si="43"/>
        <v>31.202663762706468</v>
      </c>
      <c r="G446" s="21">
        <v>9155.2327000000005</v>
      </c>
      <c r="H446" s="9">
        <f t="shared" si="44"/>
        <v>12.724183426874658</v>
      </c>
      <c r="I446" s="15">
        <v>2482.5253600000001</v>
      </c>
      <c r="J446" s="9">
        <f t="shared" si="45"/>
        <v>3.4502791002251691</v>
      </c>
      <c r="K446" s="21">
        <v>8287.6301000000003</v>
      </c>
      <c r="L446" s="9">
        <f t="shared" si="46"/>
        <v>11.518366492911488</v>
      </c>
      <c r="M446" s="25">
        <f t="shared" si="47"/>
        <v>9965.7477999999992</v>
      </c>
      <c r="N446" s="9">
        <f t="shared" si="48"/>
        <v>13.850658650453809</v>
      </c>
      <c r="O446" s="21">
        <v>71951.436040000001</v>
      </c>
      <c r="P446" s="19">
        <v>9613.9467999999997</v>
      </c>
      <c r="Q446" s="23" t="s">
        <v>53</v>
      </c>
      <c r="R446" s="23" t="s">
        <v>53</v>
      </c>
      <c r="S446" s="19" t="s">
        <v>53</v>
      </c>
      <c r="T446" s="23">
        <v>288.17075999999997</v>
      </c>
      <c r="U446" s="19">
        <v>63.630240000000001</v>
      </c>
    </row>
    <row r="447" spans="1:21" ht="14.25" x14ac:dyDescent="0.2">
      <c r="A447" s="8">
        <v>2016</v>
      </c>
      <c r="B447" s="13" t="s">
        <v>30</v>
      </c>
      <c r="C447" s="17">
        <v>5328.1809599999997</v>
      </c>
      <c r="D447" s="9">
        <f t="shared" si="42"/>
        <v>32.408217305419377</v>
      </c>
      <c r="E447" s="21">
        <v>4902.1172999999999</v>
      </c>
      <c r="F447" s="9">
        <f t="shared" si="43"/>
        <v>29.816720548293034</v>
      </c>
      <c r="G447" s="21">
        <v>3086.1961200000001</v>
      </c>
      <c r="H447" s="9">
        <f t="shared" si="44"/>
        <v>18.771531082552073</v>
      </c>
      <c r="I447" s="15">
        <v>1962.56504</v>
      </c>
      <c r="J447" s="9">
        <f t="shared" si="45"/>
        <v>11.937138541244115</v>
      </c>
      <c r="K447" s="21">
        <v>255.99562</v>
      </c>
      <c r="L447" s="9">
        <f t="shared" si="46"/>
        <v>1.5570720560128204</v>
      </c>
      <c r="M447" s="25">
        <f t="shared" si="47"/>
        <v>905.77819</v>
      </c>
      <c r="N447" s="9">
        <f t="shared" si="48"/>
        <v>5.5093204664785711</v>
      </c>
      <c r="O447" s="21">
        <v>16440.83323</v>
      </c>
      <c r="P447" s="19">
        <v>0</v>
      </c>
      <c r="Q447" s="23" t="s">
        <v>53</v>
      </c>
      <c r="R447" s="23" t="s">
        <v>53</v>
      </c>
      <c r="S447" s="19" t="s">
        <v>53</v>
      </c>
      <c r="T447" s="23">
        <v>903.39787999999999</v>
      </c>
      <c r="U447" s="19">
        <v>2.3803100000000001</v>
      </c>
    </row>
    <row r="448" spans="1:21" ht="14.25" x14ac:dyDescent="0.2">
      <c r="A448" s="8">
        <v>2016</v>
      </c>
      <c r="B448" s="13" t="s">
        <v>15</v>
      </c>
      <c r="C448" s="17">
        <v>3014.8280100000002</v>
      </c>
      <c r="D448" s="9">
        <f t="shared" si="42"/>
        <v>36.957240968760814</v>
      </c>
      <c r="E448" s="21">
        <v>2041.39644</v>
      </c>
      <c r="F448" s="9">
        <f t="shared" si="43"/>
        <v>25.024439170528495</v>
      </c>
      <c r="G448" s="21">
        <v>1518.21469</v>
      </c>
      <c r="H448" s="9">
        <f t="shared" si="44"/>
        <v>18.611020580455097</v>
      </c>
      <c r="I448" s="15">
        <v>1366.1149</v>
      </c>
      <c r="J448" s="9">
        <f t="shared" si="45"/>
        <v>16.746506727033687</v>
      </c>
      <c r="K448" s="21">
        <v>212.34285</v>
      </c>
      <c r="L448" s="9">
        <f t="shared" si="46"/>
        <v>2.6030028410952144</v>
      </c>
      <c r="M448" s="25">
        <f t="shared" si="47"/>
        <v>4.7142600000000003</v>
      </c>
      <c r="N448" s="9">
        <f t="shared" si="48"/>
        <v>5.7789712126692871E-2</v>
      </c>
      <c r="O448" s="21">
        <v>8157.6111500000006</v>
      </c>
      <c r="P448" s="19">
        <v>0</v>
      </c>
      <c r="Q448" s="23" t="s">
        <v>53</v>
      </c>
      <c r="R448" s="23" t="s">
        <v>53</v>
      </c>
      <c r="S448" s="19" t="s">
        <v>53</v>
      </c>
      <c r="T448" s="23">
        <v>2.8506800000000001</v>
      </c>
      <c r="U448" s="19">
        <v>1.86358</v>
      </c>
    </row>
    <row r="449" spans="1:21" ht="14.25" x14ac:dyDescent="0.2">
      <c r="A449" s="8">
        <v>2016</v>
      </c>
      <c r="B449" s="13" t="s">
        <v>16</v>
      </c>
      <c r="C449" s="17">
        <v>2109.03863</v>
      </c>
      <c r="D449" s="9">
        <f t="shared" si="42"/>
        <v>38.945845750056563</v>
      </c>
      <c r="E449" s="21">
        <v>838.63247999999999</v>
      </c>
      <c r="F449" s="9">
        <f t="shared" si="43"/>
        <v>15.486321939521513</v>
      </c>
      <c r="G449" s="21">
        <v>1505.4947</v>
      </c>
      <c r="H449" s="9">
        <f t="shared" si="44"/>
        <v>27.800706696267426</v>
      </c>
      <c r="I449" s="15">
        <v>498.80644000000001</v>
      </c>
      <c r="J449" s="9">
        <f t="shared" si="45"/>
        <v>9.2110397576619274</v>
      </c>
      <c r="K449" s="21">
        <v>260.1961</v>
      </c>
      <c r="L449" s="9">
        <f t="shared" si="46"/>
        <v>4.804822932696255</v>
      </c>
      <c r="M449" s="25">
        <f t="shared" si="47"/>
        <v>203.14255</v>
      </c>
      <c r="N449" s="9">
        <f t="shared" si="48"/>
        <v>3.7512629237963049</v>
      </c>
      <c r="O449" s="21">
        <v>5415.3109000000004</v>
      </c>
      <c r="P449" s="19">
        <v>0</v>
      </c>
      <c r="Q449" s="23" t="s">
        <v>53</v>
      </c>
      <c r="R449" s="23" t="s">
        <v>53</v>
      </c>
      <c r="S449" s="19" t="s">
        <v>53</v>
      </c>
      <c r="T449" s="23">
        <v>203.14255</v>
      </c>
      <c r="U449" s="19">
        <v>0</v>
      </c>
    </row>
    <row r="450" spans="1:21" ht="14.25" x14ac:dyDescent="0.2">
      <c r="A450" s="8">
        <v>2016</v>
      </c>
      <c r="B450" s="13" t="s">
        <v>17</v>
      </c>
      <c r="C450" s="17">
        <v>14984.18158</v>
      </c>
      <c r="D450" s="9">
        <f t="shared" ref="D450:D562" si="49">C450/$O450*100</f>
        <v>63.761227557502309</v>
      </c>
      <c r="E450" s="21">
        <v>2085.1931300000001</v>
      </c>
      <c r="F450" s="9">
        <f t="shared" ref="F450:F562" si="50">E450/$O450*100</f>
        <v>8.8729886883331872</v>
      </c>
      <c r="G450" s="21">
        <v>2427.7661499999999</v>
      </c>
      <c r="H450" s="9">
        <f t="shared" ref="H450:H562" si="51">G450/$O450*100</f>
        <v>10.330717705207579</v>
      </c>
      <c r="I450" s="15">
        <v>1448.84494</v>
      </c>
      <c r="J450" s="9">
        <f t="shared" ref="J450:J562" si="52">I450/$O450*100</f>
        <v>6.165177018288361</v>
      </c>
      <c r="K450" s="21">
        <v>372.60687000000001</v>
      </c>
      <c r="L450" s="9">
        <f t="shared" ref="L450:L562" si="53">K450/$O450*100</f>
        <v>1.5855301339426697</v>
      </c>
      <c r="M450" s="25">
        <f t="shared" ref="M450:M562" si="54">SUM(P450:U450)</f>
        <v>2181.8670199999997</v>
      </c>
      <c r="N450" s="9">
        <f t="shared" ref="N450:N562" si="55">M450/$O450*100</f>
        <v>9.2843588967259052</v>
      </c>
      <c r="O450" s="21">
        <v>23500.459689999996</v>
      </c>
      <c r="P450" s="19">
        <v>1698.50235</v>
      </c>
      <c r="Q450" s="23" t="s">
        <v>53</v>
      </c>
      <c r="R450" s="23" t="s">
        <v>53</v>
      </c>
      <c r="S450" s="19" t="s">
        <v>53</v>
      </c>
      <c r="T450" s="23">
        <v>4.7274399999999996</v>
      </c>
      <c r="U450" s="19">
        <v>478.63722999999999</v>
      </c>
    </row>
    <row r="451" spans="1:21" ht="14.25" x14ac:dyDescent="0.2">
      <c r="A451" s="8">
        <v>2016</v>
      </c>
      <c r="B451" s="13" t="s">
        <v>18</v>
      </c>
      <c r="C451" s="17">
        <v>2395.2488600000001</v>
      </c>
      <c r="D451" s="9">
        <f t="shared" si="49"/>
        <v>15.784767679616118</v>
      </c>
      <c r="E451" s="21">
        <v>5491.9185600000001</v>
      </c>
      <c r="F451" s="9">
        <f t="shared" si="50"/>
        <v>36.191921446096373</v>
      </c>
      <c r="G451" s="21">
        <v>3873.1709099999998</v>
      </c>
      <c r="H451" s="9">
        <f t="shared" si="51"/>
        <v>25.524321926948897</v>
      </c>
      <c r="I451" s="15">
        <v>1200.8084699999999</v>
      </c>
      <c r="J451" s="9">
        <f t="shared" si="52"/>
        <v>7.9133667666854794</v>
      </c>
      <c r="K451" s="21">
        <v>419.97368</v>
      </c>
      <c r="L451" s="9">
        <f t="shared" si="53"/>
        <v>2.7676401734529756</v>
      </c>
      <c r="M451" s="25">
        <f t="shared" si="54"/>
        <v>1793.3116599999998</v>
      </c>
      <c r="N451" s="9">
        <f t="shared" si="55"/>
        <v>11.817982007200174</v>
      </c>
      <c r="O451" s="21">
        <v>15174.432139999997</v>
      </c>
      <c r="P451" s="19">
        <v>0</v>
      </c>
      <c r="Q451" s="23" t="s">
        <v>53</v>
      </c>
      <c r="R451" s="23" t="s">
        <v>53</v>
      </c>
      <c r="S451" s="19" t="s">
        <v>53</v>
      </c>
      <c r="T451" s="23">
        <v>1349.08583</v>
      </c>
      <c r="U451" s="19">
        <v>444.22582999999997</v>
      </c>
    </row>
    <row r="452" spans="1:21" ht="14.25" x14ac:dyDescent="0.2">
      <c r="A452" s="8">
        <v>2016</v>
      </c>
      <c r="B452" s="13" t="s">
        <v>19</v>
      </c>
      <c r="C452" s="17">
        <v>7211.70424</v>
      </c>
      <c r="D452" s="9">
        <f t="shared" si="49"/>
        <v>33.104383629711833</v>
      </c>
      <c r="E452" s="21">
        <v>7249.0262300000004</v>
      </c>
      <c r="F452" s="9">
        <f t="shared" si="50"/>
        <v>33.275705335881014</v>
      </c>
      <c r="G452" s="21">
        <v>3368.95651</v>
      </c>
      <c r="H452" s="9">
        <f t="shared" si="51"/>
        <v>15.464753548858114</v>
      </c>
      <c r="I452" s="15">
        <v>1380.3990200000001</v>
      </c>
      <c r="J452" s="9">
        <f t="shared" si="52"/>
        <v>6.3365408784648469</v>
      </c>
      <c r="K452" s="21">
        <v>1273.99506</v>
      </c>
      <c r="L452" s="9">
        <f t="shared" si="53"/>
        <v>5.8481074382769958</v>
      </c>
      <c r="M452" s="25">
        <f t="shared" si="54"/>
        <v>1300.65996</v>
      </c>
      <c r="N452" s="9">
        <f t="shared" si="55"/>
        <v>5.970509168807185</v>
      </c>
      <c r="O452" s="21">
        <v>21784.741020000001</v>
      </c>
      <c r="P452" s="19">
        <v>0</v>
      </c>
      <c r="Q452" s="23" t="s">
        <v>53</v>
      </c>
      <c r="R452" s="23" t="s">
        <v>53</v>
      </c>
      <c r="S452" s="19" t="s">
        <v>53</v>
      </c>
      <c r="T452" s="23">
        <v>882.33540000000005</v>
      </c>
      <c r="U452" s="19">
        <v>418.32456000000002</v>
      </c>
    </row>
    <row r="453" spans="1:21" ht="14.25" x14ac:dyDescent="0.2">
      <c r="A453" s="8">
        <v>2016</v>
      </c>
      <c r="B453" s="13" t="s">
        <v>31</v>
      </c>
      <c r="C453" s="17">
        <v>3555.2218400000002</v>
      </c>
      <c r="D453" s="9">
        <f t="shared" si="49"/>
        <v>46.158064107473166</v>
      </c>
      <c r="E453" s="21">
        <v>1515.2068300000001</v>
      </c>
      <c r="F453" s="9">
        <f t="shared" si="50"/>
        <v>19.672194069110802</v>
      </c>
      <c r="G453" s="21">
        <v>1672.8052399999999</v>
      </c>
      <c r="H453" s="9">
        <f t="shared" si="51"/>
        <v>21.718321663785972</v>
      </c>
      <c r="I453" s="15">
        <v>466.42426999999998</v>
      </c>
      <c r="J453" s="9">
        <f t="shared" si="52"/>
        <v>6.0556675011710022</v>
      </c>
      <c r="K453" s="21">
        <v>472.80180999999999</v>
      </c>
      <c r="L453" s="9">
        <f t="shared" si="53"/>
        <v>6.1384682133110848</v>
      </c>
      <c r="M453" s="25">
        <f t="shared" si="54"/>
        <v>19.816760000000002</v>
      </c>
      <c r="N453" s="9">
        <f t="shared" si="55"/>
        <v>0.25728444514798832</v>
      </c>
      <c r="O453" s="21">
        <v>7702.2767499999991</v>
      </c>
      <c r="P453" s="19">
        <v>0</v>
      </c>
      <c r="Q453" s="23" t="s">
        <v>53</v>
      </c>
      <c r="R453" s="23" t="s">
        <v>53</v>
      </c>
      <c r="S453" s="19" t="s">
        <v>53</v>
      </c>
      <c r="T453" s="23">
        <v>16.20542</v>
      </c>
      <c r="U453" s="19">
        <v>3.6113400000000002</v>
      </c>
    </row>
    <row r="454" spans="1:21" ht="14.25" x14ac:dyDescent="0.2">
      <c r="A454" s="8">
        <v>2016</v>
      </c>
      <c r="B454" s="13" t="s">
        <v>20</v>
      </c>
      <c r="C454" s="17">
        <v>3311.46765</v>
      </c>
      <c r="D454" s="9">
        <f t="shared" si="49"/>
        <v>48.682265731327654</v>
      </c>
      <c r="E454" s="21">
        <v>1062.38039</v>
      </c>
      <c r="F454" s="9">
        <f t="shared" si="50"/>
        <v>15.618175963075318</v>
      </c>
      <c r="G454" s="21">
        <v>1391.53556</v>
      </c>
      <c r="H454" s="9">
        <f t="shared" si="51"/>
        <v>20.457123869687155</v>
      </c>
      <c r="I454" s="15">
        <v>441.10073999999997</v>
      </c>
      <c r="J454" s="9">
        <f t="shared" si="52"/>
        <v>6.4846725707754587</v>
      </c>
      <c r="K454" s="21">
        <v>595.72094000000004</v>
      </c>
      <c r="L454" s="9">
        <f t="shared" si="53"/>
        <v>8.7577618651344213</v>
      </c>
      <c r="M454" s="25">
        <f t="shared" si="54"/>
        <v>0</v>
      </c>
      <c r="N454" s="9">
        <f t="shared" si="55"/>
        <v>0</v>
      </c>
      <c r="O454" s="21">
        <v>6802.2052800000001</v>
      </c>
      <c r="P454" s="19">
        <v>0</v>
      </c>
      <c r="Q454" s="23" t="s">
        <v>53</v>
      </c>
      <c r="R454" s="23" t="s">
        <v>53</v>
      </c>
      <c r="S454" s="19" t="s">
        <v>53</v>
      </c>
      <c r="T454" s="23">
        <v>0</v>
      </c>
      <c r="U454" s="19">
        <v>0</v>
      </c>
    </row>
    <row r="455" spans="1:21" ht="14.25" x14ac:dyDescent="0.2">
      <c r="A455" s="8">
        <v>2016</v>
      </c>
      <c r="B455" s="13" t="s">
        <v>21</v>
      </c>
      <c r="C455" s="17">
        <v>4156.2714100000003</v>
      </c>
      <c r="D455" s="9">
        <f t="shared" si="49"/>
        <v>39.015630953182587</v>
      </c>
      <c r="E455" s="21">
        <v>2559.2523299999998</v>
      </c>
      <c r="F455" s="9">
        <f t="shared" si="50"/>
        <v>24.024139564878087</v>
      </c>
      <c r="G455" s="21">
        <v>1974.0045</v>
      </c>
      <c r="H455" s="9">
        <f t="shared" si="51"/>
        <v>18.530318036165426</v>
      </c>
      <c r="I455" s="15">
        <v>1035.3529100000001</v>
      </c>
      <c r="J455" s="9">
        <f t="shared" si="52"/>
        <v>9.7190349373415099</v>
      </c>
      <c r="K455" s="21">
        <v>214.02579</v>
      </c>
      <c r="L455" s="9">
        <f t="shared" si="53"/>
        <v>2.0090967151501196</v>
      </c>
      <c r="M455" s="25">
        <f t="shared" si="54"/>
        <v>713.92965000000004</v>
      </c>
      <c r="N455" s="9">
        <f t="shared" si="55"/>
        <v>6.7017797932822702</v>
      </c>
      <c r="O455" s="21">
        <v>10652.836590000001</v>
      </c>
      <c r="P455" s="19">
        <v>0</v>
      </c>
      <c r="Q455" s="23" t="s">
        <v>53</v>
      </c>
      <c r="R455" s="23" t="s">
        <v>53</v>
      </c>
      <c r="S455" s="19" t="s">
        <v>53</v>
      </c>
      <c r="T455" s="23">
        <v>620.63314000000003</v>
      </c>
      <c r="U455" s="19">
        <v>93.296509999999998</v>
      </c>
    </row>
    <row r="456" spans="1:21" ht="14.25" x14ac:dyDescent="0.2">
      <c r="A456" s="8">
        <v>2016</v>
      </c>
      <c r="B456" s="13" t="s">
        <v>22</v>
      </c>
      <c r="C456" s="17">
        <v>6243.1130800000001</v>
      </c>
      <c r="D456" s="9">
        <f t="shared" si="49"/>
        <v>47.090426089976269</v>
      </c>
      <c r="E456" s="21">
        <v>1697.0376799999999</v>
      </c>
      <c r="F456" s="9">
        <f t="shared" si="50"/>
        <v>12.800381222943471</v>
      </c>
      <c r="G456" s="21">
        <v>2414.2980200000002</v>
      </c>
      <c r="H456" s="9">
        <f t="shared" si="51"/>
        <v>18.210517895983081</v>
      </c>
      <c r="I456" s="15">
        <v>1814.84574</v>
      </c>
      <c r="J456" s="9">
        <f t="shared" si="52"/>
        <v>13.688981456696325</v>
      </c>
      <c r="K456" s="21">
        <v>729.87570000000005</v>
      </c>
      <c r="L456" s="9">
        <f t="shared" si="53"/>
        <v>5.5052915533158489</v>
      </c>
      <c r="M456" s="25">
        <f t="shared" si="54"/>
        <v>358.54180000000002</v>
      </c>
      <c r="N456" s="9">
        <f t="shared" si="55"/>
        <v>2.7044017810849992</v>
      </c>
      <c r="O456" s="21">
        <v>13257.712020000001</v>
      </c>
      <c r="P456" s="19">
        <v>0</v>
      </c>
      <c r="Q456" s="23" t="s">
        <v>53</v>
      </c>
      <c r="R456" s="23" t="s">
        <v>53</v>
      </c>
      <c r="S456" s="19" t="s">
        <v>53</v>
      </c>
      <c r="T456" s="23">
        <v>275.19886000000002</v>
      </c>
      <c r="U456" s="19">
        <v>83.342939999999999</v>
      </c>
    </row>
    <row r="457" spans="1:21" ht="14.25" x14ac:dyDescent="0.2">
      <c r="A457" s="8">
        <v>2016</v>
      </c>
      <c r="B457" s="13" t="s">
        <v>23</v>
      </c>
      <c r="C457" s="17">
        <v>8386.2151300000005</v>
      </c>
      <c r="D457" s="9">
        <f t="shared" si="49"/>
        <v>41.584594492861555</v>
      </c>
      <c r="E457" s="21">
        <v>1439.32618</v>
      </c>
      <c r="F457" s="9">
        <f t="shared" si="50"/>
        <v>7.1371643358091932</v>
      </c>
      <c r="G457" s="21">
        <v>2236.6698099999999</v>
      </c>
      <c r="H457" s="9">
        <f t="shared" si="51"/>
        <v>11.09093978886226</v>
      </c>
      <c r="I457" s="15">
        <v>1056.86564</v>
      </c>
      <c r="J457" s="9">
        <f t="shared" si="52"/>
        <v>5.2406632064110426</v>
      </c>
      <c r="K457" s="21">
        <v>1196.68004</v>
      </c>
      <c r="L457" s="9">
        <f t="shared" si="53"/>
        <v>5.9339586964663686</v>
      </c>
      <c r="M457" s="25">
        <f t="shared" si="54"/>
        <v>5850.8823900000007</v>
      </c>
      <c r="N457" s="9">
        <f t="shared" si="55"/>
        <v>29.012679479589583</v>
      </c>
      <c r="O457" s="21">
        <v>20166.639190000002</v>
      </c>
      <c r="P457" s="19">
        <v>5840.06718</v>
      </c>
      <c r="Q457" s="23" t="s">
        <v>53</v>
      </c>
      <c r="R457" s="23" t="s">
        <v>53</v>
      </c>
      <c r="S457" s="19" t="s">
        <v>53</v>
      </c>
      <c r="T457" s="23">
        <v>4.6078099999999997</v>
      </c>
      <c r="U457" s="19">
        <v>6.2073999999999998</v>
      </c>
    </row>
    <row r="458" spans="1:21" ht="14.25" x14ac:dyDescent="0.2">
      <c r="A458" s="8">
        <v>2016</v>
      </c>
      <c r="B458" s="13" t="s">
        <v>24</v>
      </c>
      <c r="C458" s="17">
        <v>2339.0391500000001</v>
      </c>
      <c r="D458" s="9">
        <f t="shared" si="49"/>
        <v>18.39806426846609</v>
      </c>
      <c r="E458" s="21">
        <v>2704.37437</v>
      </c>
      <c r="F458" s="9">
        <f t="shared" si="50"/>
        <v>21.27166339445515</v>
      </c>
      <c r="G458" s="21">
        <v>2531.8027699999998</v>
      </c>
      <c r="H458" s="9">
        <f t="shared" si="51"/>
        <v>19.914275516739625</v>
      </c>
      <c r="I458" s="15">
        <v>473.62362000000002</v>
      </c>
      <c r="J458" s="9">
        <f t="shared" si="52"/>
        <v>3.7253578247390862</v>
      </c>
      <c r="K458" s="21">
        <v>2810.91329</v>
      </c>
      <c r="L458" s="9">
        <f t="shared" si="53"/>
        <v>22.109661295111483</v>
      </c>
      <c r="M458" s="25">
        <f t="shared" si="54"/>
        <v>1853.75359</v>
      </c>
      <c r="N458" s="9">
        <f t="shared" si="55"/>
        <v>14.580977700488571</v>
      </c>
      <c r="O458" s="21">
        <v>12713.506789999999</v>
      </c>
      <c r="P458" s="19">
        <v>0</v>
      </c>
      <c r="Q458" s="23" t="s">
        <v>53</v>
      </c>
      <c r="R458" s="23" t="s">
        <v>53</v>
      </c>
      <c r="S458" s="19" t="s">
        <v>53</v>
      </c>
      <c r="T458" s="23">
        <v>0</v>
      </c>
      <c r="U458" s="19">
        <v>1853.75359</v>
      </c>
    </row>
    <row r="459" spans="1:21" ht="14.25" x14ac:dyDescent="0.2">
      <c r="A459" s="8">
        <v>2016</v>
      </c>
      <c r="B459" s="13" t="s">
        <v>25</v>
      </c>
      <c r="C459" s="17">
        <v>7005.7926600000001</v>
      </c>
      <c r="D459" s="9">
        <f t="shared" si="49"/>
        <v>37.274510298438493</v>
      </c>
      <c r="E459" s="21">
        <v>2665.3485099999998</v>
      </c>
      <c r="F459" s="9">
        <f t="shared" si="50"/>
        <v>14.181059204358853</v>
      </c>
      <c r="G459" s="21">
        <v>2715.7739900000001</v>
      </c>
      <c r="H459" s="9">
        <f t="shared" si="51"/>
        <v>14.449349341504265</v>
      </c>
      <c r="I459" s="15">
        <v>1348.93461</v>
      </c>
      <c r="J459" s="9">
        <f t="shared" si="52"/>
        <v>7.1770432629910452</v>
      </c>
      <c r="K459" s="21">
        <v>2982.0801499999998</v>
      </c>
      <c r="L459" s="9">
        <f t="shared" si="53"/>
        <v>15.866238505257732</v>
      </c>
      <c r="M459" s="25">
        <f t="shared" si="54"/>
        <v>2077.2000600000001</v>
      </c>
      <c r="N459" s="9">
        <f t="shared" si="55"/>
        <v>11.051799387449622</v>
      </c>
      <c r="O459" s="21">
        <v>18795.129979999998</v>
      </c>
      <c r="P459" s="19">
        <v>0</v>
      </c>
      <c r="Q459" s="23" t="s">
        <v>53</v>
      </c>
      <c r="R459" s="23" t="s">
        <v>53</v>
      </c>
      <c r="S459" s="19" t="s">
        <v>53</v>
      </c>
      <c r="T459" s="23">
        <v>365.01504</v>
      </c>
      <c r="U459" s="19">
        <v>1712.1850199999999</v>
      </c>
    </row>
    <row r="460" spans="1:21" ht="14.25" x14ac:dyDescent="0.2">
      <c r="A460" s="8">
        <v>2016</v>
      </c>
      <c r="B460" s="13" t="s">
        <v>26</v>
      </c>
      <c r="C460" s="17">
        <v>1456.36303</v>
      </c>
      <c r="D460" s="9">
        <f t="shared" si="49"/>
        <v>28.016658892795508</v>
      </c>
      <c r="E460" s="21">
        <v>1623.65768</v>
      </c>
      <c r="F460" s="9">
        <f t="shared" si="50"/>
        <v>31.23497537508057</v>
      </c>
      <c r="G460" s="21">
        <v>1407.4335799999999</v>
      </c>
      <c r="H460" s="9">
        <f t="shared" si="51"/>
        <v>27.075382794581117</v>
      </c>
      <c r="I460" s="15">
        <v>403.47757999999999</v>
      </c>
      <c r="J460" s="9">
        <f t="shared" si="52"/>
        <v>7.7618653432520945</v>
      </c>
      <c r="K460" s="21">
        <v>303.94995999999998</v>
      </c>
      <c r="L460" s="9">
        <f t="shared" si="53"/>
        <v>5.8472112889317431</v>
      </c>
      <c r="M460" s="25">
        <f t="shared" si="54"/>
        <v>3.3219799999999999</v>
      </c>
      <c r="N460" s="9">
        <f t="shared" si="55"/>
        <v>6.3906305358965909E-2</v>
      </c>
      <c r="O460" s="21">
        <v>5198.20381</v>
      </c>
      <c r="P460" s="19">
        <v>0</v>
      </c>
      <c r="Q460" s="23" t="s">
        <v>53</v>
      </c>
      <c r="R460" s="23" t="s">
        <v>53</v>
      </c>
      <c r="S460" s="19" t="s">
        <v>53</v>
      </c>
      <c r="T460" s="23">
        <v>3.3219799999999999</v>
      </c>
      <c r="U460" s="19">
        <v>0</v>
      </c>
    </row>
    <row r="461" spans="1:21" ht="14.25" x14ac:dyDescent="0.2">
      <c r="A461" s="8">
        <v>2016</v>
      </c>
      <c r="B461" s="13" t="s">
        <v>32</v>
      </c>
      <c r="C461" s="17">
        <v>10914.29326</v>
      </c>
      <c r="D461" s="9">
        <f t="shared" si="49"/>
        <v>33.015327149205191</v>
      </c>
      <c r="E461" s="21">
        <v>8042.0333700000001</v>
      </c>
      <c r="F461" s="9">
        <f t="shared" si="50"/>
        <v>24.326848869678912</v>
      </c>
      <c r="G461" s="21">
        <v>5614.7460899999996</v>
      </c>
      <c r="H461" s="9">
        <f t="shared" si="51"/>
        <v>16.984396021357291</v>
      </c>
      <c r="I461" s="15">
        <v>1906.47586</v>
      </c>
      <c r="J461" s="9">
        <f t="shared" si="52"/>
        <v>5.7670178655216304</v>
      </c>
      <c r="K461" s="21">
        <v>2054.5173399999999</v>
      </c>
      <c r="L461" s="9">
        <f t="shared" si="53"/>
        <v>6.2148377817928298</v>
      </c>
      <c r="M461" s="25">
        <f t="shared" si="54"/>
        <v>4526.1958100000002</v>
      </c>
      <c r="N461" s="9">
        <f t="shared" si="55"/>
        <v>13.69157231244415</v>
      </c>
      <c r="O461" s="21">
        <v>33058.261729999998</v>
      </c>
      <c r="P461" s="19">
        <v>0</v>
      </c>
      <c r="Q461" s="23" t="s">
        <v>53</v>
      </c>
      <c r="R461" s="23" t="s">
        <v>53</v>
      </c>
      <c r="S461" s="19" t="s">
        <v>53</v>
      </c>
      <c r="T461" s="23">
        <v>1308.6728800000001</v>
      </c>
      <c r="U461" s="19">
        <v>3217.5229300000001</v>
      </c>
    </row>
    <row r="462" spans="1:21" ht="14.25" x14ac:dyDescent="0.2">
      <c r="A462" s="8">
        <v>2016</v>
      </c>
      <c r="B462" s="13" t="s">
        <v>27</v>
      </c>
      <c r="C462" s="17">
        <v>5054.9618799999998</v>
      </c>
      <c r="D462" s="9">
        <f t="shared" si="49"/>
        <v>41.284346681394226</v>
      </c>
      <c r="E462" s="21">
        <v>1937.8907099999999</v>
      </c>
      <c r="F462" s="9">
        <f t="shared" si="50"/>
        <v>15.826934762620445</v>
      </c>
      <c r="G462" s="21">
        <v>1785.8585399999999</v>
      </c>
      <c r="H462" s="9">
        <f t="shared" si="51"/>
        <v>14.585273804139653</v>
      </c>
      <c r="I462" s="15">
        <v>1161.13966</v>
      </c>
      <c r="J462" s="9">
        <f t="shared" si="52"/>
        <v>9.4831362544233908</v>
      </c>
      <c r="K462" s="21">
        <v>1472.38401</v>
      </c>
      <c r="L462" s="9">
        <f t="shared" si="53"/>
        <v>12.025097984909319</v>
      </c>
      <c r="M462" s="25">
        <f t="shared" si="54"/>
        <v>832.0231</v>
      </c>
      <c r="N462" s="9">
        <f t="shared" si="55"/>
        <v>6.7952105125129725</v>
      </c>
      <c r="O462" s="21">
        <v>12244.257899999999</v>
      </c>
      <c r="P462" s="19">
        <v>356.52568000000002</v>
      </c>
      <c r="Q462" s="23" t="s">
        <v>53</v>
      </c>
      <c r="R462" s="23" t="s">
        <v>53</v>
      </c>
      <c r="S462" s="19" t="s">
        <v>53</v>
      </c>
      <c r="T462" s="23">
        <v>472.85534999999999</v>
      </c>
      <c r="U462" s="19">
        <v>2.6420699999999999</v>
      </c>
    </row>
    <row r="463" spans="1:21" ht="14.25" x14ac:dyDescent="0.2">
      <c r="A463" s="8">
        <v>2016</v>
      </c>
      <c r="B463" s="13" t="s">
        <v>28</v>
      </c>
      <c r="C463" s="17">
        <v>2028.13726</v>
      </c>
      <c r="D463" s="9">
        <f t="shared" si="49"/>
        <v>30.209990236547668</v>
      </c>
      <c r="E463" s="21">
        <v>1207.4352100000001</v>
      </c>
      <c r="F463" s="9">
        <f t="shared" si="50"/>
        <v>17.985274776404374</v>
      </c>
      <c r="G463" s="21">
        <v>2018.40245</v>
      </c>
      <c r="H463" s="9">
        <f t="shared" si="51"/>
        <v>30.064985990111875</v>
      </c>
      <c r="I463" s="15">
        <v>584.65152</v>
      </c>
      <c r="J463" s="9">
        <f t="shared" si="52"/>
        <v>8.7086397253915404</v>
      </c>
      <c r="K463" s="21">
        <v>400.11216999999999</v>
      </c>
      <c r="L463" s="9">
        <f t="shared" si="53"/>
        <v>5.959845513229169</v>
      </c>
      <c r="M463" s="25">
        <f t="shared" si="54"/>
        <v>474.72685000000001</v>
      </c>
      <c r="N463" s="9">
        <f t="shared" si="55"/>
        <v>7.0712637583153661</v>
      </c>
      <c r="O463" s="21">
        <v>6713.4654600000003</v>
      </c>
      <c r="P463" s="19">
        <v>0</v>
      </c>
      <c r="Q463" s="23" t="s">
        <v>53</v>
      </c>
      <c r="R463" s="23" t="s">
        <v>53</v>
      </c>
      <c r="S463" s="19" t="s">
        <v>53</v>
      </c>
      <c r="T463" s="23">
        <v>474.72685000000001</v>
      </c>
      <c r="U463" s="19">
        <v>0</v>
      </c>
    </row>
    <row r="464" spans="1:21" ht="14.25" x14ac:dyDescent="0.2">
      <c r="A464" s="7">
        <v>2017</v>
      </c>
      <c r="B464" s="12" t="s">
        <v>1</v>
      </c>
      <c r="C464" s="16">
        <v>244856.02680000011</v>
      </c>
      <c r="D464" s="9">
        <f t="shared" ref="D464:D527" si="56">C464/$O464*100</f>
        <v>39.306682674547638</v>
      </c>
      <c r="E464" s="22">
        <v>132186.17437999998</v>
      </c>
      <c r="F464" s="9">
        <f t="shared" ref="F464:F527" si="57">E464/$O464*100</f>
        <v>21.219816715236661</v>
      </c>
      <c r="G464" s="22">
        <v>91775.820759999973</v>
      </c>
      <c r="H464" s="9">
        <f t="shared" ref="H464:H527" si="58">G464/$O464*100</f>
        <v>14.732751776438931</v>
      </c>
      <c r="I464" s="16">
        <v>52176.60146000002</v>
      </c>
      <c r="J464" s="9">
        <f t="shared" ref="J464:J527" si="59">I464/$O464*100</f>
        <v>8.3758980468131927</v>
      </c>
      <c r="K464" s="22">
        <v>43651.170740000001</v>
      </c>
      <c r="L464" s="9">
        <f t="shared" ref="L464:L527" si="60">K464/$O464*100</f>
        <v>7.0073125790411543</v>
      </c>
      <c r="M464" s="25">
        <f t="shared" si="54"/>
        <v>58291.605149999996</v>
      </c>
      <c r="N464" s="9">
        <f t="shared" ref="N464:N527" si="61">M464/$O464*100</f>
        <v>9.3575382079224187</v>
      </c>
      <c r="O464" s="22">
        <v>622937.39929000009</v>
      </c>
      <c r="P464" s="16">
        <v>19726.914510000002</v>
      </c>
      <c r="Q464" s="22">
        <v>7103.1929700000001</v>
      </c>
      <c r="R464" s="22">
        <v>2224.2056600000001</v>
      </c>
      <c r="S464" s="16">
        <v>3241.2883900000002</v>
      </c>
      <c r="T464" s="22">
        <v>12768.760699999999</v>
      </c>
      <c r="U464" s="16">
        <v>13227.242919999999</v>
      </c>
    </row>
    <row r="465" spans="1:21" ht="14.25" x14ac:dyDescent="0.2">
      <c r="A465" s="8">
        <v>2017</v>
      </c>
      <c r="B465" s="13" t="s">
        <v>2</v>
      </c>
      <c r="C465" s="18">
        <v>3970.6043500000001</v>
      </c>
      <c r="D465" s="9">
        <f t="shared" si="56"/>
        <v>54.041856832667342</v>
      </c>
      <c r="E465" s="21">
        <v>771.66539999999998</v>
      </c>
      <c r="F465" s="9">
        <f t="shared" si="57"/>
        <v>10.50274149564234</v>
      </c>
      <c r="G465" s="21">
        <v>1493.2988</v>
      </c>
      <c r="H465" s="9">
        <f t="shared" si="58"/>
        <v>20.32452313159682</v>
      </c>
      <c r="I465" s="15">
        <v>511.65766000000002</v>
      </c>
      <c r="J465" s="9">
        <f t="shared" si="59"/>
        <v>6.9639096650507586</v>
      </c>
      <c r="K465" s="21">
        <v>597.97027000000003</v>
      </c>
      <c r="L465" s="9">
        <f t="shared" si="60"/>
        <v>8.1386662767171565</v>
      </c>
      <c r="M465" s="25">
        <f t="shared" si="54"/>
        <v>2.0794700000000002</v>
      </c>
      <c r="N465" s="9">
        <f t="shared" si="61"/>
        <v>2.8302598325573986E-2</v>
      </c>
      <c r="O465" s="21">
        <v>7347.2759500000002</v>
      </c>
      <c r="P465" s="19">
        <v>0</v>
      </c>
      <c r="Q465" s="23" t="s">
        <v>53</v>
      </c>
      <c r="R465" s="23" t="s">
        <v>53</v>
      </c>
      <c r="S465" s="19" t="s">
        <v>53</v>
      </c>
      <c r="T465" s="23">
        <v>0</v>
      </c>
      <c r="U465" s="19">
        <v>2.0794700000000002</v>
      </c>
    </row>
    <row r="466" spans="1:21" ht="14.25" x14ac:dyDescent="0.2">
      <c r="A466" s="8">
        <v>2017</v>
      </c>
      <c r="B466" s="13" t="s">
        <v>3</v>
      </c>
      <c r="C466" s="18">
        <v>9371.7392500000005</v>
      </c>
      <c r="D466" s="9">
        <f t="shared" si="56"/>
        <v>54.171118355543094</v>
      </c>
      <c r="E466" s="21">
        <v>2018.9735900000001</v>
      </c>
      <c r="F466" s="9">
        <f t="shared" si="57"/>
        <v>11.670198496037514</v>
      </c>
      <c r="G466" s="21">
        <v>2057.4537500000001</v>
      </c>
      <c r="H466" s="9">
        <f t="shared" si="58"/>
        <v>11.892623944088712</v>
      </c>
      <c r="I466" s="15">
        <v>1006.36766</v>
      </c>
      <c r="J466" s="9">
        <f t="shared" si="59"/>
        <v>5.8170698271455805</v>
      </c>
      <c r="K466" s="21">
        <v>524.28119000000004</v>
      </c>
      <c r="L466" s="9">
        <f t="shared" si="60"/>
        <v>3.0304832046063357</v>
      </c>
      <c r="M466" s="25">
        <f t="shared" si="54"/>
        <v>2321.4351999999999</v>
      </c>
      <c r="N466" s="9">
        <f t="shared" si="61"/>
        <v>13.41850617257878</v>
      </c>
      <c r="O466" s="21">
        <v>17300.250639999998</v>
      </c>
      <c r="P466" s="19">
        <v>2214.5008800000001</v>
      </c>
      <c r="Q466" s="23" t="s">
        <v>53</v>
      </c>
      <c r="R466" s="23" t="s">
        <v>53</v>
      </c>
      <c r="S466" s="19" t="s">
        <v>53</v>
      </c>
      <c r="T466" s="23">
        <v>104.48067</v>
      </c>
      <c r="U466" s="19">
        <v>2.4536500000000001</v>
      </c>
    </row>
    <row r="467" spans="1:21" ht="14.25" x14ac:dyDescent="0.2">
      <c r="A467" s="8">
        <v>2017</v>
      </c>
      <c r="B467" s="13" t="s">
        <v>4</v>
      </c>
      <c r="C467" s="18">
        <v>2645.44814</v>
      </c>
      <c r="D467" s="9">
        <f t="shared" si="56"/>
        <v>50.882371766105351</v>
      </c>
      <c r="E467" s="21">
        <v>342.55595</v>
      </c>
      <c r="F467" s="9">
        <f t="shared" si="57"/>
        <v>6.5886981245421028</v>
      </c>
      <c r="G467" s="21">
        <v>941.38328999999999</v>
      </c>
      <c r="H467" s="9">
        <f t="shared" si="58"/>
        <v>18.106502944404482</v>
      </c>
      <c r="I467" s="15">
        <v>948.99688000000003</v>
      </c>
      <c r="J467" s="9">
        <f t="shared" si="59"/>
        <v>18.252942222875731</v>
      </c>
      <c r="K467" s="21">
        <v>316.06013000000002</v>
      </c>
      <c r="L467" s="9">
        <f t="shared" si="60"/>
        <v>6.0790793030263623</v>
      </c>
      <c r="M467" s="25">
        <f t="shared" si="54"/>
        <v>4.7003199999999996</v>
      </c>
      <c r="N467" s="9">
        <f t="shared" si="61"/>
        <v>9.0405639045965297E-2</v>
      </c>
      <c r="O467" s="21">
        <v>5199.1447100000005</v>
      </c>
      <c r="P467" s="19">
        <v>0</v>
      </c>
      <c r="Q467" s="23" t="s">
        <v>53</v>
      </c>
      <c r="R467" s="23" t="s">
        <v>53</v>
      </c>
      <c r="S467" s="19" t="s">
        <v>53</v>
      </c>
      <c r="T467" s="23">
        <v>4.7003199999999996</v>
      </c>
      <c r="U467" s="19">
        <v>0</v>
      </c>
    </row>
    <row r="468" spans="1:21" ht="14.25" x14ac:dyDescent="0.2">
      <c r="A468" s="8">
        <v>2017</v>
      </c>
      <c r="B468" s="13" t="s">
        <v>5</v>
      </c>
      <c r="C468" s="18">
        <v>1600.3988899999999</v>
      </c>
      <c r="D468" s="9">
        <f t="shared" si="56"/>
        <v>29.059847337207334</v>
      </c>
      <c r="E468" s="21">
        <v>729.32959000000005</v>
      </c>
      <c r="F468" s="9">
        <f t="shared" si="57"/>
        <v>13.243077507950545</v>
      </c>
      <c r="G468" s="21">
        <v>1508.04</v>
      </c>
      <c r="H468" s="9">
        <f t="shared" si="58"/>
        <v>27.38280590684623</v>
      </c>
      <c r="I468" s="15">
        <v>425.07312000000002</v>
      </c>
      <c r="J468" s="9">
        <f t="shared" si="59"/>
        <v>7.7184257321938121</v>
      </c>
      <c r="K468" s="21">
        <v>367.238</v>
      </c>
      <c r="L468" s="9">
        <f t="shared" si="60"/>
        <v>6.6682626956966624</v>
      </c>
      <c r="M468" s="25">
        <f t="shared" si="54"/>
        <v>877.17193999999995</v>
      </c>
      <c r="N468" s="9">
        <f t="shared" si="61"/>
        <v>15.92758082010541</v>
      </c>
      <c r="O468" s="21">
        <v>5507.2515400000002</v>
      </c>
      <c r="P468" s="19">
        <v>4.3041099999999997</v>
      </c>
      <c r="Q468" s="23" t="s">
        <v>53</v>
      </c>
      <c r="R468" s="23" t="s">
        <v>53</v>
      </c>
      <c r="S468" s="19" t="s">
        <v>53</v>
      </c>
      <c r="T468" s="23">
        <v>194.32991999999999</v>
      </c>
      <c r="U468" s="19">
        <v>678.53791000000001</v>
      </c>
    </row>
    <row r="469" spans="1:21" ht="14.25" x14ac:dyDescent="0.2">
      <c r="A469" s="8">
        <v>2017</v>
      </c>
      <c r="B469" s="13" t="s">
        <v>29</v>
      </c>
      <c r="C469" s="18">
        <v>8813.1572500000002</v>
      </c>
      <c r="D469" s="9">
        <f t="shared" si="56"/>
        <v>57.027041144457222</v>
      </c>
      <c r="E469" s="21">
        <v>2311.6950200000001</v>
      </c>
      <c r="F469" s="9">
        <f t="shared" si="57"/>
        <v>14.95821795520293</v>
      </c>
      <c r="G469" s="21">
        <v>1862.44038</v>
      </c>
      <c r="H469" s="9">
        <f t="shared" si="58"/>
        <v>12.051238979011586</v>
      </c>
      <c r="I469" s="15">
        <v>1311.59187</v>
      </c>
      <c r="J469" s="9">
        <f t="shared" si="59"/>
        <v>8.4868794931833982</v>
      </c>
      <c r="K469" s="21">
        <v>348.79759999999999</v>
      </c>
      <c r="L469" s="9">
        <f t="shared" si="60"/>
        <v>2.2569545194814191</v>
      </c>
      <c r="M469" s="25">
        <f t="shared" si="54"/>
        <v>806.66562999999996</v>
      </c>
      <c r="N469" s="9">
        <f t="shared" si="61"/>
        <v>5.2196679086634372</v>
      </c>
      <c r="O469" s="21">
        <v>15454.347750000001</v>
      </c>
      <c r="P469" s="19">
        <v>514.87827000000004</v>
      </c>
      <c r="Q469" s="23" t="s">
        <v>53</v>
      </c>
      <c r="R469" s="23" t="s">
        <v>53</v>
      </c>
      <c r="S469" s="19" t="s">
        <v>53</v>
      </c>
      <c r="T469" s="23">
        <v>288.26222999999999</v>
      </c>
      <c r="U469" s="19">
        <v>3.5251299999999999</v>
      </c>
    </row>
    <row r="470" spans="1:21" ht="14.25" x14ac:dyDescent="0.2">
      <c r="A470" s="8">
        <v>2017</v>
      </c>
      <c r="B470" s="13" t="s">
        <v>6</v>
      </c>
      <c r="C470" s="18">
        <v>2073.7361900000001</v>
      </c>
      <c r="D470" s="9">
        <f t="shared" si="56"/>
        <v>45.560668820352227</v>
      </c>
      <c r="E470" s="21">
        <v>420.24734999999998</v>
      </c>
      <c r="F470" s="9">
        <f t="shared" si="57"/>
        <v>9.2329730407900374</v>
      </c>
      <c r="G470" s="21">
        <v>1337.1337000000001</v>
      </c>
      <c r="H470" s="9">
        <f t="shared" si="58"/>
        <v>29.377268896595858</v>
      </c>
      <c r="I470" s="15">
        <v>569.27653999999995</v>
      </c>
      <c r="J470" s="9">
        <f t="shared" si="59"/>
        <v>12.507193552973577</v>
      </c>
      <c r="K470" s="21">
        <v>151.19917000000001</v>
      </c>
      <c r="L470" s="9">
        <f t="shared" si="60"/>
        <v>3.3218956892882963</v>
      </c>
      <c r="M470" s="25">
        <f t="shared" si="54"/>
        <v>0</v>
      </c>
      <c r="N470" s="9">
        <f t="shared" si="61"/>
        <v>0</v>
      </c>
      <c r="O470" s="21">
        <v>4551.5929500000002</v>
      </c>
      <c r="P470" s="19">
        <v>0</v>
      </c>
      <c r="Q470" s="23" t="s">
        <v>53</v>
      </c>
      <c r="R470" s="23" t="s">
        <v>53</v>
      </c>
      <c r="S470" s="19" t="s">
        <v>53</v>
      </c>
      <c r="T470" s="23">
        <v>0</v>
      </c>
      <c r="U470" s="19">
        <v>0</v>
      </c>
    </row>
    <row r="471" spans="1:21" ht="14.25" x14ac:dyDescent="0.2">
      <c r="A471" s="8">
        <v>2017</v>
      </c>
      <c r="B471" s="13" t="s">
        <v>7</v>
      </c>
      <c r="C471" s="18">
        <v>3151.7383500000001</v>
      </c>
      <c r="D471" s="9">
        <f t="shared" si="56"/>
        <v>17.293539028290933</v>
      </c>
      <c r="E471" s="21">
        <v>6935.0823099999998</v>
      </c>
      <c r="F471" s="9">
        <f t="shared" si="57"/>
        <v>38.052688159343887</v>
      </c>
      <c r="G471" s="21">
        <v>4158.7935799999996</v>
      </c>
      <c r="H471" s="9">
        <f t="shared" si="58"/>
        <v>22.819235323368694</v>
      </c>
      <c r="I471" s="15">
        <v>999.60733000000005</v>
      </c>
      <c r="J471" s="9">
        <f t="shared" si="59"/>
        <v>5.4848297842746669</v>
      </c>
      <c r="K471" s="21">
        <v>122.80682</v>
      </c>
      <c r="L471" s="9">
        <f t="shared" si="60"/>
        <v>0.67383910044763062</v>
      </c>
      <c r="M471" s="25">
        <f t="shared" si="54"/>
        <v>2856.9187699999998</v>
      </c>
      <c r="N471" s="9">
        <f t="shared" si="61"/>
        <v>15.675868604274184</v>
      </c>
      <c r="O471" s="21">
        <v>18224.94716</v>
      </c>
      <c r="P471" s="19">
        <v>1037.2252599999999</v>
      </c>
      <c r="Q471" s="23" t="s">
        <v>53</v>
      </c>
      <c r="R471" s="23" t="s">
        <v>53</v>
      </c>
      <c r="S471" s="19" t="s">
        <v>53</v>
      </c>
      <c r="T471" s="23">
        <v>1729.05593</v>
      </c>
      <c r="U471" s="19">
        <v>90.63758</v>
      </c>
    </row>
    <row r="472" spans="1:21" ht="14.25" x14ac:dyDescent="0.2">
      <c r="A472" s="8">
        <v>2017</v>
      </c>
      <c r="B472" s="13" t="s">
        <v>8</v>
      </c>
      <c r="C472" s="18">
        <v>9858.2525600000008</v>
      </c>
      <c r="D472" s="9">
        <f t="shared" si="56"/>
        <v>55.316729217494242</v>
      </c>
      <c r="E472" s="21">
        <v>2589.4942000000001</v>
      </c>
      <c r="F472" s="9">
        <f t="shared" si="57"/>
        <v>14.530196766603417</v>
      </c>
      <c r="G472" s="21">
        <v>2683.5917800000002</v>
      </c>
      <c r="H472" s="9">
        <f t="shared" si="58"/>
        <v>15.058198085417422</v>
      </c>
      <c r="I472" s="15">
        <v>1210.52889</v>
      </c>
      <c r="J472" s="9">
        <f t="shared" si="59"/>
        <v>6.7925322881039945</v>
      </c>
      <c r="K472" s="21">
        <v>1018.67118</v>
      </c>
      <c r="L472" s="9">
        <f t="shared" si="60"/>
        <v>5.715978311852596</v>
      </c>
      <c r="M472" s="25">
        <f t="shared" si="54"/>
        <v>460.92824000000002</v>
      </c>
      <c r="N472" s="9">
        <f t="shared" si="61"/>
        <v>2.5863653305283343</v>
      </c>
      <c r="O472" s="21">
        <v>17821.466850000001</v>
      </c>
      <c r="P472" s="19">
        <v>0</v>
      </c>
      <c r="Q472" s="23" t="s">
        <v>53</v>
      </c>
      <c r="R472" s="23" t="s">
        <v>53</v>
      </c>
      <c r="S472" s="19" t="s">
        <v>53</v>
      </c>
      <c r="T472" s="23">
        <v>417.79917</v>
      </c>
      <c r="U472" s="19">
        <v>43.129069999999999</v>
      </c>
    </row>
    <row r="473" spans="1:21" ht="14.25" x14ac:dyDescent="0.2">
      <c r="A473" s="8">
        <v>2017</v>
      </c>
      <c r="B473" s="13" t="s">
        <v>55</v>
      </c>
      <c r="C473" s="18">
        <v>48515.618450000002</v>
      </c>
      <c r="D473" s="9">
        <f t="shared" si="56"/>
        <v>48.937224930917026</v>
      </c>
      <c r="E473" s="21">
        <v>17128.213629999998</v>
      </c>
      <c r="F473" s="9">
        <f t="shared" si="57"/>
        <v>17.277059838780819</v>
      </c>
      <c r="G473" s="21">
        <v>4186.0138699999998</v>
      </c>
      <c r="H473" s="9">
        <f t="shared" si="58"/>
        <v>4.2223908272188266</v>
      </c>
      <c r="I473" s="15">
        <v>17502.146189999999</v>
      </c>
      <c r="J473" s="9">
        <f t="shared" si="59"/>
        <v>17.654241917095923</v>
      </c>
      <c r="K473" s="21">
        <v>7893.0013499999995</v>
      </c>
      <c r="L473" s="9">
        <f t="shared" si="60"/>
        <v>7.9615924682700134</v>
      </c>
      <c r="M473" s="25">
        <f t="shared" si="54"/>
        <v>3913.4814000000001</v>
      </c>
      <c r="N473" s="9">
        <f t="shared" si="61"/>
        <v>3.9474900177173784</v>
      </c>
      <c r="O473" s="21">
        <v>99138.474890000012</v>
      </c>
      <c r="P473" s="19">
        <v>0</v>
      </c>
      <c r="Q473" s="23" t="s">
        <v>53</v>
      </c>
      <c r="R473" s="23" t="s">
        <v>53</v>
      </c>
      <c r="S473" s="19" t="s">
        <v>53</v>
      </c>
      <c r="T473" s="23">
        <v>910.17817000000002</v>
      </c>
      <c r="U473" s="19">
        <v>3003.30323</v>
      </c>
    </row>
    <row r="474" spans="1:21" ht="14.25" x14ac:dyDescent="0.2">
      <c r="A474" s="8">
        <v>2017</v>
      </c>
      <c r="B474" s="13" t="s">
        <v>9</v>
      </c>
      <c r="C474" s="18">
        <v>3546.03703</v>
      </c>
      <c r="D474" s="9">
        <f t="shared" si="56"/>
        <v>38.02846024748807</v>
      </c>
      <c r="E474" s="21">
        <v>1132.1952900000001</v>
      </c>
      <c r="F474" s="9">
        <f t="shared" si="57"/>
        <v>12.14190467101756</v>
      </c>
      <c r="G474" s="21">
        <v>2115.3711699999999</v>
      </c>
      <c r="H474" s="9">
        <f t="shared" si="58"/>
        <v>22.685693287029022</v>
      </c>
      <c r="I474" s="15">
        <v>944.35887000000002</v>
      </c>
      <c r="J474" s="9">
        <f t="shared" si="59"/>
        <v>10.127506690802313</v>
      </c>
      <c r="K474" s="21">
        <v>1178.5392999999999</v>
      </c>
      <c r="L474" s="9">
        <f t="shared" si="60"/>
        <v>12.638907755611456</v>
      </c>
      <c r="M474" s="25">
        <f t="shared" si="54"/>
        <v>408.19097000000005</v>
      </c>
      <c r="N474" s="9">
        <f t="shared" si="61"/>
        <v>4.3775273480515793</v>
      </c>
      <c r="O474" s="21">
        <v>9324.6926299999996</v>
      </c>
      <c r="P474" s="19">
        <v>0</v>
      </c>
      <c r="Q474" s="23" t="s">
        <v>53</v>
      </c>
      <c r="R474" s="23" t="s">
        <v>53</v>
      </c>
      <c r="S474" s="19" t="s">
        <v>53</v>
      </c>
      <c r="T474" s="23">
        <v>405.36317000000003</v>
      </c>
      <c r="U474" s="19">
        <v>2.8277999999999999</v>
      </c>
    </row>
    <row r="475" spans="1:21" ht="14.25" x14ac:dyDescent="0.2">
      <c r="A475" s="8">
        <v>2017</v>
      </c>
      <c r="B475" s="13" t="s">
        <v>10</v>
      </c>
      <c r="C475" s="18">
        <v>8848.7580999999991</v>
      </c>
      <c r="D475" s="9">
        <f t="shared" si="56"/>
        <v>35.766034491536075</v>
      </c>
      <c r="E475" s="21">
        <v>7545.0452999999998</v>
      </c>
      <c r="F475" s="9">
        <f t="shared" si="57"/>
        <v>30.496522493930776</v>
      </c>
      <c r="G475" s="21">
        <v>3249.37716</v>
      </c>
      <c r="H475" s="9">
        <f t="shared" si="58"/>
        <v>13.133745353550749</v>
      </c>
      <c r="I475" s="15">
        <v>1460.27907</v>
      </c>
      <c r="J475" s="9">
        <f t="shared" si="59"/>
        <v>5.902341435335229</v>
      </c>
      <c r="K475" s="21">
        <v>2919.83313</v>
      </c>
      <c r="L475" s="9">
        <f t="shared" si="60"/>
        <v>11.801752433158926</v>
      </c>
      <c r="M475" s="25">
        <f t="shared" si="54"/>
        <v>717.38153</v>
      </c>
      <c r="N475" s="9">
        <f t="shared" si="61"/>
        <v>2.8996037924882279</v>
      </c>
      <c r="O475" s="21">
        <v>24740.674290000003</v>
      </c>
      <c r="P475" s="19">
        <v>0</v>
      </c>
      <c r="Q475" s="23" t="s">
        <v>53</v>
      </c>
      <c r="R475" s="23" t="s">
        <v>53</v>
      </c>
      <c r="S475" s="19" t="s">
        <v>53</v>
      </c>
      <c r="T475" s="23">
        <v>6.7658100000000001</v>
      </c>
      <c r="U475" s="19">
        <v>710.61572000000001</v>
      </c>
    </row>
    <row r="476" spans="1:21" ht="14.25" x14ac:dyDescent="0.2">
      <c r="A476" s="8">
        <v>2017</v>
      </c>
      <c r="B476" s="13" t="s">
        <v>11</v>
      </c>
      <c r="C476" s="18">
        <v>3551.2472400000001</v>
      </c>
      <c r="D476" s="9">
        <f t="shared" si="56"/>
        <v>23.760565414180416</v>
      </c>
      <c r="E476" s="21">
        <v>4895.8905999999997</v>
      </c>
      <c r="F476" s="9">
        <f t="shared" si="57"/>
        <v>32.757259914680283</v>
      </c>
      <c r="G476" s="21">
        <v>4705.4702399999996</v>
      </c>
      <c r="H476" s="9">
        <f t="shared" si="58"/>
        <v>31.483201784058039</v>
      </c>
      <c r="I476" s="15">
        <v>1444.8815</v>
      </c>
      <c r="J476" s="9">
        <f t="shared" si="59"/>
        <v>9.6673644712186011</v>
      </c>
      <c r="K476" s="21">
        <v>52.083779999999997</v>
      </c>
      <c r="L476" s="9">
        <f t="shared" si="60"/>
        <v>0.3484804008486273</v>
      </c>
      <c r="M476" s="25">
        <f t="shared" si="54"/>
        <v>296.39774</v>
      </c>
      <c r="N476" s="9">
        <f t="shared" si="61"/>
        <v>1.983128015014026</v>
      </c>
      <c r="O476" s="21">
        <v>14945.971100000001</v>
      </c>
      <c r="P476" s="19">
        <v>0</v>
      </c>
      <c r="Q476" s="23" t="s">
        <v>53</v>
      </c>
      <c r="R476" s="23" t="s">
        <v>53</v>
      </c>
      <c r="S476" s="19" t="s">
        <v>53</v>
      </c>
      <c r="T476" s="23">
        <v>296.39774</v>
      </c>
      <c r="U476" s="19">
        <v>0</v>
      </c>
    </row>
    <row r="477" spans="1:21" ht="14.25" x14ac:dyDescent="0.2">
      <c r="A477" s="8">
        <v>2017</v>
      </c>
      <c r="B477" s="13" t="s">
        <v>12</v>
      </c>
      <c r="C477" s="18">
        <v>3236.60493</v>
      </c>
      <c r="D477" s="9">
        <f t="shared" si="56"/>
        <v>27.055939337489814</v>
      </c>
      <c r="E477" s="21">
        <v>3304.9649599999998</v>
      </c>
      <c r="F477" s="9">
        <f t="shared" si="57"/>
        <v>27.627385301637492</v>
      </c>
      <c r="G477" s="21">
        <v>2820.2677100000001</v>
      </c>
      <c r="H477" s="9">
        <f t="shared" si="58"/>
        <v>23.575627463819416</v>
      </c>
      <c r="I477" s="15">
        <v>802.55610999999999</v>
      </c>
      <c r="J477" s="9">
        <f t="shared" si="59"/>
        <v>6.7088538442941203</v>
      </c>
      <c r="K477" s="21">
        <v>707.37775999999997</v>
      </c>
      <c r="L477" s="9">
        <f t="shared" si="60"/>
        <v>5.9132239421168489</v>
      </c>
      <c r="M477" s="25">
        <f t="shared" si="54"/>
        <v>1090.86967</v>
      </c>
      <c r="N477" s="9">
        <f t="shared" si="61"/>
        <v>9.1189701106423069</v>
      </c>
      <c r="O477" s="21">
        <v>11962.64114</v>
      </c>
      <c r="P477" s="19">
        <v>0</v>
      </c>
      <c r="Q477" s="23" t="s">
        <v>53</v>
      </c>
      <c r="R477" s="23" t="s">
        <v>53</v>
      </c>
      <c r="S477" s="19" t="s">
        <v>53</v>
      </c>
      <c r="T477" s="23">
        <v>640.10053000000005</v>
      </c>
      <c r="U477" s="19">
        <v>450.76913999999999</v>
      </c>
    </row>
    <row r="478" spans="1:21" ht="14.25" x14ac:dyDescent="0.2">
      <c r="A478" s="8">
        <v>2017</v>
      </c>
      <c r="B478" s="13" t="s">
        <v>13</v>
      </c>
      <c r="C478" s="18">
        <v>19317.911649999998</v>
      </c>
      <c r="D478" s="9">
        <f t="shared" si="56"/>
        <v>52.7933442851538</v>
      </c>
      <c r="E478" s="21">
        <v>6035.7626799999998</v>
      </c>
      <c r="F478" s="9">
        <f t="shared" si="57"/>
        <v>16.4949557158122</v>
      </c>
      <c r="G478" s="21">
        <v>4938.2009099999996</v>
      </c>
      <c r="H478" s="9">
        <f t="shared" si="58"/>
        <v>13.495461906768261</v>
      </c>
      <c r="I478" s="15">
        <v>1756.4376299999999</v>
      </c>
      <c r="J478" s="9">
        <f t="shared" si="59"/>
        <v>4.8001159854144788</v>
      </c>
      <c r="K478" s="21">
        <v>4389.9529700000003</v>
      </c>
      <c r="L478" s="9">
        <f t="shared" si="60"/>
        <v>11.997171471733257</v>
      </c>
      <c r="M478" s="25">
        <f t="shared" si="54"/>
        <v>153.3006</v>
      </c>
      <c r="N478" s="9">
        <f t="shared" si="61"/>
        <v>0.41895063511798647</v>
      </c>
      <c r="O478" s="21">
        <v>36591.566440000002</v>
      </c>
      <c r="P478" s="19">
        <v>0</v>
      </c>
      <c r="Q478" s="23" t="s">
        <v>53</v>
      </c>
      <c r="R478" s="23" t="s">
        <v>53</v>
      </c>
      <c r="S478" s="19" t="s">
        <v>53</v>
      </c>
      <c r="T478" s="23">
        <v>6.37425</v>
      </c>
      <c r="U478" s="19">
        <v>146.92635000000001</v>
      </c>
    </row>
    <row r="479" spans="1:21" ht="14.25" x14ac:dyDescent="0.2">
      <c r="A479" s="8">
        <v>2017</v>
      </c>
      <c r="B479" s="13" t="s">
        <v>14</v>
      </c>
      <c r="C479" s="18">
        <v>20711.526880000001</v>
      </c>
      <c r="D479" s="9">
        <f t="shared" si="56"/>
        <v>28.375384195682045</v>
      </c>
      <c r="E479" s="21">
        <v>23867.281279999999</v>
      </c>
      <c r="F479" s="9">
        <f t="shared" si="57"/>
        <v>32.698857981368192</v>
      </c>
      <c r="G479" s="21">
        <v>9597.9577000000008</v>
      </c>
      <c r="H479" s="9">
        <f t="shared" si="58"/>
        <v>13.149476560049965</v>
      </c>
      <c r="I479" s="15">
        <v>2307.2254699999999</v>
      </c>
      <c r="J479" s="9">
        <f t="shared" si="59"/>
        <v>3.160964882822443</v>
      </c>
      <c r="K479" s="21">
        <v>4551.0052100000003</v>
      </c>
      <c r="L479" s="9">
        <f t="shared" si="60"/>
        <v>6.235007300934476</v>
      </c>
      <c r="M479" s="25">
        <f t="shared" si="54"/>
        <v>11956.180379999998</v>
      </c>
      <c r="N479" s="9">
        <f t="shared" si="61"/>
        <v>16.380309079142876</v>
      </c>
      <c r="O479" s="21">
        <v>72991.176919999998</v>
      </c>
      <c r="P479" s="19">
        <v>11487.117099999999</v>
      </c>
      <c r="Q479" s="23" t="s">
        <v>53</v>
      </c>
      <c r="R479" s="23" t="s">
        <v>53</v>
      </c>
      <c r="S479" s="19" t="s">
        <v>53</v>
      </c>
      <c r="T479" s="23">
        <v>404.26098000000002</v>
      </c>
      <c r="U479" s="19">
        <v>64.802300000000002</v>
      </c>
    </row>
    <row r="480" spans="1:21" ht="14.25" x14ac:dyDescent="0.2">
      <c r="A480" s="8">
        <v>2017</v>
      </c>
      <c r="B480" s="13" t="s">
        <v>30</v>
      </c>
      <c r="C480" s="18">
        <v>5714.9800800000003</v>
      </c>
      <c r="D480" s="9">
        <f t="shared" si="56"/>
        <v>32.91210646726114</v>
      </c>
      <c r="E480" s="21">
        <v>5211.4132499999996</v>
      </c>
      <c r="F480" s="9">
        <f t="shared" si="57"/>
        <v>30.012105961512887</v>
      </c>
      <c r="G480" s="21">
        <v>3286.4767200000001</v>
      </c>
      <c r="H480" s="9">
        <f t="shared" si="58"/>
        <v>18.926552708266865</v>
      </c>
      <c r="I480" s="15">
        <v>1850.1407999999999</v>
      </c>
      <c r="J480" s="9">
        <f t="shared" si="59"/>
        <v>10.654810714409995</v>
      </c>
      <c r="K480" s="21">
        <v>358.86939000000001</v>
      </c>
      <c r="L480" s="9">
        <f t="shared" si="60"/>
        <v>2.0666996920698035</v>
      </c>
      <c r="M480" s="25">
        <f t="shared" si="54"/>
        <v>942.49018000000001</v>
      </c>
      <c r="N480" s="9">
        <f t="shared" si="61"/>
        <v>5.4277244564793161</v>
      </c>
      <c r="O480" s="21">
        <v>17364.370419999999</v>
      </c>
      <c r="P480" s="19">
        <v>0</v>
      </c>
      <c r="Q480" s="23" t="s">
        <v>53</v>
      </c>
      <c r="R480" s="23" t="s">
        <v>53</v>
      </c>
      <c r="S480" s="19" t="s">
        <v>53</v>
      </c>
      <c r="T480" s="23">
        <v>939.55925000000002</v>
      </c>
      <c r="U480" s="19">
        <v>2.93093</v>
      </c>
    </row>
    <row r="481" spans="1:21" ht="14.25" x14ac:dyDescent="0.2">
      <c r="A481" s="8">
        <v>2017</v>
      </c>
      <c r="B481" s="13" t="s">
        <v>15</v>
      </c>
      <c r="C481" s="18">
        <v>3206.3571099999999</v>
      </c>
      <c r="D481" s="9">
        <f t="shared" si="56"/>
        <v>37.13317821924992</v>
      </c>
      <c r="E481" s="21">
        <v>2170.19704</v>
      </c>
      <c r="F481" s="9">
        <f t="shared" si="57"/>
        <v>25.133293233581412</v>
      </c>
      <c r="G481" s="21">
        <v>1596.2514100000001</v>
      </c>
      <c r="H481" s="9">
        <f t="shared" si="58"/>
        <v>18.486365073121558</v>
      </c>
      <c r="I481" s="15">
        <v>1348.9268300000001</v>
      </c>
      <c r="J481" s="9">
        <f t="shared" si="59"/>
        <v>15.622071611080726</v>
      </c>
      <c r="K481" s="21">
        <v>302.34501999999998</v>
      </c>
      <c r="L481" s="9">
        <f t="shared" si="60"/>
        <v>3.501491295635089</v>
      </c>
      <c r="M481" s="25">
        <f t="shared" si="54"/>
        <v>10.672600000000001</v>
      </c>
      <c r="N481" s="9">
        <f t="shared" si="61"/>
        <v>0.12360056733130599</v>
      </c>
      <c r="O481" s="21">
        <v>8634.7500099999997</v>
      </c>
      <c r="P481" s="19">
        <v>0</v>
      </c>
      <c r="Q481" s="23" t="s">
        <v>53</v>
      </c>
      <c r="R481" s="23" t="s">
        <v>53</v>
      </c>
      <c r="S481" s="19" t="s">
        <v>53</v>
      </c>
      <c r="T481" s="23">
        <v>8.5827000000000009</v>
      </c>
      <c r="U481" s="19">
        <v>2.0899000000000001</v>
      </c>
    </row>
    <row r="482" spans="1:21" ht="14.25" x14ac:dyDescent="0.2">
      <c r="A482" s="8">
        <v>2017</v>
      </c>
      <c r="B482" s="13" t="s">
        <v>16</v>
      </c>
      <c r="C482" s="18">
        <v>2292.5929299999998</v>
      </c>
      <c r="D482" s="9">
        <f t="shared" si="56"/>
        <v>37.39694275053764</v>
      </c>
      <c r="E482" s="21">
        <v>891.54546000000005</v>
      </c>
      <c r="F482" s="9">
        <f t="shared" si="57"/>
        <v>14.542954438545594</v>
      </c>
      <c r="G482" s="21">
        <v>1601.8769</v>
      </c>
      <c r="H482" s="9">
        <f t="shared" si="58"/>
        <v>26.129932592398209</v>
      </c>
      <c r="I482" s="15">
        <v>761.82294999999999</v>
      </c>
      <c r="J482" s="9">
        <f t="shared" si="59"/>
        <v>12.426911413006799</v>
      </c>
      <c r="K482" s="21">
        <v>380.56722000000002</v>
      </c>
      <c r="L482" s="9">
        <f t="shared" si="60"/>
        <v>6.207840193885299</v>
      </c>
      <c r="M482" s="25">
        <f t="shared" si="54"/>
        <v>202.02329</v>
      </c>
      <c r="N482" s="9">
        <f t="shared" si="61"/>
        <v>3.295418611626471</v>
      </c>
      <c r="O482" s="21">
        <v>6130.4287499999991</v>
      </c>
      <c r="P482" s="19">
        <v>0</v>
      </c>
      <c r="Q482" s="23" t="s">
        <v>53</v>
      </c>
      <c r="R482" s="23" t="s">
        <v>53</v>
      </c>
      <c r="S482" s="19" t="s">
        <v>53</v>
      </c>
      <c r="T482" s="23">
        <v>202.02329</v>
      </c>
      <c r="U482" s="19">
        <v>0</v>
      </c>
    </row>
    <row r="483" spans="1:21" ht="14.25" x14ac:dyDescent="0.2">
      <c r="A483" s="8">
        <v>2017</v>
      </c>
      <c r="B483" s="13" t="s">
        <v>17</v>
      </c>
      <c r="C483" s="18">
        <v>15859.783100000001</v>
      </c>
      <c r="D483" s="9">
        <f t="shared" si="56"/>
        <v>64.1164824643255</v>
      </c>
      <c r="E483" s="21">
        <v>2216.7570599999999</v>
      </c>
      <c r="F483" s="9">
        <f t="shared" si="57"/>
        <v>8.96170296081538</v>
      </c>
      <c r="G483" s="21">
        <v>2573.9131499999999</v>
      </c>
      <c r="H483" s="9">
        <f t="shared" si="58"/>
        <v>10.405580978384995</v>
      </c>
      <c r="I483" s="15">
        <v>1285.64321</v>
      </c>
      <c r="J483" s="9">
        <f t="shared" si="59"/>
        <v>5.1974809371348929</v>
      </c>
      <c r="K483" s="21">
        <v>722.92168000000004</v>
      </c>
      <c r="L483" s="9">
        <f t="shared" si="60"/>
        <v>2.922561735336767</v>
      </c>
      <c r="M483" s="25">
        <f t="shared" si="54"/>
        <v>2076.8726200000001</v>
      </c>
      <c r="N483" s="9">
        <f t="shared" si="61"/>
        <v>8.3961909240024699</v>
      </c>
      <c r="O483" s="21">
        <v>24735.890820000001</v>
      </c>
      <c r="P483" s="19">
        <v>1636.22864</v>
      </c>
      <c r="Q483" s="23" t="s">
        <v>53</v>
      </c>
      <c r="R483" s="23" t="s">
        <v>53</v>
      </c>
      <c r="S483" s="19" t="s">
        <v>53</v>
      </c>
      <c r="T483" s="23">
        <v>2.00014</v>
      </c>
      <c r="U483" s="19">
        <v>438.64384000000001</v>
      </c>
    </row>
    <row r="484" spans="1:21" ht="14.25" x14ac:dyDescent="0.2">
      <c r="A484" s="8">
        <v>2017</v>
      </c>
      <c r="B484" s="13" t="s">
        <v>18</v>
      </c>
      <c r="C484" s="18">
        <v>2481.5027</v>
      </c>
      <c r="D484" s="9">
        <f t="shared" si="56"/>
        <v>15.64764881790251</v>
      </c>
      <c r="E484" s="21">
        <v>5838.4276499999996</v>
      </c>
      <c r="F484" s="9">
        <f t="shared" si="57"/>
        <v>36.81546085600948</v>
      </c>
      <c r="G484" s="21">
        <v>4163.1482999999998</v>
      </c>
      <c r="H484" s="9">
        <f t="shared" si="58"/>
        <v>26.251626716040988</v>
      </c>
      <c r="I484" s="15">
        <v>1408.5305499999999</v>
      </c>
      <c r="J484" s="9">
        <f t="shared" si="59"/>
        <v>8.8817922284296014</v>
      </c>
      <c r="K484" s="21">
        <v>72.573340000000002</v>
      </c>
      <c r="L484" s="9">
        <f t="shared" si="60"/>
        <v>0.45762679922219596</v>
      </c>
      <c r="M484" s="25">
        <f t="shared" si="54"/>
        <v>1894.4472699999999</v>
      </c>
      <c r="N484" s="9">
        <f t="shared" si="61"/>
        <v>11.94584458239523</v>
      </c>
      <c r="O484" s="21">
        <v>15858.629809999999</v>
      </c>
      <c r="P484" s="19">
        <v>0</v>
      </c>
      <c r="Q484" s="23" t="s">
        <v>53</v>
      </c>
      <c r="R484" s="23" t="s">
        <v>53</v>
      </c>
      <c r="S484" s="19" t="s">
        <v>53</v>
      </c>
      <c r="T484" s="23">
        <v>1464.7519299999999</v>
      </c>
      <c r="U484" s="19">
        <v>429.69533999999999</v>
      </c>
    </row>
    <row r="485" spans="1:21" ht="14.25" x14ac:dyDescent="0.2">
      <c r="A485" s="8">
        <v>2017</v>
      </c>
      <c r="B485" s="13" t="s">
        <v>19</v>
      </c>
      <c r="C485" s="18">
        <v>8031.5718900000002</v>
      </c>
      <c r="D485" s="9">
        <f t="shared" si="56"/>
        <v>33.864230038946225</v>
      </c>
      <c r="E485" s="21">
        <v>7706.3989000000001</v>
      </c>
      <c r="F485" s="9">
        <f t="shared" si="57"/>
        <v>32.493174274691341</v>
      </c>
      <c r="G485" s="21">
        <v>3551.2718799999998</v>
      </c>
      <c r="H485" s="9">
        <f t="shared" si="58"/>
        <v>14.973543102427614</v>
      </c>
      <c r="I485" s="15">
        <v>1311.3884800000001</v>
      </c>
      <c r="J485" s="9">
        <f t="shared" si="59"/>
        <v>5.5293237445134826</v>
      </c>
      <c r="K485" s="21">
        <v>1758.4449500000001</v>
      </c>
      <c r="L485" s="9">
        <f t="shared" si="60"/>
        <v>7.41428765292709</v>
      </c>
      <c r="M485" s="25">
        <f t="shared" si="54"/>
        <v>1357.9016099999999</v>
      </c>
      <c r="N485" s="9">
        <f t="shared" si="61"/>
        <v>5.7254411864942467</v>
      </c>
      <c r="O485" s="21">
        <v>23716.977709999999</v>
      </c>
      <c r="P485" s="19">
        <v>0</v>
      </c>
      <c r="Q485" s="23" t="s">
        <v>53</v>
      </c>
      <c r="R485" s="23" t="s">
        <v>53</v>
      </c>
      <c r="S485" s="19" t="s">
        <v>53</v>
      </c>
      <c r="T485" s="23">
        <v>1029.07177</v>
      </c>
      <c r="U485" s="19">
        <v>328.82983999999999</v>
      </c>
    </row>
    <row r="486" spans="1:21" ht="14.25" x14ac:dyDescent="0.2">
      <c r="A486" s="8">
        <v>2017</v>
      </c>
      <c r="B486" s="13" t="s">
        <v>31</v>
      </c>
      <c r="C486" s="18">
        <v>4170.1897099999996</v>
      </c>
      <c r="D486" s="9">
        <f t="shared" si="56"/>
        <v>45.511204634237259</v>
      </c>
      <c r="E486" s="21">
        <v>1610.80783</v>
      </c>
      <c r="F486" s="9">
        <f t="shared" si="57"/>
        <v>17.579489154118523</v>
      </c>
      <c r="G486" s="21">
        <v>1908.65578</v>
      </c>
      <c r="H486" s="9">
        <f t="shared" si="58"/>
        <v>20.830041274045477</v>
      </c>
      <c r="I486" s="15">
        <v>584.35879999999997</v>
      </c>
      <c r="J486" s="9">
        <f t="shared" si="59"/>
        <v>6.3773772360627996</v>
      </c>
      <c r="K486" s="21">
        <v>880.03449999999998</v>
      </c>
      <c r="L486" s="9">
        <f t="shared" si="60"/>
        <v>9.6042225893576116</v>
      </c>
      <c r="M486" s="25">
        <f t="shared" si="54"/>
        <v>8.9490499999999997</v>
      </c>
      <c r="N486" s="9">
        <f t="shared" si="61"/>
        <v>9.7665112178318858E-2</v>
      </c>
      <c r="O486" s="21">
        <v>9162.9956700000002</v>
      </c>
      <c r="P486" s="19">
        <v>0</v>
      </c>
      <c r="Q486" s="23" t="s">
        <v>53</v>
      </c>
      <c r="R486" s="23" t="s">
        <v>53</v>
      </c>
      <c r="S486" s="19" t="s">
        <v>53</v>
      </c>
      <c r="T486" s="23">
        <v>5.3367899999999997</v>
      </c>
      <c r="U486" s="19">
        <v>3.61226</v>
      </c>
    </row>
    <row r="487" spans="1:21" ht="14.25" x14ac:dyDescent="0.2">
      <c r="A487" s="8">
        <v>2017</v>
      </c>
      <c r="B487" s="13" t="s">
        <v>20</v>
      </c>
      <c r="C487" s="18">
        <v>3565.6057000000001</v>
      </c>
      <c r="D487" s="9">
        <f t="shared" si="56"/>
        <v>47.728094593462693</v>
      </c>
      <c r="E487" s="21">
        <v>1129.4105999999999</v>
      </c>
      <c r="F487" s="9">
        <f t="shared" si="57"/>
        <v>15.117940817645497</v>
      </c>
      <c r="G487" s="21">
        <v>1502.9663800000001</v>
      </c>
      <c r="H487" s="9">
        <f t="shared" si="58"/>
        <v>20.118242899217432</v>
      </c>
      <c r="I487" s="15">
        <v>545.21299999999997</v>
      </c>
      <c r="J487" s="9">
        <f t="shared" si="59"/>
        <v>7.2980525125326032</v>
      </c>
      <c r="K487" s="21">
        <v>727.46857</v>
      </c>
      <c r="L487" s="9">
        <f t="shared" si="60"/>
        <v>9.7376691771417772</v>
      </c>
      <c r="M487" s="25">
        <f t="shared" si="54"/>
        <v>0</v>
      </c>
      <c r="N487" s="9">
        <f t="shared" si="61"/>
        <v>0</v>
      </c>
      <c r="O487" s="21">
        <v>7470.6642499999998</v>
      </c>
      <c r="P487" s="19">
        <v>0</v>
      </c>
      <c r="Q487" s="23" t="s">
        <v>53</v>
      </c>
      <c r="R487" s="23" t="s">
        <v>53</v>
      </c>
      <c r="S487" s="19" t="s">
        <v>53</v>
      </c>
      <c r="T487" s="23">
        <v>0</v>
      </c>
      <c r="U487" s="19">
        <v>0</v>
      </c>
    </row>
    <row r="488" spans="1:21" ht="14.25" x14ac:dyDescent="0.2">
      <c r="A488" s="8">
        <v>2017</v>
      </c>
      <c r="B488" s="13" t="s">
        <v>21</v>
      </c>
      <c r="C488" s="18">
        <v>4362.6717500000004</v>
      </c>
      <c r="D488" s="9">
        <f t="shared" si="56"/>
        <v>39.662847431046913</v>
      </c>
      <c r="E488" s="21">
        <v>2720.7267200000001</v>
      </c>
      <c r="F488" s="9">
        <f t="shared" si="57"/>
        <v>24.735248256285313</v>
      </c>
      <c r="G488" s="21">
        <v>1838.0051000000001</v>
      </c>
      <c r="H488" s="9">
        <f t="shared" si="58"/>
        <v>16.71006209870961</v>
      </c>
      <c r="I488" s="15">
        <v>1094.6223</v>
      </c>
      <c r="J488" s="9">
        <f t="shared" si="59"/>
        <v>9.9516625974717581</v>
      </c>
      <c r="K488" s="21">
        <v>219.77304000000001</v>
      </c>
      <c r="L488" s="9">
        <f t="shared" si="60"/>
        <v>1.9980473101093088</v>
      </c>
      <c r="M488" s="25">
        <f t="shared" si="54"/>
        <v>763.59229000000005</v>
      </c>
      <c r="N488" s="9">
        <f t="shared" si="61"/>
        <v>6.9421323063771023</v>
      </c>
      <c r="O488" s="21">
        <v>10999.3912</v>
      </c>
      <c r="P488" s="19">
        <v>0</v>
      </c>
      <c r="Q488" s="23" t="s">
        <v>53</v>
      </c>
      <c r="R488" s="23" t="s">
        <v>53</v>
      </c>
      <c r="S488" s="19" t="s">
        <v>53</v>
      </c>
      <c r="T488" s="23">
        <v>669.91098</v>
      </c>
      <c r="U488" s="19">
        <v>93.681309999999996</v>
      </c>
    </row>
    <row r="489" spans="1:21" ht="14.25" x14ac:dyDescent="0.2">
      <c r="A489" s="8">
        <v>2017</v>
      </c>
      <c r="B489" s="13" t="s">
        <v>22</v>
      </c>
      <c r="C489" s="18">
        <v>6602.5769</v>
      </c>
      <c r="D489" s="9">
        <f t="shared" si="56"/>
        <v>51.420797764794756</v>
      </c>
      <c r="E489" s="21">
        <v>1804.1111900000001</v>
      </c>
      <c r="F489" s="9">
        <f t="shared" si="57"/>
        <v>14.050398511252965</v>
      </c>
      <c r="G489" s="21">
        <v>2347.4063200000001</v>
      </c>
      <c r="H489" s="9">
        <f t="shared" si="58"/>
        <v>18.281575130540485</v>
      </c>
      <c r="I489" s="15">
        <v>1456.80152</v>
      </c>
      <c r="J489" s="9">
        <f t="shared" si="59"/>
        <v>11.345554543009655</v>
      </c>
      <c r="K489" s="21">
        <v>263.80207000000001</v>
      </c>
      <c r="L489" s="9">
        <f t="shared" si="60"/>
        <v>2.0544876791066575</v>
      </c>
      <c r="M489" s="25">
        <f t="shared" si="54"/>
        <v>365.58684</v>
      </c>
      <c r="N489" s="9">
        <f t="shared" si="61"/>
        <v>2.8471863712954826</v>
      </c>
      <c r="O489" s="21">
        <v>12840.28484</v>
      </c>
      <c r="P489" s="19">
        <v>0</v>
      </c>
      <c r="Q489" s="23" t="s">
        <v>53</v>
      </c>
      <c r="R489" s="23" t="s">
        <v>53</v>
      </c>
      <c r="S489" s="19" t="s">
        <v>53</v>
      </c>
      <c r="T489" s="23">
        <v>300.30011999999999</v>
      </c>
      <c r="U489" s="19">
        <v>65.286720000000003</v>
      </c>
    </row>
    <row r="490" spans="1:21" ht="14.25" x14ac:dyDescent="0.2">
      <c r="A490" s="8">
        <v>2017</v>
      </c>
      <c r="B490" s="13" t="s">
        <v>23</v>
      </c>
      <c r="C490" s="18">
        <v>8585.6337299999996</v>
      </c>
      <c r="D490" s="9">
        <f t="shared" si="56"/>
        <v>49.434913984583702</v>
      </c>
      <c r="E490" s="21">
        <v>1530.1395399999999</v>
      </c>
      <c r="F490" s="9">
        <f t="shared" si="57"/>
        <v>8.8103358381106336</v>
      </c>
      <c r="G490" s="21">
        <v>2393.7545599999999</v>
      </c>
      <c r="H490" s="9">
        <f t="shared" si="58"/>
        <v>13.782913934508711</v>
      </c>
      <c r="I490" s="15">
        <v>993.57190000000003</v>
      </c>
      <c r="J490" s="9">
        <f t="shared" si="59"/>
        <v>5.7208521768607294</v>
      </c>
      <c r="K490" s="21">
        <v>1411.94759</v>
      </c>
      <c r="L490" s="9">
        <f t="shared" si="60"/>
        <v>8.1298026281386999</v>
      </c>
      <c r="M490" s="25">
        <f t="shared" si="54"/>
        <v>2452.5033400000002</v>
      </c>
      <c r="N490" s="9">
        <f t="shared" si="61"/>
        <v>14.121181437797517</v>
      </c>
      <c r="O490" s="21">
        <v>17367.550660000001</v>
      </c>
      <c r="P490" s="19">
        <v>2446.5007500000002</v>
      </c>
      <c r="Q490" s="23" t="s">
        <v>53</v>
      </c>
      <c r="R490" s="23" t="s">
        <v>53</v>
      </c>
      <c r="S490" s="19" t="s">
        <v>53</v>
      </c>
      <c r="T490" s="23">
        <v>2.9841600000000001</v>
      </c>
      <c r="U490" s="19">
        <v>3.0184299999999999</v>
      </c>
    </row>
    <row r="491" spans="1:21" ht="14.25" x14ac:dyDescent="0.2">
      <c r="A491" s="8">
        <v>2017</v>
      </c>
      <c r="B491" s="13" t="s">
        <v>24</v>
      </c>
      <c r="C491" s="18">
        <v>2546.2305500000002</v>
      </c>
      <c r="D491" s="9">
        <f t="shared" si="56"/>
        <v>19.71414617328838</v>
      </c>
      <c r="E491" s="21">
        <v>2875.0051400000002</v>
      </c>
      <c r="F491" s="9">
        <f t="shared" si="57"/>
        <v>22.259677773057675</v>
      </c>
      <c r="G491" s="21">
        <v>2583.98684</v>
      </c>
      <c r="H491" s="9">
        <f t="shared" si="58"/>
        <v>20.006473598242518</v>
      </c>
      <c r="I491" s="15">
        <v>549.80601000000001</v>
      </c>
      <c r="J491" s="9">
        <f t="shared" si="59"/>
        <v>4.2568635617432413</v>
      </c>
      <c r="K491" s="21">
        <v>2545.1627899999999</v>
      </c>
      <c r="L491" s="9">
        <f t="shared" si="60"/>
        <v>19.705879059881074</v>
      </c>
      <c r="M491" s="25">
        <f t="shared" si="54"/>
        <v>1815.5623000000001</v>
      </c>
      <c r="N491" s="9">
        <f t="shared" si="61"/>
        <v>14.056959833787106</v>
      </c>
      <c r="O491" s="21">
        <v>12915.753630000001</v>
      </c>
      <c r="P491" s="19">
        <v>0</v>
      </c>
      <c r="Q491" s="23" t="s">
        <v>53</v>
      </c>
      <c r="R491" s="23" t="s">
        <v>53</v>
      </c>
      <c r="S491" s="19" t="s">
        <v>53</v>
      </c>
      <c r="T491" s="23">
        <v>0</v>
      </c>
      <c r="U491" s="19">
        <v>1815.5623000000001</v>
      </c>
    </row>
    <row r="492" spans="1:21" ht="14.25" x14ac:dyDescent="0.2">
      <c r="A492" s="8">
        <v>2017</v>
      </c>
      <c r="B492" s="13" t="s">
        <v>25</v>
      </c>
      <c r="C492" s="18">
        <v>7589.0880399999996</v>
      </c>
      <c r="D492" s="9">
        <f t="shared" si="56"/>
        <v>39.235711354654597</v>
      </c>
      <c r="E492" s="21">
        <v>2833.5169700000001</v>
      </c>
      <c r="F492" s="9">
        <f t="shared" si="57"/>
        <v>14.649329849312897</v>
      </c>
      <c r="G492" s="21">
        <v>2870.7231200000001</v>
      </c>
      <c r="H492" s="9">
        <f t="shared" si="58"/>
        <v>14.841686263459595</v>
      </c>
      <c r="I492" s="15">
        <v>1225.6996300000001</v>
      </c>
      <c r="J492" s="9">
        <f t="shared" si="59"/>
        <v>6.3368874674679549</v>
      </c>
      <c r="K492" s="21">
        <v>2743.22</v>
      </c>
      <c r="L492" s="9">
        <f t="shared" si="60"/>
        <v>14.182493012996538</v>
      </c>
      <c r="M492" s="25">
        <f t="shared" si="54"/>
        <v>2080.0498000000002</v>
      </c>
      <c r="N492" s="9">
        <f t="shared" si="61"/>
        <v>10.753892052108418</v>
      </c>
      <c r="O492" s="21">
        <v>19342.297559999999</v>
      </c>
      <c r="P492" s="19">
        <v>0</v>
      </c>
      <c r="Q492" s="23" t="s">
        <v>53</v>
      </c>
      <c r="R492" s="23" t="s">
        <v>53</v>
      </c>
      <c r="S492" s="19" t="s">
        <v>53</v>
      </c>
      <c r="T492" s="23">
        <v>357.94544000000002</v>
      </c>
      <c r="U492" s="19">
        <v>1722.10436</v>
      </c>
    </row>
    <row r="493" spans="1:21" ht="14.25" x14ac:dyDescent="0.2">
      <c r="A493" s="8">
        <v>2017</v>
      </c>
      <c r="B493" s="13" t="s">
        <v>26</v>
      </c>
      <c r="C493" s="18">
        <v>1577.98071</v>
      </c>
      <c r="D493" s="9">
        <f t="shared" si="56"/>
        <v>27.472920418265595</v>
      </c>
      <c r="E493" s="21">
        <v>1726.10132</v>
      </c>
      <c r="F493" s="9">
        <f t="shared" si="57"/>
        <v>30.051726169848553</v>
      </c>
      <c r="G493" s="21">
        <v>1593.3985600000001</v>
      </c>
      <c r="H493" s="9">
        <f t="shared" si="58"/>
        <v>27.741347885969404</v>
      </c>
      <c r="I493" s="15">
        <v>650.95758999999998</v>
      </c>
      <c r="J493" s="9">
        <f t="shared" si="59"/>
        <v>11.333285605079395</v>
      </c>
      <c r="K493" s="21">
        <v>187.09761</v>
      </c>
      <c r="L493" s="9">
        <f t="shared" si="60"/>
        <v>3.2574021452883879</v>
      </c>
      <c r="M493" s="25">
        <f t="shared" si="54"/>
        <v>8.23184</v>
      </c>
      <c r="N493" s="9">
        <f t="shared" si="61"/>
        <v>0.14331777554866021</v>
      </c>
      <c r="O493" s="21">
        <v>5743.7676300000003</v>
      </c>
      <c r="P493" s="19">
        <v>0</v>
      </c>
      <c r="Q493" s="23" t="s">
        <v>53</v>
      </c>
      <c r="R493" s="23" t="s">
        <v>53</v>
      </c>
      <c r="S493" s="19" t="s">
        <v>53</v>
      </c>
      <c r="T493" s="23">
        <v>8.23184</v>
      </c>
      <c r="U493" s="19">
        <v>0</v>
      </c>
    </row>
    <row r="494" spans="1:21" ht="14.25" x14ac:dyDescent="0.2">
      <c r="A494" s="8">
        <v>2017</v>
      </c>
      <c r="B494" s="13" t="s">
        <v>32</v>
      </c>
      <c r="C494" s="18">
        <v>11465.035099999999</v>
      </c>
      <c r="D494" s="9">
        <f t="shared" si="56"/>
        <v>31.131802560704326</v>
      </c>
      <c r="E494" s="21">
        <v>8549.4403199999997</v>
      </c>
      <c r="F494" s="9">
        <f t="shared" si="57"/>
        <v>23.214886454797227</v>
      </c>
      <c r="G494" s="21">
        <v>6180.1500900000001</v>
      </c>
      <c r="H494" s="9">
        <f t="shared" si="58"/>
        <v>16.781388867915378</v>
      </c>
      <c r="I494" s="15">
        <v>2256.86528</v>
      </c>
      <c r="J494" s="9">
        <f t="shared" si="59"/>
        <v>6.1282223464862033</v>
      </c>
      <c r="K494" s="21">
        <v>3933.8690200000001</v>
      </c>
      <c r="L494" s="9">
        <f t="shared" si="60"/>
        <v>10.681906558690905</v>
      </c>
      <c r="M494" s="25">
        <f t="shared" si="54"/>
        <v>4442.04547</v>
      </c>
      <c r="N494" s="9">
        <f t="shared" si="61"/>
        <v>12.061793211405961</v>
      </c>
      <c r="O494" s="21">
        <v>36827.405279999999</v>
      </c>
      <c r="P494" s="19">
        <v>0</v>
      </c>
      <c r="Q494" s="23" t="s">
        <v>53</v>
      </c>
      <c r="R494" s="23" t="s">
        <v>53</v>
      </c>
      <c r="S494" s="19" t="s">
        <v>53</v>
      </c>
      <c r="T494" s="23">
        <v>1322.40318</v>
      </c>
      <c r="U494" s="19">
        <v>3119.6422899999998</v>
      </c>
    </row>
    <row r="495" spans="1:21" ht="14.25" x14ac:dyDescent="0.2">
      <c r="A495" s="8">
        <v>2017</v>
      </c>
      <c r="B495" s="13" t="s">
        <v>27</v>
      </c>
      <c r="C495" s="18">
        <v>5412.6314700000003</v>
      </c>
      <c r="D495" s="9">
        <f t="shared" si="56"/>
        <v>42.395345777240905</v>
      </c>
      <c r="E495" s="21">
        <v>2060.16068</v>
      </c>
      <c r="F495" s="9">
        <f t="shared" si="57"/>
        <v>16.136554810607816</v>
      </c>
      <c r="G495" s="21">
        <v>1929.4174599999999</v>
      </c>
      <c r="H495" s="9">
        <f t="shared" si="58"/>
        <v>15.112486563831377</v>
      </c>
      <c r="I495" s="15">
        <v>1042.85788</v>
      </c>
      <c r="J495" s="9">
        <f t="shared" si="59"/>
        <v>8.1683596350816039</v>
      </c>
      <c r="K495" s="21">
        <v>1428.22765</v>
      </c>
      <c r="L495" s="9">
        <f t="shared" si="60"/>
        <v>11.186833133933318</v>
      </c>
      <c r="M495" s="25">
        <f t="shared" si="54"/>
        <v>893.74654999999996</v>
      </c>
      <c r="N495" s="9">
        <f t="shared" si="61"/>
        <v>7.0004200793049973</v>
      </c>
      <c r="O495" s="21">
        <v>12767.041689999998</v>
      </c>
      <c r="P495" s="19">
        <v>386.15949999999998</v>
      </c>
      <c r="Q495" s="23" t="s">
        <v>53</v>
      </c>
      <c r="R495" s="23" t="s">
        <v>53</v>
      </c>
      <c r="S495" s="19" t="s">
        <v>53</v>
      </c>
      <c r="T495" s="23">
        <v>505.04899999999998</v>
      </c>
      <c r="U495" s="19">
        <v>2.5380500000000001</v>
      </c>
    </row>
    <row r="496" spans="1:21" ht="14.25" x14ac:dyDescent="0.2">
      <c r="A496" s="8">
        <v>2017</v>
      </c>
      <c r="B496" s="13" t="s">
        <v>28</v>
      </c>
      <c r="C496" s="18">
        <v>2178.8160699999999</v>
      </c>
      <c r="D496" s="9">
        <f t="shared" si="56"/>
        <v>29.487143696111602</v>
      </c>
      <c r="E496" s="21">
        <v>1283.6175599999999</v>
      </c>
      <c r="F496" s="9">
        <f t="shared" si="57"/>
        <v>17.371918613842496</v>
      </c>
      <c r="G496" s="21">
        <v>2199.6241500000001</v>
      </c>
      <c r="H496" s="9">
        <f t="shared" si="58"/>
        <v>29.768751149557726</v>
      </c>
      <c r="I496" s="15">
        <v>608.40994000000001</v>
      </c>
      <c r="J496" s="9">
        <f t="shared" si="59"/>
        <v>8.2339540147244463</v>
      </c>
      <c r="K496" s="21">
        <v>576.02844000000005</v>
      </c>
      <c r="L496" s="9">
        <f t="shared" si="60"/>
        <v>7.795716957111944</v>
      </c>
      <c r="M496" s="25">
        <f t="shared" si="54"/>
        <v>542.54121999999995</v>
      </c>
      <c r="N496" s="9">
        <f t="shared" si="61"/>
        <v>7.3425155686517849</v>
      </c>
      <c r="O496" s="21">
        <v>7389.0373799999998</v>
      </c>
      <c r="P496" s="19">
        <v>0</v>
      </c>
      <c r="Q496" s="23" t="s">
        <v>53</v>
      </c>
      <c r="R496" s="23" t="s">
        <v>53</v>
      </c>
      <c r="S496" s="19" t="s">
        <v>53</v>
      </c>
      <c r="T496" s="23">
        <v>542.54121999999995</v>
      </c>
      <c r="U496" s="19">
        <v>0</v>
      </c>
    </row>
    <row r="497" spans="1:21" ht="14.25" x14ac:dyDescent="0.2">
      <c r="A497" s="7">
        <v>2018</v>
      </c>
      <c r="B497" s="12" t="s">
        <v>1</v>
      </c>
      <c r="C497" s="16">
        <v>261381.30793000001</v>
      </c>
      <c r="D497" s="9">
        <f t="shared" si="56"/>
        <v>40.118670098650973</v>
      </c>
      <c r="E497" s="22">
        <v>123534.13504999998</v>
      </c>
      <c r="F497" s="9">
        <f t="shared" si="57"/>
        <v>18.960901409676961</v>
      </c>
      <c r="G497" s="22">
        <v>94412.202039999975</v>
      </c>
      <c r="H497" s="9">
        <f t="shared" si="58"/>
        <v>14.491059123264909</v>
      </c>
      <c r="I497" s="16">
        <v>55028.93361</v>
      </c>
      <c r="J497" s="9">
        <f t="shared" si="59"/>
        <v>8.446233783371353</v>
      </c>
      <c r="K497" s="22">
        <v>57104.048130000003</v>
      </c>
      <c r="L497" s="9">
        <f t="shared" si="60"/>
        <v>8.7647371817363791</v>
      </c>
      <c r="M497" s="25">
        <f t="shared" si="54"/>
        <v>60059.743399999999</v>
      </c>
      <c r="N497" s="9">
        <f t="shared" si="61"/>
        <v>9.2183984032994335</v>
      </c>
      <c r="O497" s="22">
        <v>651520.37015999993</v>
      </c>
      <c r="P497" s="16">
        <v>19463.049450000002</v>
      </c>
      <c r="Q497" s="22">
        <v>7719.8094300000002</v>
      </c>
      <c r="R497" s="22">
        <v>2413.9797899999999</v>
      </c>
      <c r="S497" s="16">
        <v>3585.8081699999998</v>
      </c>
      <c r="T497" s="22">
        <v>13338.04796</v>
      </c>
      <c r="U497" s="16">
        <v>13539.0486</v>
      </c>
    </row>
    <row r="498" spans="1:21" ht="14.25" x14ac:dyDescent="0.2">
      <c r="A498" s="8">
        <v>2018</v>
      </c>
      <c r="B498" s="13" t="s">
        <v>2</v>
      </c>
      <c r="C498" s="18">
        <v>4023.4001600000001</v>
      </c>
      <c r="D498" s="9">
        <f t="shared" si="56"/>
        <v>53.393825914258819</v>
      </c>
      <c r="E498" s="21">
        <v>721.15724999999998</v>
      </c>
      <c r="F498" s="9">
        <f t="shared" si="57"/>
        <v>9.5703492399586789</v>
      </c>
      <c r="G498" s="21">
        <v>1556.7161699999999</v>
      </c>
      <c r="H498" s="9">
        <f t="shared" si="58"/>
        <v>20.658902637934908</v>
      </c>
      <c r="I498" s="15">
        <v>541.75422000000003</v>
      </c>
      <c r="J498" s="9">
        <f t="shared" si="59"/>
        <v>7.1895236269501659</v>
      </c>
      <c r="K498" s="21">
        <v>690.25172999999995</v>
      </c>
      <c r="L498" s="9">
        <f t="shared" si="60"/>
        <v>9.1602075963122651</v>
      </c>
      <c r="M498" s="25">
        <f t="shared" si="54"/>
        <v>2.0489299999999999</v>
      </c>
      <c r="N498" s="9">
        <f t="shared" si="61"/>
        <v>2.7190984585162992E-2</v>
      </c>
      <c r="O498" s="21">
        <v>7535.3284599999997</v>
      </c>
      <c r="P498" s="19">
        <v>0</v>
      </c>
      <c r="Q498" s="23" t="s">
        <v>53</v>
      </c>
      <c r="R498" s="23" t="s">
        <v>53</v>
      </c>
      <c r="S498" s="19" t="s">
        <v>53</v>
      </c>
      <c r="T498" s="23">
        <v>0</v>
      </c>
      <c r="U498" s="19">
        <v>2.0489299999999999</v>
      </c>
    </row>
    <row r="499" spans="1:21" ht="14.25" x14ac:dyDescent="0.2">
      <c r="A499" s="8">
        <v>2018</v>
      </c>
      <c r="B499" s="13" t="s">
        <v>3</v>
      </c>
      <c r="C499" s="18">
        <v>10028.0949</v>
      </c>
      <c r="D499" s="9">
        <f t="shared" si="56"/>
        <v>54.482583203539413</v>
      </c>
      <c r="E499" s="21">
        <v>1886.82483</v>
      </c>
      <c r="F499" s="9">
        <f t="shared" si="57"/>
        <v>10.251108691739555</v>
      </c>
      <c r="G499" s="21">
        <v>2213.5931700000001</v>
      </c>
      <c r="H499" s="9">
        <f t="shared" si="58"/>
        <v>12.026439245535217</v>
      </c>
      <c r="I499" s="15">
        <v>1049.15886</v>
      </c>
      <c r="J499" s="9">
        <f t="shared" si="59"/>
        <v>5.7000741869405873</v>
      </c>
      <c r="K499" s="21">
        <v>828.73884999999996</v>
      </c>
      <c r="L499" s="9">
        <f t="shared" si="60"/>
        <v>4.502533512036325</v>
      </c>
      <c r="M499" s="25">
        <f t="shared" si="54"/>
        <v>2399.6456200000002</v>
      </c>
      <c r="N499" s="9">
        <f t="shared" si="61"/>
        <v>13.037261160208896</v>
      </c>
      <c r="O499" s="21">
        <v>18406.056230000002</v>
      </c>
      <c r="P499" s="19">
        <v>2298.1027300000001</v>
      </c>
      <c r="Q499" s="23" t="s">
        <v>53</v>
      </c>
      <c r="R499" s="23" t="s">
        <v>53</v>
      </c>
      <c r="S499" s="19" t="s">
        <v>53</v>
      </c>
      <c r="T499" s="23">
        <v>98.962900000000005</v>
      </c>
      <c r="U499" s="19">
        <v>2.57999</v>
      </c>
    </row>
    <row r="500" spans="1:21" ht="14.25" x14ac:dyDescent="0.2">
      <c r="A500" s="8">
        <v>2018</v>
      </c>
      <c r="B500" s="13" t="s">
        <v>4</v>
      </c>
      <c r="C500" s="18">
        <v>2903.1797200000001</v>
      </c>
      <c r="D500" s="9">
        <f t="shared" si="56"/>
        <v>53.429298608865963</v>
      </c>
      <c r="E500" s="21">
        <v>320.13449000000003</v>
      </c>
      <c r="F500" s="9">
        <f t="shared" si="57"/>
        <v>5.8916646266759587</v>
      </c>
      <c r="G500" s="21">
        <v>976.24045999999998</v>
      </c>
      <c r="H500" s="9">
        <f t="shared" si="58"/>
        <v>17.966453365621014</v>
      </c>
      <c r="I500" s="15">
        <v>983.47541999999999</v>
      </c>
      <c r="J500" s="9">
        <f t="shared" si="59"/>
        <v>18.099603523566866</v>
      </c>
      <c r="K500" s="21">
        <v>245.74475000000001</v>
      </c>
      <c r="L500" s="9">
        <f t="shared" si="60"/>
        <v>4.5226168875659933</v>
      </c>
      <c r="M500" s="25">
        <f t="shared" si="54"/>
        <v>4.9100400000000004</v>
      </c>
      <c r="N500" s="9">
        <f t="shared" si="61"/>
        <v>9.0362987704211528E-2</v>
      </c>
      <c r="O500" s="21">
        <v>5433.6848799999998</v>
      </c>
      <c r="P500" s="19">
        <v>0</v>
      </c>
      <c r="Q500" s="23" t="s">
        <v>53</v>
      </c>
      <c r="R500" s="23" t="s">
        <v>53</v>
      </c>
      <c r="S500" s="19" t="s">
        <v>53</v>
      </c>
      <c r="T500" s="23">
        <v>4.9100400000000004</v>
      </c>
      <c r="U500" s="19">
        <v>0</v>
      </c>
    </row>
    <row r="501" spans="1:21" ht="14.25" x14ac:dyDescent="0.2">
      <c r="A501" s="8">
        <v>2018</v>
      </c>
      <c r="B501" s="13" t="s">
        <v>5</v>
      </c>
      <c r="C501" s="18">
        <v>1779.26298</v>
      </c>
      <c r="D501" s="9">
        <f t="shared" si="56"/>
        <v>31.162199523299329</v>
      </c>
      <c r="E501" s="21">
        <v>681.59245999999996</v>
      </c>
      <c r="F501" s="9">
        <f t="shared" si="57"/>
        <v>11.937482244528246</v>
      </c>
      <c r="G501" s="21">
        <v>1570.86</v>
      </c>
      <c r="H501" s="9">
        <f t="shared" si="58"/>
        <v>27.512207747485412</v>
      </c>
      <c r="I501" s="15">
        <v>443.21465999999998</v>
      </c>
      <c r="J501" s="9">
        <f t="shared" si="59"/>
        <v>7.7625083092389593</v>
      </c>
      <c r="K501" s="21">
        <v>327.22500000000002</v>
      </c>
      <c r="L501" s="9">
        <f t="shared" si="60"/>
        <v>5.7310531684369801</v>
      </c>
      <c r="M501" s="25">
        <f t="shared" si="54"/>
        <v>907.52845000000002</v>
      </c>
      <c r="N501" s="9">
        <f t="shared" si="61"/>
        <v>15.894549007011079</v>
      </c>
      <c r="O501" s="21">
        <v>5709.6835499999997</v>
      </c>
      <c r="P501" s="19">
        <v>4.8412600000000001</v>
      </c>
      <c r="Q501" s="23" t="s">
        <v>53</v>
      </c>
      <c r="R501" s="23" t="s">
        <v>53</v>
      </c>
      <c r="S501" s="19" t="s">
        <v>53</v>
      </c>
      <c r="T501" s="23">
        <v>203.03213</v>
      </c>
      <c r="U501" s="19">
        <v>699.65506000000005</v>
      </c>
    </row>
    <row r="502" spans="1:21" ht="14.25" x14ac:dyDescent="0.2">
      <c r="A502" s="8">
        <v>2018</v>
      </c>
      <c r="B502" s="13" t="s">
        <v>29</v>
      </c>
      <c r="C502" s="18">
        <v>9804.0347899999997</v>
      </c>
      <c r="D502" s="9">
        <f t="shared" si="56"/>
        <v>59.473871119168805</v>
      </c>
      <c r="E502" s="21">
        <v>2160.3866400000002</v>
      </c>
      <c r="F502" s="9">
        <f t="shared" si="57"/>
        <v>13.105477423028825</v>
      </c>
      <c r="G502" s="21">
        <v>1937.15176</v>
      </c>
      <c r="H502" s="9">
        <f t="shared" si="58"/>
        <v>11.751275528930577</v>
      </c>
      <c r="I502" s="15">
        <v>1398.11986</v>
      </c>
      <c r="J502" s="9">
        <f t="shared" si="59"/>
        <v>8.4813652892790614</v>
      </c>
      <c r="K502" s="21">
        <v>326.67160000000001</v>
      </c>
      <c r="L502" s="9">
        <f t="shared" si="60"/>
        <v>1.9816764273938963</v>
      </c>
      <c r="M502" s="25">
        <f t="shared" si="54"/>
        <v>858.24381000000005</v>
      </c>
      <c r="N502" s="9">
        <f t="shared" si="61"/>
        <v>5.2063342121988132</v>
      </c>
      <c r="O502" s="21">
        <v>16484.608460000003</v>
      </c>
      <c r="P502" s="19">
        <v>550.23614999999995</v>
      </c>
      <c r="Q502" s="23" t="s">
        <v>53</v>
      </c>
      <c r="R502" s="23" t="s">
        <v>53</v>
      </c>
      <c r="S502" s="19" t="s">
        <v>53</v>
      </c>
      <c r="T502" s="23">
        <v>304.38506000000001</v>
      </c>
      <c r="U502" s="19">
        <v>3.6225999999999998</v>
      </c>
    </row>
    <row r="503" spans="1:21" ht="14.25" x14ac:dyDescent="0.2">
      <c r="A503" s="8">
        <v>2018</v>
      </c>
      <c r="B503" s="13" t="s">
        <v>6</v>
      </c>
      <c r="C503" s="18">
        <v>2185.2782699999998</v>
      </c>
      <c r="D503" s="9">
        <f t="shared" si="56"/>
        <v>49.243586717327872</v>
      </c>
      <c r="E503" s="21">
        <v>392.74070999999998</v>
      </c>
      <c r="F503" s="9">
        <f t="shared" si="57"/>
        <v>8.8501137250176924</v>
      </c>
      <c r="G503" s="21">
        <v>1363.3787500000001</v>
      </c>
      <c r="H503" s="9">
        <f t="shared" si="58"/>
        <v>30.722705032978293</v>
      </c>
      <c r="I503" s="15">
        <v>383.14623999999998</v>
      </c>
      <c r="J503" s="9">
        <f t="shared" si="59"/>
        <v>8.6339096278379763</v>
      </c>
      <c r="K503" s="21">
        <v>113.14713999999999</v>
      </c>
      <c r="L503" s="9">
        <f t="shared" si="60"/>
        <v>2.5496848968381669</v>
      </c>
      <c r="M503" s="25">
        <f t="shared" si="54"/>
        <v>0</v>
      </c>
      <c r="N503" s="9">
        <f t="shared" si="61"/>
        <v>0</v>
      </c>
      <c r="O503" s="21">
        <v>4437.6911099999998</v>
      </c>
      <c r="P503" s="19">
        <v>0</v>
      </c>
      <c r="Q503" s="23" t="s">
        <v>53</v>
      </c>
      <c r="R503" s="23" t="s">
        <v>53</v>
      </c>
      <c r="S503" s="19" t="s">
        <v>53</v>
      </c>
      <c r="T503" s="23">
        <v>0</v>
      </c>
      <c r="U503" s="19">
        <v>0</v>
      </c>
    </row>
    <row r="504" spans="1:21" ht="14.25" x14ac:dyDescent="0.2">
      <c r="A504" s="8">
        <v>2018</v>
      </c>
      <c r="B504" s="13" t="s">
        <v>7</v>
      </c>
      <c r="C504" s="18">
        <v>3322.7553200000002</v>
      </c>
      <c r="D504" s="9">
        <f t="shared" si="56"/>
        <v>18.523874691326974</v>
      </c>
      <c r="E504" s="21">
        <v>6481.1573399999997</v>
      </c>
      <c r="F504" s="9">
        <f t="shared" si="57"/>
        <v>36.131503784917285</v>
      </c>
      <c r="G504" s="21">
        <v>4165.0172899999998</v>
      </c>
      <c r="H504" s="9">
        <f t="shared" si="58"/>
        <v>23.219361926165018</v>
      </c>
      <c r="I504" s="15">
        <v>1142.22622</v>
      </c>
      <c r="J504" s="9">
        <f t="shared" si="59"/>
        <v>6.3677440349198129</v>
      </c>
      <c r="K504" s="21">
        <v>0.63134000000000001</v>
      </c>
      <c r="L504" s="9">
        <f t="shared" si="60"/>
        <v>3.5196281162292661E-3</v>
      </c>
      <c r="M504" s="25">
        <f t="shared" si="54"/>
        <v>2825.9030400000001</v>
      </c>
      <c r="N504" s="9">
        <f t="shared" si="61"/>
        <v>15.753995934554688</v>
      </c>
      <c r="O504" s="21">
        <v>17937.690549999999</v>
      </c>
      <c r="P504" s="19">
        <v>990.98037999999997</v>
      </c>
      <c r="Q504" s="23" t="s">
        <v>53</v>
      </c>
      <c r="R504" s="23" t="s">
        <v>53</v>
      </c>
      <c r="S504" s="19" t="s">
        <v>53</v>
      </c>
      <c r="T504" s="23">
        <v>1742.8448599999999</v>
      </c>
      <c r="U504" s="19">
        <v>92.077799999999996</v>
      </c>
    </row>
    <row r="505" spans="1:21" ht="14.25" x14ac:dyDescent="0.2">
      <c r="A505" s="8">
        <v>2018</v>
      </c>
      <c r="B505" s="13" t="s">
        <v>8</v>
      </c>
      <c r="C505" s="18">
        <v>10271.07372</v>
      </c>
      <c r="D505" s="9">
        <f t="shared" si="56"/>
        <v>48.267909976569982</v>
      </c>
      <c r="E505" s="21">
        <v>2420.0029100000002</v>
      </c>
      <c r="F505" s="9">
        <f t="shared" si="57"/>
        <v>11.372567833435568</v>
      </c>
      <c r="G505" s="21">
        <v>2848.3627900000001</v>
      </c>
      <c r="H505" s="9">
        <f t="shared" si="58"/>
        <v>13.385603343554983</v>
      </c>
      <c r="I505" s="15">
        <v>1421.4606200000001</v>
      </c>
      <c r="J505" s="9">
        <f t="shared" si="59"/>
        <v>6.6800156548189351</v>
      </c>
      <c r="K505" s="21">
        <v>3864.3646600000002</v>
      </c>
      <c r="L505" s="9">
        <f t="shared" si="60"/>
        <v>18.16020511685301</v>
      </c>
      <c r="M505" s="25">
        <f t="shared" si="54"/>
        <v>454.03602999999998</v>
      </c>
      <c r="N505" s="9">
        <f t="shared" si="61"/>
        <v>2.1336980747675156</v>
      </c>
      <c r="O505" s="21">
        <v>21279.300730000003</v>
      </c>
      <c r="P505" s="19">
        <v>0</v>
      </c>
      <c r="Q505" s="23" t="s">
        <v>53</v>
      </c>
      <c r="R505" s="23" t="s">
        <v>53</v>
      </c>
      <c r="S505" s="19" t="s">
        <v>53</v>
      </c>
      <c r="T505" s="23">
        <v>414.86054999999999</v>
      </c>
      <c r="U505" s="19">
        <v>39.17548</v>
      </c>
    </row>
    <row r="506" spans="1:21" ht="14.25" x14ac:dyDescent="0.2">
      <c r="A506" s="8">
        <v>2018</v>
      </c>
      <c r="B506" s="13" t="s">
        <v>55</v>
      </c>
      <c r="C506" s="18">
        <v>51056.886610000001</v>
      </c>
      <c r="D506" s="9">
        <f t="shared" si="56"/>
        <v>48.630073291670435</v>
      </c>
      <c r="E506" s="21">
        <v>16007.11319</v>
      </c>
      <c r="F506" s="9">
        <f t="shared" si="57"/>
        <v>15.246270176319404</v>
      </c>
      <c r="G506" s="21">
        <v>4386.7838400000001</v>
      </c>
      <c r="H506" s="9">
        <f t="shared" si="58"/>
        <v>4.1782731736747287</v>
      </c>
      <c r="I506" s="15">
        <v>18236.66948</v>
      </c>
      <c r="J506" s="9">
        <f t="shared" si="59"/>
        <v>17.369852184341198</v>
      </c>
      <c r="K506" s="21">
        <v>10498.4457</v>
      </c>
      <c r="L506" s="9">
        <f t="shared" si="60"/>
        <v>9.9994382293500035</v>
      </c>
      <c r="M506" s="25">
        <f t="shared" si="54"/>
        <v>4804.4562299999998</v>
      </c>
      <c r="N506" s="9">
        <f t="shared" si="61"/>
        <v>4.5760929446442518</v>
      </c>
      <c r="O506" s="21">
        <v>104990.35504999998</v>
      </c>
      <c r="P506" s="19">
        <v>0</v>
      </c>
      <c r="Q506" s="23" t="s">
        <v>53</v>
      </c>
      <c r="R506" s="23" t="s">
        <v>53</v>
      </c>
      <c r="S506" s="19" t="s">
        <v>53</v>
      </c>
      <c r="T506" s="23">
        <v>1831.5514599999999</v>
      </c>
      <c r="U506" s="19">
        <v>2972.9047700000001</v>
      </c>
    </row>
    <row r="507" spans="1:21" ht="14.25" x14ac:dyDescent="0.2">
      <c r="A507" s="8">
        <v>2018</v>
      </c>
      <c r="B507" s="13" t="s">
        <v>9</v>
      </c>
      <c r="C507" s="18">
        <v>3866.72991</v>
      </c>
      <c r="D507" s="9">
        <f t="shared" si="56"/>
        <v>43.787365365396155</v>
      </c>
      <c r="E507" s="21">
        <v>1058.0892200000001</v>
      </c>
      <c r="F507" s="9">
        <f t="shared" si="57"/>
        <v>11.981943488089923</v>
      </c>
      <c r="G507" s="21">
        <v>2197.91914</v>
      </c>
      <c r="H507" s="9">
        <f t="shared" si="58"/>
        <v>24.889529568093703</v>
      </c>
      <c r="I507" s="15">
        <v>962.39062999999999</v>
      </c>
      <c r="J507" s="9">
        <f t="shared" si="59"/>
        <v>10.898239887679091</v>
      </c>
      <c r="K507" s="21">
        <v>343.77650999999997</v>
      </c>
      <c r="L507" s="9">
        <f t="shared" si="60"/>
        <v>3.8929710628303917</v>
      </c>
      <c r="M507" s="25">
        <f t="shared" si="54"/>
        <v>401.79239000000001</v>
      </c>
      <c r="N507" s="9">
        <f t="shared" si="61"/>
        <v>4.5499506279107411</v>
      </c>
      <c r="O507" s="21">
        <v>8830.6977999999999</v>
      </c>
      <c r="P507" s="19">
        <v>0</v>
      </c>
      <c r="Q507" s="23" t="s">
        <v>53</v>
      </c>
      <c r="R507" s="23" t="s">
        <v>53</v>
      </c>
      <c r="S507" s="19" t="s">
        <v>53</v>
      </c>
      <c r="T507" s="23">
        <v>399.05079000000001</v>
      </c>
      <c r="U507" s="19">
        <v>2.7416</v>
      </c>
    </row>
    <row r="508" spans="1:21" ht="14.25" x14ac:dyDescent="0.2">
      <c r="A508" s="8">
        <v>2018</v>
      </c>
      <c r="B508" s="13" t="s">
        <v>10</v>
      </c>
      <c r="C508" s="18">
        <v>9504.0014100000008</v>
      </c>
      <c r="D508" s="9">
        <f t="shared" si="56"/>
        <v>35.185250951845866</v>
      </c>
      <c r="E508" s="21">
        <v>7051.1961600000004</v>
      </c>
      <c r="F508" s="9">
        <f t="shared" si="57"/>
        <v>26.104594864563669</v>
      </c>
      <c r="G508" s="21">
        <v>3291.9841999999999</v>
      </c>
      <c r="H508" s="9">
        <f t="shared" si="58"/>
        <v>12.187423508232783</v>
      </c>
      <c r="I508" s="15">
        <v>1542.5080499999999</v>
      </c>
      <c r="J508" s="9">
        <f t="shared" si="59"/>
        <v>5.710598146311975</v>
      </c>
      <c r="K508" s="21">
        <v>4863.3502799999997</v>
      </c>
      <c r="L508" s="9">
        <f t="shared" si="60"/>
        <v>18.0048584471464</v>
      </c>
      <c r="M508" s="25">
        <f t="shared" si="54"/>
        <v>758.28183999999999</v>
      </c>
      <c r="N508" s="9">
        <f t="shared" si="61"/>
        <v>2.8072740818993029</v>
      </c>
      <c r="O508" s="21">
        <v>27011.321940000002</v>
      </c>
      <c r="P508" s="19">
        <v>0</v>
      </c>
      <c r="Q508" s="23" t="s">
        <v>53</v>
      </c>
      <c r="R508" s="23" t="s">
        <v>53</v>
      </c>
      <c r="S508" s="19" t="s">
        <v>53</v>
      </c>
      <c r="T508" s="23">
        <v>7.4394</v>
      </c>
      <c r="U508" s="19">
        <v>750.84244000000001</v>
      </c>
    </row>
    <row r="509" spans="1:21" ht="14.25" x14ac:dyDescent="0.2">
      <c r="A509" s="8">
        <v>2018</v>
      </c>
      <c r="B509" s="13" t="s">
        <v>11</v>
      </c>
      <c r="C509" s="18">
        <v>3761.0627300000001</v>
      </c>
      <c r="D509" s="9">
        <f t="shared" si="56"/>
        <v>24.815305273945153</v>
      </c>
      <c r="E509" s="21">
        <v>4575.4377400000003</v>
      </c>
      <c r="F509" s="9">
        <f t="shared" si="57"/>
        <v>30.188511181792943</v>
      </c>
      <c r="G509" s="21">
        <v>4936.5967899999996</v>
      </c>
      <c r="H509" s="9">
        <f t="shared" si="58"/>
        <v>32.571420673493442</v>
      </c>
      <c r="I509" s="15">
        <v>1596.33296</v>
      </c>
      <c r="J509" s="9">
        <f t="shared" si="59"/>
        <v>10.532525662304089</v>
      </c>
      <c r="K509" s="21">
        <v>145.08669</v>
      </c>
      <c r="L509" s="9">
        <f t="shared" si="60"/>
        <v>0.95727478162435375</v>
      </c>
      <c r="M509" s="25">
        <f t="shared" si="54"/>
        <v>141.70498000000001</v>
      </c>
      <c r="N509" s="9">
        <f t="shared" si="61"/>
        <v>0.93496242684000441</v>
      </c>
      <c r="O509" s="21">
        <v>15156.221890000001</v>
      </c>
      <c r="P509" s="19">
        <v>0</v>
      </c>
      <c r="Q509" s="23" t="s">
        <v>53</v>
      </c>
      <c r="R509" s="23" t="s">
        <v>53</v>
      </c>
      <c r="S509" s="19" t="s">
        <v>53</v>
      </c>
      <c r="T509" s="23">
        <v>141.70498000000001</v>
      </c>
      <c r="U509" s="19">
        <v>0</v>
      </c>
    </row>
    <row r="510" spans="1:21" ht="14.25" x14ac:dyDescent="0.2">
      <c r="A510" s="8">
        <v>2018</v>
      </c>
      <c r="B510" s="13" t="s">
        <v>12</v>
      </c>
      <c r="C510" s="18">
        <v>3468.6545500000002</v>
      </c>
      <c r="D510" s="9">
        <f t="shared" si="56"/>
        <v>28.695793360471981</v>
      </c>
      <c r="E510" s="21">
        <v>3088.6436399999998</v>
      </c>
      <c r="F510" s="9">
        <f t="shared" si="57"/>
        <v>25.552005361149615</v>
      </c>
      <c r="G510" s="21">
        <v>3009.4557</v>
      </c>
      <c r="H510" s="9">
        <f t="shared" si="58"/>
        <v>24.896892339623314</v>
      </c>
      <c r="I510" s="15">
        <v>876.82956000000001</v>
      </c>
      <c r="J510" s="9">
        <f t="shared" si="59"/>
        <v>7.2539134420617266</v>
      </c>
      <c r="K510" s="21">
        <v>551.7328</v>
      </c>
      <c r="L510" s="9">
        <f t="shared" si="60"/>
        <v>4.5644240989621219</v>
      </c>
      <c r="M510" s="25">
        <f t="shared" si="54"/>
        <v>1092.3598300000001</v>
      </c>
      <c r="N510" s="9">
        <f t="shared" si="61"/>
        <v>9.036971397731234</v>
      </c>
      <c r="O510" s="21">
        <v>12087.676080000001</v>
      </c>
      <c r="P510" s="19">
        <v>0</v>
      </c>
      <c r="Q510" s="23" t="s">
        <v>53</v>
      </c>
      <c r="R510" s="23" t="s">
        <v>53</v>
      </c>
      <c r="S510" s="19" t="s">
        <v>53</v>
      </c>
      <c r="T510" s="23">
        <v>648.64340000000004</v>
      </c>
      <c r="U510" s="19">
        <v>443.71643</v>
      </c>
    </row>
    <row r="511" spans="1:21" ht="14.25" x14ac:dyDescent="0.2">
      <c r="A511" s="8">
        <v>2018</v>
      </c>
      <c r="B511" s="13" t="s">
        <v>13</v>
      </c>
      <c r="C511" s="18">
        <v>20899.85195</v>
      </c>
      <c r="D511" s="9">
        <f t="shared" si="56"/>
        <v>54.874792725510588</v>
      </c>
      <c r="E511" s="21">
        <v>5640.7012699999996</v>
      </c>
      <c r="F511" s="9">
        <f t="shared" si="57"/>
        <v>14.810263429534693</v>
      </c>
      <c r="G511" s="21">
        <v>4582.5399699999998</v>
      </c>
      <c r="H511" s="9">
        <f t="shared" si="58"/>
        <v>12.031947958852287</v>
      </c>
      <c r="I511" s="15">
        <v>1827.90408</v>
      </c>
      <c r="J511" s="9">
        <f t="shared" si="59"/>
        <v>4.7993573232998488</v>
      </c>
      <c r="K511" s="21">
        <v>4948.7108900000003</v>
      </c>
      <c r="L511" s="9">
        <f t="shared" si="60"/>
        <v>12.99336880456835</v>
      </c>
      <c r="M511" s="25">
        <f t="shared" si="54"/>
        <v>186.72627</v>
      </c>
      <c r="N511" s="9">
        <f t="shared" si="61"/>
        <v>0.49026975823423119</v>
      </c>
      <c r="O511" s="21">
        <v>38086.434430000001</v>
      </c>
      <c r="P511" s="19">
        <v>0</v>
      </c>
      <c r="Q511" s="23" t="s">
        <v>53</v>
      </c>
      <c r="R511" s="23" t="s">
        <v>53</v>
      </c>
      <c r="S511" s="19" t="s">
        <v>53</v>
      </c>
      <c r="T511" s="23">
        <v>6.9614200000000004</v>
      </c>
      <c r="U511" s="19">
        <v>179.76485</v>
      </c>
    </row>
    <row r="512" spans="1:21" ht="14.25" x14ac:dyDescent="0.2">
      <c r="A512" s="8">
        <v>2018</v>
      </c>
      <c r="B512" s="13" t="s">
        <v>14</v>
      </c>
      <c r="C512" s="18">
        <v>22022.4241</v>
      </c>
      <c r="D512" s="9">
        <f t="shared" si="56"/>
        <v>29.550056645584071</v>
      </c>
      <c r="E512" s="21">
        <v>22305.085709999999</v>
      </c>
      <c r="F512" s="9">
        <f t="shared" si="57"/>
        <v>29.929336717074111</v>
      </c>
      <c r="G512" s="21">
        <v>9810.7634400000006</v>
      </c>
      <c r="H512" s="9">
        <f t="shared" si="58"/>
        <v>13.164246318752227</v>
      </c>
      <c r="I512" s="15">
        <v>2341.8274099999999</v>
      </c>
      <c r="J512" s="9">
        <f t="shared" si="59"/>
        <v>3.1423031499825416</v>
      </c>
      <c r="K512" s="21">
        <v>6503.74766</v>
      </c>
      <c r="L512" s="9">
        <f t="shared" si="60"/>
        <v>8.7268372858910155</v>
      </c>
      <c r="M512" s="25">
        <f t="shared" si="54"/>
        <v>11541.9787</v>
      </c>
      <c r="N512" s="9">
        <f t="shared" si="61"/>
        <v>15.487219882716035</v>
      </c>
      <c r="O512" s="21">
        <v>74525.827019999997</v>
      </c>
      <c r="P512" s="19">
        <v>11256.387699999999</v>
      </c>
      <c r="Q512" s="23" t="s">
        <v>53</v>
      </c>
      <c r="R512" s="23" t="s">
        <v>53</v>
      </c>
      <c r="S512" s="19" t="s">
        <v>53</v>
      </c>
      <c r="T512" s="23">
        <v>218.24501000000001</v>
      </c>
      <c r="U512" s="19">
        <v>67.34599</v>
      </c>
    </row>
    <row r="513" spans="1:21" ht="14.25" x14ac:dyDescent="0.2">
      <c r="A513" s="8">
        <v>2018</v>
      </c>
      <c r="B513" s="13" t="s">
        <v>30</v>
      </c>
      <c r="C513" s="18">
        <v>6068.2992700000004</v>
      </c>
      <c r="D513" s="9">
        <f t="shared" si="56"/>
        <v>33.880816662548227</v>
      </c>
      <c r="E513" s="21">
        <v>4870.3083500000002</v>
      </c>
      <c r="F513" s="9">
        <f t="shared" si="57"/>
        <v>27.192136866451506</v>
      </c>
      <c r="G513" s="21">
        <v>3457.8225699999998</v>
      </c>
      <c r="H513" s="9">
        <f t="shared" si="58"/>
        <v>19.305879181827386</v>
      </c>
      <c r="I513" s="15">
        <v>1999.6056599999999</v>
      </c>
      <c r="J513" s="9">
        <f t="shared" si="59"/>
        <v>11.164293280455455</v>
      </c>
      <c r="K513" s="21">
        <v>470.19873999999999</v>
      </c>
      <c r="L513" s="9">
        <f t="shared" si="60"/>
        <v>2.625235934499516</v>
      </c>
      <c r="M513" s="25">
        <f t="shared" si="54"/>
        <v>1044.4885499999998</v>
      </c>
      <c r="N513" s="9">
        <f t="shared" si="61"/>
        <v>5.8316380742179232</v>
      </c>
      <c r="O513" s="21">
        <v>17910.723139999998</v>
      </c>
      <c r="P513" s="19">
        <v>0</v>
      </c>
      <c r="Q513" s="23" t="s">
        <v>53</v>
      </c>
      <c r="R513" s="23" t="s">
        <v>53</v>
      </c>
      <c r="S513" s="19" t="s">
        <v>53</v>
      </c>
      <c r="T513" s="23">
        <v>1040.8829599999999</v>
      </c>
      <c r="U513" s="19">
        <v>3.6055899999999999</v>
      </c>
    </row>
    <row r="514" spans="1:21" ht="14.25" x14ac:dyDescent="0.2">
      <c r="A514" s="8">
        <v>2018</v>
      </c>
      <c r="B514" s="13" t="s">
        <v>15</v>
      </c>
      <c r="C514" s="18">
        <v>3404.16831</v>
      </c>
      <c r="D514" s="9">
        <f t="shared" si="56"/>
        <v>38.961689911104273</v>
      </c>
      <c r="E514" s="21">
        <v>2028.1501900000001</v>
      </c>
      <c r="F514" s="9">
        <f t="shared" si="57"/>
        <v>23.212764939911921</v>
      </c>
      <c r="G514" s="21">
        <v>1476.8286499999999</v>
      </c>
      <c r="H514" s="9">
        <f t="shared" si="58"/>
        <v>16.902730615318706</v>
      </c>
      <c r="I514" s="15">
        <v>1473.8058900000001</v>
      </c>
      <c r="J514" s="9">
        <f t="shared" si="59"/>
        <v>16.86813425371998</v>
      </c>
      <c r="K514" s="21">
        <v>349.12959000000001</v>
      </c>
      <c r="L514" s="9">
        <f t="shared" si="60"/>
        <v>3.9958890353370835</v>
      </c>
      <c r="M514" s="25">
        <f t="shared" si="54"/>
        <v>5.1367200000000004</v>
      </c>
      <c r="N514" s="9">
        <f t="shared" si="61"/>
        <v>5.8791244608045697E-2</v>
      </c>
      <c r="O514" s="21">
        <v>8737.2193499999994</v>
      </c>
      <c r="P514" s="19">
        <v>0</v>
      </c>
      <c r="Q514" s="23" t="s">
        <v>53</v>
      </c>
      <c r="R514" s="23" t="s">
        <v>53</v>
      </c>
      <c r="S514" s="19" t="s">
        <v>53</v>
      </c>
      <c r="T514" s="23">
        <v>3.1721400000000002</v>
      </c>
      <c r="U514" s="19">
        <v>1.96458</v>
      </c>
    </row>
    <row r="515" spans="1:21" ht="14.25" x14ac:dyDescent="0.2">
      <c r="A515" s="8">
        <v>2018</v>
      </c>
      <c r="B515" s="13" t="s">
        <v>16</v>
      </c>
      <c r="C515" s="18">
        <v>2413.4390400000002</v>
      </c>
      <c r="D515" s="9">
        <f t="shared" si="56"/>
        <v>39.128240851655526</v>
      </c>
      <c r="E515" s="21">
        <v>833.19074999999998</v>
      </c>
      <c r="F515" s="9">
        <f t="shared" si="57"/>
        <v>13.508229460550824</v>
      </c>
      <c r="G515" s="21">
        <v>1669.10464</v>
      </c>
      <c r="H515" s="9">
        <f t="shared" si="58"/>
        <v>27.06060823501711</v>
      </c>
      <c r="I515" s="15">
        <v>584.07717000000002</v>
      </c>
      <c r="J515" s="9">
        <f t="shared" si="59"/>
        <v>9.4694383429354598</v>
      </c>
      <c r="K515" s="21">
        <v>465.83120000000002</v>
      </c>
      <c r="L515" s="9">
        <f t="shared" si="60"/>
        <v>7.5523578958164679</v>
      </c>
      <c r="M515" s="25">
        <f t="shared" si="54"/>
        <v>202.38057000000001</v>
      </c>
      <c r="N515" s="9">
        <f t="shared" si="61"/>
        <v>3.2811252140246023</v>
      </c>
      <c r="O515" s="21">
        <v>6168.0233700000008</v>
      </c>
      <c r="P515" s="19">
        <v>0</v>
      </c>
      <c r="Q515" s="23" t="s">
        <v>53</v>
      </c>
      <c r="R515" s="23" t="s">
        <v>53</v>
      </c>
      <c r="S515" s="19" t="s">
        <v>53</v>
      </c>
      <c r="T515" s="23">
        <v>202.38057000000001</v>
      </c>
      <c r="U515" s="19">
        <v>0</v>
      </c>
    </row>
    <row r="516" spans="1:21" ht="14.25" x14ac:dyDescent="0.2">
      <c r="A516" s="8">
        <v>2018</v>
      </c>
      <c r="B516" s="13" t="s">
        <v>17</v>
      </c>
      <c r="C516" s="18">
        <v>17064.308720000001</v>
      </c>
      <c r="D516" s="9">
        <f t="shared" si="56"/>
        <v>63.958631777654354</v>
      </c>
      <c r="E516" s="21">
        <v>2071.6626900000001</v>
      </c>
      <c r="F516" s="9">
        <f t="shared" si="57"/>
        <v>7.7647863345275265</v>
      </c>
      <c r="G516" s="21">
        <v>2629.7855300000001</v>
      </c>
      <c r="H516" s="9">
        <f t="shared" si="58"/>
        <v>9.8566831582424399</v>
      </c>
      <c r="I516" s="15">
        <v>1653.7511400000001</v>
      </c>
      <c r="J516" s="9">
        <f t="shared" si="59"/>
        <v>6.1984145945020215</v>
      </c>
      <c r="K516" s="21">
        <v>1075.7523699999999</v>
      </c>
      <c r="L516" s="9">
        <f t="shared" si="60"/>
        <v>4.0320209183820355</v>
      </c>
      <c r="M516" s="25">
        <f t="shared" si="54"/>
        <v>2184.9674500000001</v>
      </c>
      <c r="N516" s="9">
        <f t="shared" si="61"/>
        <v>8.1894632166916388</v>
      </c>
      <c r="O516" s="21">
        <v>26680.227899999998</v>
      </c>
      <c r="P516" s="19">
        <v>1743.8332600000001</v>
      </c>
      <c r="Q516" s="23" t="s">
        <v>53</v>
      </c>
      <c r="R516" s="23" t="s">
        <v>53</v>
      </c>
      <c r="S516" s="19" t="s">
        <v>53</v>
      </c>
      <c r="T516" s="23">
        <v>45.448210000000003</v>
      </c>
      <c r="U516" s="19">
        <v>395.68597999999997</v>
      </c>
    </row>
    <row r="517" spans="1:21" ht="14.25" x14ac:dyDescent="0.2">
      <c r="A517" s="8">
        <v>2018</v>
      </c>
      <c r="B517" s="13" t="s">
        <v>18</v>
      </c>
      <c r="C517" s="18">
        <v>2612.3952800000002</v>
      </c>
      <c r="D517" s="9">
        <f t="shared" si="56"/>
        <v>16.219247218140922</v>
      </c>
      <c r="E517" s="21">
        <v>5456.2824899999996</v>
      </c>
      <c r="F517" s="9">
        <f t="shared" si="57"/>
        <v>33.875729019585243</v>
      </c>
      <c r="G517" s="21">
        <v>4370.3457200000003</v>
      </c>
      <c r="H517" s="9">
        <f t="shared" si="58"/>
        <v>27.133611136146317</v>
      </c>
      <c r="I517" s="15">
        <v>1388.7668200000001</v>
      </c>
      <c r="J517" s="9">
        <f t="shared" si="59"/>
        <v>8.6222604038434092</v>
      </c>
      <c r="K517" s="21">
        <v>430.53921000000003</v>
      </c>
      <c r="L517" s="9">
        <f t="shared" si="60"/>
        <v>2.6730341834383848</v>
      </c>
      <c r="M517" s="25">
        <f t="shared" si="54"/>
        <v>1848.43083</v>
      </c>
      <c r="N517" s="9">
        <f t="shared" si="61"/>
        <v>11.476118038845721</v>
      </c>
      <c r="O517" s="21">
        <v>16106.76035</v>
      </c>
      <c r="P517" s="19">
        <v>0</v>
      </c>
      <c r="Q517" s="23" t="s">
        <v>53</v>
      </c>
      <c r="R517" s="23" t="s">
        <v>53</v>
      </c>
      <c r="S517" s="19" t="s">
        <v>53</v>
      </c>
      <c r="T517" s="23">
        <v>1388.71298</v>
      </c>
      <c r="U517" s="19">
        <v>459.71785</v>
      </c>
    </row>
    <row r="518" spans="1:21" ht="14.25" x14ac:dyDescent="0.2">
      <c r="A518" s="8">
        <v>2018</v>
      </c>
      <c r="B518" s="13" t="s">
        <v>19</v>
      </c>
      <c r="C518" s="18">
        <v>8318.3010799999993</v>
      </c>
      <c r="D518" s="9">
        <f t="shared" si="56"/>
        <v>35.202848785989062</v>
      </c>
      <c r="E518" s="21">
        <v>7201.9886100000003</v>
      </c>
      <c r="F518" s="9">
        <f t="shared" si="57"/>
        <v>30.478641438672906</v>
      </c>
      <c r="G518" s="21">
        <v>3758.5749000000001</v>
      </c>
      <c r="H518" s="9">
        <f t="shared" si="58"/>
        <v>15.906197982378629</v>
      </c>
      <c r="I518" s="15">
        <v>1455.04492</v>
      </c>
      <c r="J518" s="9">
        <f t="shared" si="59"/>
        <v>6.1577148750645554</v>
      </c>
      <c r="K518" s="21">
        <v>1665.2684400000001</v>
      </c>
      <c r="L518" s="9">
        <f t="shared" si="60"/>
        <v>7.0473757222309992</v>
      </c>
      <c r="M518" s="25">
        <f t="shared" si="54"/>
        <v>1230.4468299999999</v>
      </c>
      <c r="N518" s="9">
        <f t="shared" si="61"/>
        <v>5.2072211956638608</v>
      </c>
      <c r="O518" s="21">
        <v>23629.624779999998</v>
      </c>
      <c r="P518" s="19">
        <v>0</v>
      </c>
      <c r="Q518" s="23" t="s">
        <v>53</v>
      </c>
      <c r="R518" s="23" t="s">
        <v>53</v>
      </c>
      <c r="S518" s="19" t="s">
        <v>53</v>
      </c>
      <c r="T518" s="23">
        <v>912.13167999999996</v>
      </c>
      <c r="U518" s="19">
        <v>318.31515000000002</v>
      </c>
    </row>
    <row r="519" spans="1:21" ht="14.25" x14ac:dyDescent="0.2">
      <c r="A519" s="8">
        <v>2018</v>
      </c>
      <c r="B519" s="13" t="s">
        <v>31</v>
      </c>
      <c r="C519" s="18">
        <v>4764.2077499999996</v>
      </c>
      <c r="D519" s="9">
        <f t="shared" si="56"/>
        <v>48.111343759753417</v>
      </c>
      <c r="E519" s="21">
        <v>1505.3749299999999</v>
      </c>
      <c r="F519" s="9">
        <f t="shared" si="57"/>
        <v>15.202026138458116</v>
      </c>
      <c r="G519" s="21">
        <v>1825.7550200000001</v>
      </c>
      <c r="H519" s="9">
        <f t="shared" si="58"/>
        <v>18.437383925651748</v>
      </c>
      <c r="I519" s="15">
        <v>601.43877999999995</v>
      </c>
      <c r="J519" s="9">
        <f t="shared" si="59"/>
        <v>6.0736284841958676</v>
      </c>
      <c r="K519" s="21">
        <v>1194.2245399999999</v>
      </c>
      <c r="L519" s="9">
        <f t="shared" si="60"/>
        <v>12.059874460821611</v>
      </c>
      <c r="M519" s="25">
        <f t="shared" si="54"/>
        <v>11.46143</v>
      </c>
      <c r="N519" s="9">
        <f t="shared" si="61"/>
        <v>0.11574323111924552</v>
      </c>
      <c r="O519" s="21">
        <v>9902.4624499999991</v>
      </c>
      <c r="P519" s="19">
        <v>0</v>
      </c>
      <c r="Q519" s="23" t="s">
        <v>53</v>
      </c>
      <c r="R519" s="23" t="s">
        <v>53</v>
      </c>
      <c r="S519" s="19" t="s">
        <v>53</v>
      </c>
      <c r="T519" s="23">
        <v>7.3751600000000002</v>
      </c>
      <c r="U519" s="19">
        <v>4.0862699999999998</v>
      </c>
    </row>
    <row r="520" spans="1:21" ht="14.25" x14ac:dyDescent="0.2">
      <c r="A520" s="8">
        <v>2018</v>
      </c>
      <c r="B520" s="13" t="s">
        <v>20</v>
      </c>
      <c r="C520" s="18">
        <v>3775.6759699999998</v>
      </c>
      <c r="D520" s="9">
        <f t="shared" si="56"/>
        <v>44.910849665347392</v>
      </c>
      <c r="E520" s="21">
        <v>1055.4867999999999</v>
      </c>
      <c r="F520" s="9">
        <f t="shared" si="57"/>
        <v>12.55478737455285</v>
      </c>
      <c r="G520" s="21">
        <v>1635.5746799999999</v>
      </c>
      <c r="H520" s="9">
        <f t="shared" si="58"/>
        <v>19.454807338758119</v>
      </c>
      <c r="I520" s="15">
        <v>554.61821999999995</v>
      </c>
      <c r="J520" s="9">
        <f t="shared" si="59"/>
        <v>6.5970638629994953</v>
      </c>
      <c r="K520" s="21">
        <v>1385.69073</v>
      </c>
      <c r="L520" s="9">
        <f t="shared" si="60"/>
        <v>16.482491758342146</v>
      </c>
      <c r="M520" s="25">
        <f t="shared" si="54"/>
        <v>0</v>
      </c>
      <c r="N520" s="9">
        <f t="shared" si="61"/>
        <v>0</v>
      </c>
      <c r="O520" s="21">
        <v>8407.0463999999993</v>
      </c>
      <c r="P520" s="19">
        <v>0</v>
      </c>
      <c r="Q520" s="23" t="s">
        <v>53</v>
      </c>
      <c r="R520" s="23" t="s">
        <v>53</v>
      </c>
      <c r="S520" s="19" t="s">
        <v>53</v>
      </c>
      <c r="T520" s="23">
        <v>0</v>
      </c>
      <c r="U520" s="19">
        <v>0</v>
      </c>
    </row>
    <row r="521" spans="1:21" ht="14.25" x14ac:dyDescent="0.2">
      <c r="A521" s="8">
        <v>2018</v>
      </c>
      <c r="B521" s="13" t="s">
        <v>21</v>
      </c>
      <c r="C521" s="18">
        <v>4806.2434300000004</v>
      </c>
      <c r="D521" s="9">
        <f t="shared" si="56"/>
        <v>42.185856676233001</v>
      </c>
      <c r="E521" s="21">
        <v>2542.6457999999998</v>
      </c>
      <c r="F521" s="9">
        <f t="shared" si="57"/>
        <v>22.317573560194344</v>
      </c>
      <c r="G521" s="21">
        <v>1938.0820000000001</v>
      </c>
      <c r="H521" s="9">
        <f t="shared" si="58"/>
        <v>17.011133678426066</v>
      </c>
      <c r="I521" s="15">
        <v>995.62027999999998</v>
      </c>
      <c r="J521" s="9">
        <f t="shared" si="59"/>
        <v>8.7388612432456352</v>
      </c>
      <c r="K521" s="21">
        <v>335.35899999999998</v>
      </c>
      <c r="L521" s="9">
        <f t="shared" si="60"/>
        <v>2.9435476823288624</v>
      </c>
      <c r="M521" s="25">
        <f t="shared" si="54"/>
        <v>775.07029999999997</v>
      </c>
      <c r="N521" s="9">
        <f t="shared" si="61"/>
        <v>6.803027159572089</v>
      </c>
      <c r="O521" s="21">
        <v>11393.02081</v>
      </c>
      <c r="P521" s="19">
        <v>0</v>
      </c>
      <c r="Q521" s="23" t="s">
        <v>53</v>
      </c>
      <c r="R521" s="23" t="s">
        <v>53</v>
      </c>
      <c r="S521" s="19" t="s">
        <v>53</v>
      </c>
      <c r="T521" s="23">
        <v>681.74847</v>
      </c>
      <c r="U521" s="19">
        <v>93.321830000000006</v>
      </c>
    </row>
    <row r="522" spans="1:21" ht="14.25" x14ac:dyDescent="0.2">
      <c r="A522" s="8">
        <v>2018</v>
      </c>
      <c r="B522" s="13" t="s">
        <v>22</v>
      </c>
      <c r="C522" s="18">
        <v>6999.58403</v>
      </c>
      <c r="D522" s="9">
        <f t="shared" si="56"/>
        <v>48.878069665573889</v>
      </c>
      <c r="E522" s="21">
        <v>1686.0259100000001</v>
      </c>
      <c r="F522" s="9">
        <f t="shared" si="57"/>
        <v>11.773512759292158</v>
      </c>
      <c r="G522" s="21">
        <v>2588.5794799999999</v>
      </c>
      <c r="H522" s="9">
        <f t="shared" si="58"/>
        <v>18.076041035586375</v>
      </c>
      <c r="I522" s="15">
        <v>1786.9735599999999</v>
      </c>
      <c r="J522" s="9">
        <f t="shared" si="59"/>
        <v>12.478429829810699</v>
      </c>
      <c r="K522" s="21">
        <v>920.90845999999999</v>
      </c>
      <c r="L522" s="9">
        <f t="shared" si="60"/>
        <v>6.4307004059920363</v>
      </c>
      <c r="M522" s="25">
        <f t="shared" si="54"/>
        <v>338.42869000000002</v>
      </c>
      <c r="N522" s="9">
        <f t="shared" si="61"/>
        <v>2.3632463037448401</v>
      </c>
      <c r="O522" s="21">
        <v>14320.50013</v>
      </c>
      <c r="P522" s="19">
        <v>0</v>
      </c>
      <c r="Q522" s="23" t="s">
        <v>53</v>
      </c>
      <c r="R522" s="23" t="s">
        <v>53</v>
      </c>
      <c r="S522" s="19" t="s">
        <v>53</v>
      </c>
      <c r="T522" s="23">
        <v>301.28636</v>
      </c>
      <c r="U522" s="19">
        <v>37.142330000000001</v>
      </c>
    </row>
    <row r="523" spans="1:21" ht="14.25" x14ac:dyDescent="0.2">
      <c r="A523" s="8">
        <v>2018</v>
      </c>
      <c r="B523" s="13" t="s">
        <v>23</v>
      </c>
      <c r="C523" s="18">
        <v>9068.6908100000001</v>
      </c>
      <c r="D523" s="9">
        <f t="shared" si="56"/>
        <v>49.439089796644467</v>
      </c>
      <c r="E523" s="21">
        <v>1429.9866500000001</v>
      </c>
      <c r="F523" s="9">
        <f t="shared" si="57"/>
        <v>7.7957491195306066</v>
      </c>
      <c r="G523" s="21">
        <v>2499.9971</v>
      </c>
      <c r="H523" s="9">
        <f t="shared" si="58"/>
        <v>13.629043453765158</v>
      </c>
      <c r="I523" s="15">
        <v>1075.8973699999999</v>
      </c>
      <c r="J523" s="9">
        <f t="shared" si="59"/>
        <v>5.8653876068582838</v>
      </c>
      <c r="K523" s="21">
        <v>2041.3640499999999</v>
      </c>
      <c r="L523" s="9">
        <f t="shared" si="60"/>
        <v>11.128748646310042</v>
      </c>
      <c r="M523" s="25">
        <f t="shared" si="54"/>
        <v>2227.2229399999997</v>
      </c>
      <c r="N523" s="9">
        <f t="shared" si="61"/>
        <v>12.141981376891433</v>
      </c>
      <c r="O523" s="21">
        <v>18343.158920000002</v>
      </c>
      <c r="P523" s="19">
        <v>2220.08824</v>
      </c>
      <c r="Q523" s="23" t="s">
        <v>53</v>
      </c>
      <c r="R523" s="23" t="s">
        <v>53</v>
      </c>
      <c r="S523" s="19" t="s">
        <v>53</v>
      </c>
      <c r="T523" s="23">
        <v>4.5183499999999999</v>
      </c>
      <c r="U523" s="19">
        <v>2.6163500000000002</v>
      </c>
    </row>
    <row r="524" spans="1:21" ht="14.25" x14ac:dyDescent="0.2">
      <c r="A524" s="8">
        <v>2018</v>
      </c>
      <c r="B524" s="13" t="s">
        <v>24</v>
      </c>
      <c r="C524" s="18">
        <v>2734.6395200000002</v>
      </c>
      <c r="D524" s="9">
        <f t="shared" si="56"/>
        <v>21.289972194706291</v>
      </c>
      <c r="E524" s="21">
        <v>2686.8261699999998</v>
      </c>
      <c r="F524" s="9">
        <f t="shared" si="57"/>
        <v>20.91773121574327</v>
      </c>
      <c r="G524" s="21">
        <v>2472.83673</v>
      </c>
      <c r="H524" s="9">
        <f t="shared" si="58"/>
        <v>19.251760547857664</v>
      </c>
      <c r="I524" s="15">
        <v>573.34749999999997</v>
      </c>
      <c r="J524" s="9">
        <f t="shared" si="59"/>
        <v>4.4636787567907179</v>
      </c>
      <c r="K524" s="21">
        <v>2496.47703</v>
      </c>
      <c r="L524" s="9">
        <f t="shared" si="60"/>
        <v>19.435807229694007</v>
      </c>
      <c r="M524" s="25">
        <f t="shared" si="54"/>
        <v>1880.6034</v>
      </c>
      <c r="N524" s="9">
        <f t="shared" si="61"/>
        <v>14.64105005520805</v>
      </c>
      <c r="O524" s="21">
        <v>12844.73035</v>
      </c>
      <c r="P524" s="19">
        <v>0</v>
      </c>
      <c r="Q524" s="23" t="s">
        <v>53</v>
      </c>
      <c r="R524" s="23" t="s">
        <v>53</v>
      </c>
      <c r="S524" s="19" t="s">
        <v>53</v>
      </c>
      <c r="T524" s="23">
        <v>0</v>
      </c>
      <c r="U524" s="19">
        <v>1880.6034</v>
      </c>
    </row>
    <row r="525" spans="1:21" ht="14.25" x14ac:dyDescent="0.2">
      <c r="A525" s="8">
        <v>2018</v>
      </c>
      <c r="B525" s="13" t="s">
        <v>25</v>
      </c>
      <c r="C525" s="18">
        <v>8194.3266999999996</v>
      </c>
      <c r="D525" s="9">
        <f t="shared" si="56"/>
        <v>40.23595657418845</v>
      </c>
      <c r="E525" s="21">
        <v>2648.0535500000001</v>
      </c>
      <c r="F525" s="9">
        <f t="shared" si="57"/>
        <v>13.002528645083869</v>
      </c>
      <c r="G525" s="21">
        <v>3007.4482699999999</v>
      </c>
      <c r="H525" s="9">
        <f t="shared" si="58"/>
        <v>14.76723621366453</v>
      </c>
      <c r="I525" s="15">
        <v>1506.8792800000001</v>
      </c>
      <c r="J525" s="9">
        <f t="shared" si="59"/>
        <v>7.3991105666588037</v>
      </c>
      <c r="K525" s="21">
        <v>2857.1908400000002</v>
      </c>
      <c r="L525" s="9">
        <f t="shared" si="60"/>
        <v>14.029438997399144</v>
      </c>
      <c r="M525" s="25">
        <f t="shared" si="54"/>
        <v>2151.7826999999997</v>
      </c>
      <c r="N525" s="9">
        <f t="shared" si="61"/>
        <v>10.56572900300521</v>
      </c>
      <c r="O525" s="21">
        <v>20365.681339999999</v>
      </c>
      <c r="P525" s="19">
        <v>0</v>
      </c>
      <c r="Q525" s="23" t="s">
        <v>53</v>
      </c>
      <c r="R525" s="23" t="s">
        <v>53</v>
      </c>
      <c r="S525" s="19" t="s">
        <v>53</v>
      </c>
      <c r="T525" s="23">
        <v>363.17191000000003</v>
      </c>
      <c r="U525" s="19">
        <v>1788.61079</v>
      </c>
    </row>
    <row r="526" spans="1:21" ht="14.25" x14ac:dyDescent="0.2">
      <c r="A526" s="8">
        <v>2018</v>
      </c>
      <c r="B526" s="13" t="s">
        <v>26</v>
      </c>
      <c r="C526" s="18">
        <v>1701.2098599999999</v>
      </c>
      <c r="D526" s="9">
        <f t="shared" si="56"/>
        <v>30.890899415826915</v>
      </c>
      <c r="E526" s="21">
        <v>1613.1220599999999</v>
      </c>
      <c r="F526" s="9">
        <f t="shared" si="57"/>
        <v>29.291384015909429</v>
      </c>
      <c r="G526" s="21">
        <v>1472.7818500000001</v>
      </c>
      <c r="H526" s="9">
        <f t="shared" si="58"/>
        <v>26.743059195416073</v>
      </c>
      <c r="I526" s="15">
        <v>453.34325000000001</v>
      </c>
      <c r="J526" s="9">
        <f t="shared" si="59"/>
        <v>8.2318948801496337</v>
      </c>
      <c r="K526" s="21">
        <v>262.54798</v>
      </c>
      <c r="L526" s="9">
        <f t="shared" si="60"/>
        <v>4.7673972698515499</v>
      </c>
      <c r="M526" s="25">
        <f t="shared" si="54"/>
        <v>4.1504799999999999</v>
      </c>
      <c r="N526" s="9">
        <f t="shared" si="61"/>
        <v>7.5365222846404914E-2</v>
      </c>
      <c r="O526" s="21">
        <v>5507.1554799999994</v>
      </c>
      <c r="P526" s="19">
        <v>0</v>
      </c>
      <c r="Q526" s="23" t="s">
        <v>53</v>
      </c>
      <c r="R526" s="23" t="s">
        <v>53</v>
      </c>
      <c r="S526" s="19" t="s">
        <v>53</v>
      </c>
      <c r="T526" s="23">
        <v>4.1504799999999999</v>
      </c>
      <c r="U526" s="19">
        <v>0</v>
      </c>
    </row>
    <row r="527" spans="1:21" ht="14.25" x14ac:dyDescent="0.2">
      <c r="A527" s="8">
        <v>2018</v>
      </c>
      <c r="B527" s="13" t="s">
        <v>32</v>
      </c>
      <c r="C527" s="18">
        <v>12330.19404</v>
      </c>
      <c r="D527" s="9">
        <f t="shared" si="56"/>
        <v>32.568453071102986</v>
      </c>
      <c r="E527" s="21">
        <v>7989.8500700000004</v>
      </c>
      <c r="F527" s="9">
        <f t="shared" si="57"/>
        <v>21.104052069722652</v>
      </c>
      <c r="G527" s="21">
        <v>6486.0339999999997</v>
      </c>
      <c r="H527" s="9">
        <f t="shared" si="58"/>
        <v>17.131935901519547</v>
      </c>
      <c r="I527" s="15">
        <v>2410.81855</v>
      </c>
      <c r="J527" s="9">
        <f t="shared" si="59"/>
        <v>6.3678341601037403</v>
      </c>
      <c r="K527" s="21">
        <v>4023.74865</v>
      </c>
      <c r="L527" s="9">
        <f t="shared" si="60"/>
        <v>10.628159512519641</v>
      </c>
      <c r="M527" s="25">
        <f t="shared" si="54"/>
        <v>4618.6721500000003</v>
      </c>
      <c r="N527" s="9">
        <f t="shared" si="61"/>
        <v>12.199565285031422</v>
      </c>
      <c r="O527" s="21">
        <v>37859.317460000006</v>
      </c>
      <c r="P527" s="19">
        <v>0</v>
      </c>
      <c r="Q527" s="23" t="s">
        <v>53</v>
      </c>
      <c r="R527" s="23" t="s">
        <v>53</v>
      </c>
      <c r="S527" s="19" t="s">
        <v>53</v>
      </c>
      <c r="T527" s="23">
        <v>1324.5614800000001</v>
      </c>
      <c r="U527" s="19">
        <v>3294.11067</v>
      </c>
    </row>
    <row r="528" spans="1:21" ht="14.25" x14ac:dyDescent="0.2">
      <c r="A528" s="8">
        <v>2018</v>
      </c>
      <c r="B528" s="13" t="s">
        <v>27</v>
      </c>
      <c r="C528" s="18">
        <v>5927.1863400000002</v>
      </c>
      <c r="D528" s="9">
        <f t="shared" ref="D528:D529" si="62">C528/$O528*100</f>
        <v>42.067777793516711</v>
      </c>
      <c r="E528" s="21">
        <v>1925.31609</v>
      </c>
      <c r="F528" s="9">
        <f t="shared" ref="F528:F529" si="63">E528/$O528*100</f>
        <v>13.664792164506579</v>
      </c>
      <c r="G528" s="21">
        <v>2001.5924500000001</v>
      </c>
      <c r="H528" s="9">
        <f t="shared" ref="H528:H529" si="64">G528/$O528*100</f>
        <v>14.206158131310026</v>
      </c>
      <c r="I528" s="15">
        <v>1110.75874</v>
      </c>
      <c r="J528" s="9">
        <f t="shared" ref="J528:J529" si="65">I528/$O528*100</f>
        <v>7.8835300893419529</v>
      </c>
      <c r="K528" s="21">
        <v>2233.8225699999998</v>
      </c>
      <c r="L528" s="9">
        <f t="shared" ref="L528:L529" si="66">K528/$O528*100</f>
        <v>15.854394667960181</v>
      </c>
      <c r="M528" s="25">
        <f t="shared" si="54"/>
        <v>890.93502999999998</v>
      </c>
      <c r="N528" s="9">
        <f t="shared" ref="N528:N529" si="67">M528/$O528*100</f>
        <v>6.3233471533645318</v>
      </c>
      <c r="O528" s="21">
        <v>14089.611220000003</v>
      </c>
      <c r="P528" s="19">
        <v>398.57972999999998</v>
      </c>
      <c r="Q528" s="23" t="s">
        <v>53</v>
      </c>
      <c r="R528" s="23" t="s">
        <v>53</v>
      </c>
      <c r="S528" s="19" t="s">
        <v>53</v>
      </c>
      <c r="T528" s="23">
        <v>489.56342999999998</v>
      </c>
      <c r="U528" s="19">
        <v>2.7918699999999999</v>
      </c>
    </row>
    <row r="529" spans="1:21" ht="14.25" x14ac:dyDescent="0.2">
      <c r="A529" s="8">
        <v>2018</v>
      </c>
      <c r="B529" s="13" t="s">
        <v>28</v>
      </c>
      <c r="C529" s="18">
        <v>2301.7466599999998</v>
      </c>
      <c r="D529" s="9">
        <f t="shared" si="62"/>
        <v>30.195034137485333</v>
      </c>
      <c r="E529" s="21">
        <v>1199.6003800000001</v>
      </c>
      <c r="F529" s="9">
        <f t="shared" si="63"/>
        <v>15.736733783482665</v>
      </c>
      <c r="G529" s="21">
        <v>2273.6949800000002</v>
      </c>
      <c r="H529" s="9">
        <f t="shared" si="64"/>
        <v>29.827043406822646</v>
      </c>
      <c r="I529" s="15">
        <v>657.16821000000004</v>
      </c>
      <c r="J529" s="9">
        <f t="shared" si="65"/>
        <v>8.6209385593374268</v>
      </c>
      <c r="K529" s="21">
        <v>644.36913000000004</v>
      </c>
      <c r="L529" s="9">
        <f t="shared" si="66"/>
        <v>8.4530362161975408</v>
      </c>
      <c r="M529" s="25">
        <f t="shared" si="54"/>
        <v>546.35177999999996</v>
      </c>
      <c r="N529" s="9">
        <f t="shared" si="67"/>
        <v>7.1672138966743955</v>
      </c>
      <c r="O529" s="21">
        <v>7622.9311399999997</v>
      </c>
      <c r="P529" s="19">
        <v>0</v>
      </c>
      <c r="Q529" s="23" t="s">
        <v>53</v>
      </c>
      <c r="R529" s="23" t="s">
        <v>53</v>
      </c>
      <c r="S529" s="19" t="s">
        <v>53</v>
      </c>
      <c r="T529" s="23">
        <v>546.35177999999996</v>
      </c>
      <c r="U529" s="19">
        <v>0</v>
      </c>
    </row>
    <row r="530" spans="1:21" ht="14.25" x14ac:dyDescent="0.2">
      <c r="A530" s="7">
        <v>2019</v>
      </c>
      <c r="B530" s="12" t="s">
        <v>1</v>
      </c>
      <c r="C530" s="16">
        <v>268516.32824</v>
      </c>
      <c r="D530" s="9">
        <f t="shared" si="49"/>
        <v>39.849668317132711</v>
      </c>
      <c r="E530" s="22">
        <v>122794.75132999998</v>
      </c>
      <c r="F530" s="9">
        <f t="shared" si="50"/>
        <v>18.223584925575288</v>
      </c>
      <c r="G530" s="22">
        <v>98817.41406000001</v>
      </c>
      <c r="H530" s="9">
        <f t="shared" si="51"/>
        <v>14.665183305829071</v>
      </c>
      <c r="I530" s="16">
        <v>63030.10839999999</v>
      </c>
      <c r="J530" s="9">
        <f t="shared" si="52"/>
        <v>9.3541012205706018</v>
      </c>
      <c r="K530" s="22">
        <v>60706.378820000005</v>
      </c>
      <c r="L530" s="9">
        <f t="shared" si="53"/>
        <v>9.0092437825568368</v>
      </c>
      <c r="M530" s="25">
        <f t="shared" si="54"/>
        <v>59958.264310000006</v>
      </c>
      <c r="N530" s="9">
        <f t="shared" si="55"/>
        <v>8.8982184483354914</v>
      </c>
      <c r="O530" s="22">
        <v>673823.24515999993</v>
      </c>
      <c r="P530" s="16">
        <v>20561.451410000001</v>
      </c>
      <c r="Q530" s="22">
        <v>6978.7698200000004</v>
      </c>
      <c r="R530" s="22">
        <v>2835.85736</v>
      </c>
      <c r="S530" s="16">
        <v>3684.93649</v>
      </c>
      <c r="T530" s="22">
        <v>13257.783509999999</v>
      </c>
      <c r="U530" s="16">
        <v>12639.46572</v>
      </c>
    </row>
    <row r="531" spans="1:21" ht="14.25" x14ac:dyDescent="0.2">
      <c r="A531" s="8">
        <v>2019</v>
      </c>
      <c r="B531" s="13" t="s">
        <v>2</v>
      </c>
      <c r="C531" s="18">
        <v>4259.8722900000002</v>
      </c>
      <c r="D531" s="9">
        <f t="shared" si="49"/>
        <v>52.636131133715168</v>
      </c>
      <c r="E531" s="21">
        <v>716.84094000000005</v>
      </c>
      <c r="F531" s="9">
        <f t="shared" si="50"/>
        <v>8.8574800254999317</v>
      </c>
      <c r="G531" s="21">
        <v>1625.9638199999999</v>
      </c>
      <c r="H531" s="9">
        <f t="shared" si="51"/>
        <v>20.09084757050227</v>
      </c>
      <c r="I531" s="15">
        <v>571.26053000000002</v>
      </c>
      <c r="J531" s="9">
        <f t="shared" si="52"/>
        <v>7.05864920861175</v>
      </c>
      <c r="K531" s="21">
        <v>917.12989000000005</v>
      </c>
      <c r="L531" s="9">
        <f t="shared" si="53"/>
        <v>11.33230432048698</v>
      </c>
      <c r="M531" s="25">
        <f t="shared" si="54"/>
        <v>1.9899</v>
      </c>
      <c r="N531" s="9">
        <f t="shared" si="55"/>
        <v>2.4587741183898216E-2</v>
      </c>
      <c r="O531" s="21">
        <v>8093.0573700000004</v>
      </c>
      <c r="P531" s="19">
        <v>0</v>
      </c>
      <c r="Q531" s="23" t="s">
        <v>53</v>
      </c>
      <c r="R531" s="23" t="s">
        <v>53</v>
      </c>
      <c r="S531" s="19" t="s">
        <v>53</v>
      </c>
      <c r="T531" s="23">
        <v>0</v>
      </c>
      <c r="U531" s="19">
        <v>1.9899</v>
      </c>
    </row>
    <row r="532" spans="1:21" ht="14.25" x14ac:dyDescent="0.2">
      <c r="A532" s="8">
        <v>2019</v>
      </c>
      <c r="B532" s="13" t="s">
        <v>3</v>
      </c>
      <c r="C532" s="18">
        <v>10229.822770000001</v>
      </c>
      <c r="D532" s="9">
        <f t="shared" si="49"/>
        <v>54.243822886402192</v>
      </c>
      <c r="E532" s="21">
        <v>1875.5317</v>
      </c>
      <c r="F532" s="9">
        <f t="shared" si="50"/>
        <v>9.9450412426483137</v>
      </c>
      <c r="G532" s="21">
        <v>2343.6644799999999</v>
      </c>
      <c r="H532" s="9">
        <f t="shared" si="51"/>
        <v>12.427323895687772</v>
      </c>
      <c r="I532" s="15">
        <v>1101.4278899999999</v>
      </c>
      <c r="J532" s="9">
        <f t="shared" si="52"/>
        <v>5.8403415905223612</v>
      </c>
      <c r="K532" s="21">
        <v>934.45704000000001</v>
      </c>
      <c r="L532" s="9">
        <f t="shared" si="53"/>
        <v>4.9549755956047363</v>
      </c>
      <c r="M532" s="25">
        <f t="shared" si="54"/>
        <v>2374.0596399999999</v>
      </c>
      <c r="N532" s="9">
        <f t="shared" si="55"/>
        <v>12.588494789134625</v>
      </c>
      <c r="O532" s="21">
        <v>18858.963520000001</v>
      </c>
      <c r="P532" s="19">
        <v>2170.0367700000002</v>
      </c>
      <c r="Q532" s="23" t="s">
        <v>53</v>
      </c>
      <c r="R532" s="23" t="s">
        <v>53</v>
      </c>
      <c r="S532" s="19" t="s">
        <v>53</v>
      </c>
      <c r="T532" s="23">
        <v>201.02265</v>
      </c>
      <c r="U532" s="19">
        <v>3.0002200000000001</v>
      </c>
    </row>
    <row r="533" spans="1:21" ht="14.25" x14ac:dyDescent="0.2">
      <c r="A533" s="8">
        <v>2019</v>
      </c>
      <c r="B533" s="13" t="s">
        <v>4</v>
      </c>
      <c r="C533" s="18">
        <v>3111.1518000000001</v>
      </c>
      <c r="D533" s="9">
        <f t="shared" si="49"/>
        <v>53.70619521020528</v>
      </c>
      <c r="E533" s="21">
        <v>318.21839999999997</v>
      </c>
      <c r="F533" s="9">
        <f t="shared" si="50"/>
        <v>5.4932387130319986</v>
      </c>
      <c r="G533" s="21">
        <v>1091.24254</v>
      </c>
      <c r="H533" s="9">
        <f t="shared" si="51"/>
        <v>18.837552341521953</v>
      </c>
      <c r="I533" s="15">
        <v>1006.76018</v>
      </c>
      <c r="J533" s="9">
        <f t="shared" si="52"/>
        <v>17.379177305633689</v>
      </c>
      <c r="K533" s="21">
        <v>264.77832000000001</v>
      </c>
      <c r="L533" s="9">
        <f t="shared" si="53"/>
        <v>4.570730409666993</v>
      </c>
      <c r="M533" s="25">
        <f t="shared" si="54"/>
        <v>0.75922000000000001</v>
      </c>
      <c r="N533" s="9">
        <f t="shared" si="55"/>
        <v>1.3106019940104513E-2</v>
      </c>
      <c r="O533" s="21">
        <v>5792.9104599999991</v>
      </c>
      <c r="P533" s="19">
        <v>0</v>
      </c>
      <c r="Q533" s="23" t="s">
        <v>53</v>
      </c>
      <c r="R533" s="23" t="s">
        <v>53</v>
      </c>
      <c r="S533" s="19" t="s">
        <v>53</v>
      </c>
      <c r="T533" s="23">
        <v>0.75922000000000001</v>
      </c>
      <c r="U533" s="19">
        <v>0</v>
      </c>
    </row>
    <row r="534" spans="1:21" ht="14.25" x14ac:dyDescent="0.2">
      <c r="A534" s="8">
        <v>2019</v>
      </c>
      <c r="B534" s="13" t="s">
        <v>5</v>
      </c>
      <c r="C534" s="18">
        <v>1847.43175</v>
      </c>
      <c r="D534" s="9">
        <f t="shared" si="49"/>
        <v>31.317280660016838</v>
      </c>
      <c r="E534" s="21">
        <v>677.51295000000005</v>
      </c>
      <c r="F534" s="9">
        <f t="shared" si="50"/>
        <v>11.485059302432123</v>
      </c>
      <c r="G534" s="21">
        <v>1628.6492599999999</v>
      </c>
      <c r="H534" s="9">
        <f t="shared" si="51"/>
        <v>27.608525171308081</v>
      </c>
      <c r="I534" s="15">
        <v>496.19826999999998</v>
      </c>
      <c r="J534" s="9">
        <f t="shared" si="52"/>
        <v>8.4114503740691973</v>
      </c>
      <c r="K534" s="21">
        <v>335.64100000000002</v>
      </c>
      <c r="L534" s="9">
        <f t="shared" si="53"/>
        <v>5.6897167638310391</v>
      </c>
      <c r="M534" s="25">
        <f t="shared" si="54"/>
        <v>913.64776000000006</v>
      </c>
      <c r="N534" s="9">
        <f t="shared" si="55"/>
        <v>15.487967728342717</v>
      </c>
      <c r="O534" s="21">
        <v>5899.0809900000004</v>
      </c>
      <c r="P534" s="19">
        <v>5.5449400000000004</v>
      </c>
      <c r="Q534" s="23" t="s">
        <v>53</v>
      </c>
      <c r="R534" s="23" t="s">
        <v>53</v>
      </c>
      <c r="S534" s="19" t="s">
        <v>53</v>
      </c>
      <c r="T534" s="23">
        <v>208.58375000000001</v>
      </c>
      <c r="U534" s="19">
        <v>699.51907000000006</v>
      </c>
    </row>
    <row r="535" spans="1:21" ht="14.25" x14ac:dyDescent="0.2">
      <c r="A535" s="8">
        <v>2019</v>
      </c>
      <c r="B535" s="13" t="s">
        <v>29</v>
      </c>
      <c r="C535" s="18">
        <v>10075.744280000001</v>
      </c>
      <c r="D535" s="9">
        <f t="shared" si="49"/>
        <v>58.499171211581526</v>
      </c>
      <c r="E535" s="21">
        <v>2147.4561699999999</v>
      </c>
      <c r="F535" s="9">
        <f t="shared" si="50"/>
        <v>12.468002627613044</v>
      </c>
      <c r="G535" s="21">
        <v>2013.6334099999999</v>
      </c>
      <c r="H535" s="9">
        <f t="shared" si="51"/>
        <v>11.69103565309527</v>
      </c>
      <c r="I535" s="15">
        <v>1521.8408999999999</v>
      </c>
      <c r="J535" s="9">
        <f t="shared" si="52"/>
        <v>8.8357176295751838</v>
      </c>
      <c r="K535" s="21">
        <v>540.32781999999997</v>
      </c>
      <c r="L535" s="9">
        <f t="shared" si="53"/>
        <v>3.1371111427770972</v>
      </c>
      <c r="M535" s="25">
        <f t="shared" si="54"/>
        <v>924.73592999999994</v>
      </c>
      <c r="N535" s="9">
        <f t="shared" si="55"/>
        <v>5.3689617353578827</v>
      </c>
      <c r="O535" s="21">
        <v>17223.738509999999</v>
      </c>
      <c r="P535" s="19">
        <v>607.92714999999998</v>
      </c>
      <c r="Q535" s="23" t="s">
        <v>53</v>
      </c>
      <c r="R535" s="23" t="s">
        <v>53</v>
      </c>
      <c r="S535" s="19" t="s">
        <v>53</v>
      </c>
      <c r="T535" s="23">
        <v>313.52911</v>
      </c>
      <c r="U535" s="19">
        <v>3.2796699999999999</v>
      </c>
    </row>
    <row r="536" spans="1:21" ht="14.25" x14ac:dyDescent="0.2">
      <c r="A536" s="8">
        <v>2019</v>
      </c>
      <c r="B536" s="13" t="s">
        <v>6</v>
      </c>
      <c r="C536" s="18">
        <v>2387.3872500000002</v>
      </c>
      <c r="D536" s="9">
        <f t="shared" si="49"/>
        <v>50.136187972723754</v>
      </c>
      <c r="E536" s="21">
        <v>390.39006000000001</v>
      </c>
      <c r="F536" s="9">
        <f t="shared" si="50"/>
        <v>8.198363893768347</v>
      </c>
      <c r="G536" s="21">
        <v>1470.36285</v>
      </c>
      <c r="H536" s="9">
        <f t="shared" si="51"/>
        <v>30.878270056820412</v>
      </c>
      <c r="I536" s="15">
        <v>432.50988999999998</v>
      </c>
      <c r="J536" s="9">
        <f t="shared" si="52"/>
        <v>9.0828989495114687</v>
      </c>
      <c r="K536" s="21">
        <v>81.154439999999994</v>
      </c>
      <c r="L536" s="9">
        <f t="shared" si="53"/>
        <v>1.7042791271760085</v>
      </c>
      <c r="M536" s="25">
        <f t="shared" si="54"/>
        <v>0</v>
      </c>
      <c r="N536" s="9">
        <f t="shared" si="55"/>
        <v>0</v>
      </c>
      <c r="O536" s="21">
        <v>4761.8044900000004</v>
      </c>
      <c r="P536" s="19">
        <v>0</v>
      </c>
      <c r="Q536" s="23" t="s">
        <v>53</v>
      </c>
      <c r="R536" s="23" t="s">
        <v>53</v>
      </c>
      <c r="S536" s="19" t="s">
        <v>53</v>
      </c>
      <c r="T536" s="23">
        <v>0</v>
      </c>
      <c r="U536" s="19">
        <v>0</v>
      </c>
    </row>
    <row r="537" spans="1:21" ht="14.25" x14ac:dyDescent="0.2">
      <c r="A537" s="8">
        <v>2019</v>
      </c>
      <c r="B537" s="13" t="s">
        <v>7</v>
      </c>
      <c r="C537" s="18">
        <v>3545.5490199999999</v>
      </c>
      <c r="D537" s="9">
        <f t="shared" si="49"/>
        <v>18.42859562098036</v>
      </c>
      <c r="E537" s="21">
        <v>6442.3659399999997</v>
      </c>
      <c r="F537" s="9">
        <f t="shared" si="50"/>
        <v>33.485295529953504</v>
      </c>
      <c r="G537" s="21">
        <v>4572.5459700000001</v>
      </c>
      <c r="H537" s="9">
        <f t="shared" si="51"/>
        <v>23.766587392852742</v>
      </c>
      <c r="I537" s="15">
        <v>1327.56521</v>
      </c>
      <c r="J537" s="9">
        <f t="shared" si="52"/>
        <v>6.9002465563349826</v>
      </c>
      <c r="K537" s="21">
        <v>453.30844999999999</v>
      </c>
      <c r="L537" s="9">
        <f t="shared" si="53"/>
        <v>2.3561479673529928</v>
      </c>
      <c r="M537" s="25">
        <f t="shared" si="54"/>
        <v>2898.0534400000001</v>
      </c>
      <c r="N537" s="9">
        <f t="shared" si="55"/>
        <v>15.063126932525408</v>
      </c>
      <c r="O537" s="21">
        <v>19239.388030000002</v>
      </c>
      <c r="P537" s="19">
        <v>1018.6191700000001</v>
      </c>
      <c r="Q537" s="23" t="s">
        <v>53</v>
      </c>
      <c r="R537" s="23" t="s">
        <v>53</v>
      </c>
      <c r="S537" s="19" t="s">
        <v>53</v>
      </c>
      <c r="T537" s="23">
        <v>1791.8279700000001</v>
      </c>
      <c r="U537" s="19">
        <v>87.606300000000005</v>
      </c>
    </row>
    <row r="538" spans="1:21" ht="14.25" x14ac:dyDescent="0.2">
      <c r="A538" s="8">
        <v>2019</v>
      </c>
      <c r="B538" s="13" t="s">
        <v>8</v>
      </c>
      <c r="C538" s="18">
        <v>10676.27349</v>
      </c>
      <c r="D538" s="9">
        <f t="shared" si="49"/>
        <v>51.899805248004391</v>
      </c>
      <c r="E538" s="21">
        <v>2405.5185700000002</v>
      </c>
      <c r="F538" s="9">
        <f t="shared" si="50"/>
        <v>11.693775493892677</v>
      </c>
      <c r="G538" s="21">
        <v>3183.18055</v>
      </c>
      <c r="H538" s="9">
        <f t="shared" si="51"/>
        <v>15.474168095167027</v>
      </c>
      <c r="I538" s="15">
        <v>1438.2838099999999</v>
      </c>
      <c r="J538" s="9">
        <f t="shared" si="52"/>
        <v>6.9918262866042173</v>
      </c>
      <c r="K538" s="21">
        <v>2394.9757199999999</v>
      </c>
      <c r="L538" s="9">
        <f t="shared" si="53"/>
        <v>11.642524290720385</v>
      </c>
      <c r="M538" s="25">
        <f t="shared" si="54"/>
        <v>472.69956000000002</v>
      </c>
      <c r="N538" s="9">
        <f t="shared" si="55"/>
        <v>2.2979005856112971</v>
      </c>
      <c r="O538" s="21">
        <v>20570.931700000001</v>
      </c>
      <c r="P538" s="19">
        <v>0</v>
      </c>
      <c r="Q538" s="23" t="s">
        <v>53</v>
      </c>
      <c r="R538" s="23" t="s">
        <v>53</v>
      </c>
      <c r="S538" s="19" t="s">
        <v>53</v>
      </c>
      <c r="T538" s="23">
        <v>451.95098999999999</v>
      </c>
      <c r="U538" s="19">
        <v>20.748570000000001</v>
      </c>
    </row>
    <row r="539" spans="1:21" ht="14.25" x14ac:dyDescent="0.2">
      <c r="A539" s="8">
        <v>2019</v>
      </c>
      <c r="B539" s="13" t="s">
        <v>55</v>
      </c>
      <c r="C539" s="18">
        <v>50926.609040000003</v>
      </c>
      <c r="D539" s="9">
        <f t="shared" si="49"/>
        <v>47.164443192299402</v>
      </c>
      <c r="E539" s="21">
        <v>15911.306479999999</v>
      </c>
      <c r="F539" s="9">
        <f t="shared" si="50"/>
        <v>14.735870397374985</v>
      </c>
      <c r="G539" s="21">
        <v>4541.3979600000002</v>
      </c>
      <c r="H539" s="9">
        <f t="shared" si="51"/>
        <v>4.2059055204285869</v>
      </c>
      <c r="I539" s="15">
        <v>23406.37227</v>
      </c>
      <c r="J539" s="9">
        <f t="shared" si="52"/>
        <v>21.677243705724393</v>
      </c>
      <c r="K539" s="21">
        <v>8828.5122699999993</v>
      </c>
      <c r="L539" s="9">
        <f t="shared" si="53"/>
        <v>8.1763124087818362</v>
      </c>
      <c r="M539" s="25">
        <f t="shared" si="54"/>
        <v>4362.5013600000002</v>
      </c>
      <c r="N539" s="9">
        <f t="shared" si="55"/>
        <v>4.0402247753907963</v>
      </c>
      <c r="O539" s="21">
        <v>107976.69938000001</v>
      </c>
      <c r="P539" s="19">
        <v>0</v>
      </c>
      <c r="Q539" s="23" t="s">
        <v>53</v>
      </c>
      <c r="R539" s="23" t="s">
        <v>53</v>
      </c>
      <c r="S539" s="19" t="s">
        <v>53</v>
      </c>
      <c r="T539" s="23">
        <v>1577.6270199999999</v>
      </c>
      <c r="U539" s="19">
        <v>2784.8743399999998</v>
      </c>
    </row>
    <row r="540" spans="1:21" ht="14.25" x14ac:dyDescent="0.2">
      <c r="A540" s="8">
        <v>2019</v>
      </c>
      <c r="B540" s="13" t="s">
        <v>9</v>
      </c>
      <c r="C540" s="18">
        <v>3877.0394000000001</v>
      </c>
      <c r="D540" s="9">
        <f t="shared" si="49"/>
        <v>43.05895829763611</v>
      </c>
      <c r="E540" s="21">
        <v>1051.7562800000001</v>
      </c>
      <c r="F540" s="9">
        <f t="shared" si="50"/>
        <v>11.680956814572708</v>
      </c>
      <c r="G540" s="21">
        <v>2280.4696199999998</v>
      </c>
      <c r="H540" s="9">
        <f t="shared" si="51"/>
        <v>25.327224238836997</v>
      </c>
      <c r="I540" s="15">
        <v>1088.53331</v>
      </c>
      <c r="J540" s="9">
        <f t="shared" si="52"/>
        <v>12.089407809700823</v>
      </c>
      <c r="K540" s="21">
        <v>304.00785000000002</v>
      </c>
      <c r="L540" s="9">
        <f t="shared" si="53"/>
        <v>3.3763549927565895</v>
      </c>
      <c r="M540" s="25">
        <f t="shared" si="54"/>
        <v>402.21860999999996</v>
      </c>
      <c r="N540" s="9">
        <f t="shared" si="55"/>
        <v>4.4670978464967774</v>
      </c>
      <c r="O540" s="21">
        <v>9004.0250699999997</v>
      </c>
      <c r="P540" s="19">
        <v>0</v>
      </c>
      <c r="Q540" s="23" t="s">
        <v>53</v>
      </c>
      <c r="R540" s="23" t="s">
        <v>53</v>
      </c>
      <c r="S540" s="19" t="s">
        <v>53</v>
      </c>
      <c r="T540" s="23">
        <v>399.33357999999998</v>
      </c>
      <c r="U540" s="19">
        <v>2.88503</v>
      </c>
    </row>
    <row r="541" spans="1:21" ht="14.25" x14ac:dyDescent="0.2">
      <c r="A541" s="8">
        <v>2019</v>
      </c>
      <c r="B541" s="13" t="s">
        <v>10</v>
      </c>
      <c r="C541" s="18">
        <v>10045.72157</v>
      </c>
      <c r="D541" s="9">
        <f t="shared" si="49"/>
        <v>35.336929597689178</v>
      </c>
      <c r="E541" s="21">
        <v>7008.9929300000003</v>
      </c>
      <c r="F541" s="9">
        <f t="shared" si="50"/>
        <v>24.654902885001142</v>
      </c>
      <c r="G541" s="21">
        <v>3313.1096899999998</v>
      </c>
      <c r="H541" s="9">
        <f t="shared" si="51"/>
        <v>11.654227428976196</v>
      </c>
      <c r="I541" s="15">
        <v>1593.7485200000001</v>
      </c>
      <c r="J541" s="9">
        <f t="shared" si="52"/>
        <v>5.6061855641954965</v>
      </c>
      <c r="K541" s="21">
        <v>5809.5109400000001</v>
      </c>
      <c r="L541" s="9">
        <f t="shared" si="53"/>
        <v>20.435593168026163</v>
      </c>
      <c r="M541" s="25">
        <f t="shared" si="54"/>
        <v>657.31034</v>
      </c>
      <c r="N541" s="9">
        <f t="shared" si="55"/>
        <v>2.3121613561118375</v>
      </c>
      <c r="O541" s="21">
        <v>28428.393989999997</v>
      </c>
      <c r="P541" s="19">
        <v>0</v>
      </c>
      <c r="Q541" s="23" t="s">
        <v>53</v>
      </c>
      <c r="R541" s="23" t="s">
        <v>53</v>
      </c>
      <c r="S541" s="19" t="s">
        <v>53</v>
      </c>
      <c r="T541" s="23">
        <v>1.3060099999999999</v>
      </c>
      <c r="U541" s="19">
        <v>656.00432999999998</v>
      </c>
    </row>
    <row r="542" spans="1:21" ht="14.25" x14ac:dyDescent="0.2">
      <c r="A542" s="8">
        <v>2019</v>
      </c>
      <c r="B542" s="13" t="s">
        <v>11</v>
      </c>
      <c r="C542" s="18">
        <v>3928.7541200000001</v>
      </c>
      <c r="D542" s="9">
        <f t="shared" si="49"/>
        <v>24.561933921280552</v>
      </c>
      <c r="E542" s="21">
        <v>4548.0525600000001</v>
      </c>
      <c r="F542" s="9">
        <f t="shared" si="50"/>
        <v>28.433687382103429</v>
      </c>
      <c r="G542" s="21">
        <v>5094.10772</v>
      </c>
      <c r="H542" s="9">
        <f t="shared" si="51"/>
        <v>31.847535728839432</v>
      </c>
      <c r="I542" s="15">
        <v>1766.5035700000001</v>
      </c>
      <c r="J542" s="9">
        <f t="shared" si="52"/>
        <v>11.043893975743687</v>
      </c>
      <c r="K542" s="21">
        <v>514.37675000000002</v>
      </c>
      <c r="L542" s="9">
        <f t="shared" si="53"/>
        <v>3.2158000623727112</v>
      </c>
      <c r="M542" s="25">
        <f t="shared" si="54"/>
        <v>143.50163000000001</v>
      </c>
      <c r="N542" s="9">
        <f t="shared" si="55"/>
        <v>0.89714892966018722</v>
      </c>
      <c r="O542" s="21">
        <v>15995.296350000001</v>
      </c>
      <c r="P542" s="19">
        <v>0</v>
      </c>
      <c r="Q542" s="23" t="s">
        <v>53</v>
      </c>
      <c r="R542" s="23" t="s">
        <v>53</v>
      </c>
      <c r="S542" s="19" t="s">
        <v>53</v>
      </c>
      <c r="T542" s="23">
        <v>143.50163000000001</v>
      </c>
      <c r="U542" s="19">
        <v>0</v>
      </c>
    </row>
    <row r="543" spans="1:21" ht="14.25" x14ac:dyDescent="0.2">
      <c r="A543" s="8">
        <v>2019</v>
      </c>
      <c r="B543" s="13" t="s">
        <v>12</v>
      </c>
      <c r="C543" s="18">
        <v>3932.1144100000001</v>
      </c>
      <c r="D543" s="9">
        <f t="shared" si="49"/>
        <v>30.17457826153105</v>
      </c>
      <c r="E543" s="21">
        <v>3070.1573100000001</v>
      </c>
      <c r="F543" s="9">
        <f t="shared" si="50"/>
        <v>23.56002200500739</v>
      </c>
      <c r="G543" s="21">
        <v>3039.9722900000002</v>
      </c>
      <c r="H543" s="9">
        <f t="shared" si="51"/>
        <v>23.328385752003275</v>
      </c>
      <c r="I543" s="15">
        <v>991.40788999999995</v>
      </c>
      <c r="J543" s="9">
        <f t="shared" si="52"/>
        <v>7.6079462209504651</v>
      </c>
      <c r="K543" s="21">
        <v>908.20430999999996</v>
      </c>
      <c r="L543" s="9">
        <f t="shared" si="53"/>
        <v>6.9694518450074305</v>
      </c>
      <c r="M543" s="25">
        <f t="shared" si="54"/>
        <v>1089.35959</v>
      </c>
      <c r="N543" s="9">
        <f t="shared" si="55"/>
        <v>8.3596159155003775</v>
      </c>
      <c r="O543" s="21">
        <v>13031.215800000002</v>
      </c>
      <c r="P543" s="19">
        <v>0</v>
      </c>
      <c r="Q543" s="23" t="s">
        <v>53</v>
      </c>
      <c r="R543" s="23" t="s">
        <v>53</v>
      </c>
      <c r="S543" s="19" t="s">
        <v>53</v>
      </c>
      <c r="T543" s="23">
        <v>649.52169000000004</v>
      </c>
      <c r="U543" s="19">
        <v>439.83789999999999</v>
      </c>
    </row>
    <row r="544" spans="1:21" ht="14.25" x14ac:dyDescent="0.2">
      <c r="A544" s="8">
        <v>2019</v>
      </c>
      <c r="B544" s="13" t="s">
        <v>13</v>
      </c>
      <c r="C544" s="18">
        <v>20951.29205</v>
      </c>
      <c r="D544" s="9">
        <f t="shared" si="49"/>
        <v>54.379436864373865</v>
      </c>
      <c r="E544" s="21">
        <v>5606.9402099999998</v>
      </c>
      <c r="F544" s="9">
        <f t="shared" si="50"/>
        <v>14.552909215544735</v>
      </c>
      <c r="G544" s="21">
        <v>4504.8993700000001</v>
      </c>
      <c r="H544" s="9">
        <f t="shared" si="51"/>
        <v>11.692543366139208</v>
      </c>
      <c r="I544" s="15">
        <v>1887.35339</v>
      </c>
      <c r="J544" s="9">
        <f t="shared" si="52"/>
        <v>4.8986580048301605</v>
      </c>
      <c r="K544" s="21">
        <v>5562.93145</v>
      </c>
      <c r="L544" s="9">
        <f t="shared" si="53"/>
        <v>14.438683726243736</v>
      </c>
      <c r="M544" s="25">
        <f t="shared" si="54"/>
        <v>14.55156</v>
      </c>
      <c r="N544" s="9">
        <f t="shared" si="55"/>
        <v>3.7768822868284542E-2</v>
      </c>
      <c r="O544" s="21">
        <v>38527.968030000004</v>
      </c>
      <c r="P544" s="19">
        <v>0</v>
      </c>
      <c r="Q544" s="23" t="s">
        <v>53</v>
      </c>
      <c r="R544" s="23" t="s">
        <v>53</v>
      </c>
      <c r="S544" s="19" t="s">
        <v>53</v>
      </c>
      <c r="T544" s="23">
        <v>2.0125199999999999</v>
      </c>
      <c r="U544" s="19">
        <v>12.53904</v>
      </c>
    </row>
    <row r="545" spans="1:21" ht="14.25" x14ac:dyDescent="0.2">
      <c r="A545" s="8">
        <v>2019</v>
      </c>
      <c r="B545" s="13" t="s">
        <v>14</v>
      </c>
      <c r="C545" s="18">
        <v>23055.943159999999</v>
      </c>
      <c r="D545" s="9">
        <f t="shared" si="49"/>
        <v>29.66297417658998</v>
      </c>
      <c r="E545" s="21">
        <v>22171.583999999999</v>
      </c>
      <c r="F545" s="9">
        <f t="shared" si="50"/>
        <v>28.525188454970824</v>
      </c>
      <c r="G545" s="21">
        <v>10448.319939999999</v>
      </c>
      <c r="H545" s="9">
        <f t="shared" si="51"/>
        <v>13.442444857630806</v>
      </c>
      <c r="I545" s="15">
        <v>2607.2362899999998</v>
      </c>
      <c r="J545" s="9">
        <f t="shared" si="52"/>
        <v>3.3543794849699937</v>
      </c>
      <c r="K545" s="21">
        <v>7296.1669000000002</v>
      </c>
      <c r="L545" s="9">
        <f t="shared" si="53"/>
        <v>9.3869944439432143</v>
      </c>
      <c r="M545" s="25">
        <f t="shared" si="54"/>
        <v>12147.08633</v>
      </c>
      <c r="N545" s="9">
        <f t="shared" si="55"/>
        <v>15.628018581895182</v>
      </c>
      <c r="O545" s="21">
        <v>77726.336620000002</v>
      </c>
      <c r="P545" s="19">
        <v>11885.769700000001</v>
      </c>
      <c r="Q545" s="23" t="s">
        <v>53</v>
      </c>
      <c r="R545" s="23" t="s">
        <v>53</v>
      </c>
      <c r="S545" s="19" t="s">
        <v>53</v>
      </c>
      <c r="T545" s="23">
        <v>195.39581000000001</v>
      </c>
      <c r="U545" s="19">
        <v>65.920820000000006</v>
      </c>
    </row>
    <row r="546" spans="1:21" ht="14.25" x14ac:dyDescent="0.2">
      <c r="A546" s="8">
        <v>2019</v>
      </c>
      <c r="B546" s="13" t="s">
        <v>30</v>
      </c>
      <c r="C546" s="18">
        <v>6302.5844699999998</v>
      </c>
      <c r="D546" s="9">
        <f t="shared" si="49"/>
        <v>33.728948032115952</v>
      </c>
      <c r="E546" s="21">
        <v>4841.1583000000001</v>
      </c>
      <c r="F546" s="9">
        <f t="shared" si="50"/>
        <v>25.907971165350652</v>
      </c>
      <c r="G546" s="21">
        <v>3560.7209400000002</v>
      </c>
      <c r="H546" s="9">
        <f t="shared" si="51"/>
        <v>19.055575076192046</v>
      </c>
      <c r="I546" s="15">
        <v>2146.4789000000001</v>
      </c>
      <c r="J546" s="9">
        <f t="shared" si="52"/>
        <v>11.487109076402973</v>
      </c>
      <c r="K546" s="21">
        <v>853.75756000000001</v>
      </c>
      <c r="L546" s="9">
        <f t="shared" si="53"/>
        <v>4.5689739677961212</v>
      </c>
      <c r="M546" s="25">
        <f t="shared" si="54"/>
        <v>981.27979000000005</v>
      </c>
      <c r="N546" s="9">
        <f t="shared" si="55"/>
        <v>5.2514226821422758</v>
      </c>
      <c r="O546" s="21">
        <v>18685.979959999997</v>
      </c>
      <c r="P546" s="19">
        <v>0</v>
      </c>
      <c r="Q546" s="23" t="s">
        <v>53</v>
      </c>
      <c r="R546" s="23" t="s">
        <v>53</v>
      </c>
      <c r="S546" s="19" t="s">
        <v>53</v>
      </c>
      <c r="T546" s="23">
        <v>977.41327000000001</v>
      </c>
      <c r="U546" s="19">
        <v>3.86652</v>
      </c>
    </row>
    <row r="547" spans="1:21" ht="14.25" x14ac:dyDescent="0.2">
      <c r="A547" s="8">
        <v>2019</v>
      </c>
      <c r="B547" s="13" t="s">
        <v>15</v>
      </c>
      <c r="C547" s="18">
        <v>3630.1565799999998</v>
      </c>
      <c r="D547" s="9">
        <f t="shared" si="49"/>
        <v>38.178254674167974</v>
      </c>
      <c r="E547" s="21">
        <v>2016.0111899999999</v>
      </c>
      <c r="F547" s="9">
        <f t="shared" si="50"/>
        <v>21.202332996278756</v>
      </c>
      <c r="G547" s="21">
        <v>1751.3468499999999</v>
      </c>
      <c r="H547" s="9">
        <f t="shared" si="51"/>
        <v>18.418865574691509</v>
      </c>
      <c r="I547" s="15">
        <v>1658.7999400000001</v>
      </c>
      <c r="J547" s="9">
        <f t="shared" si="52"/>
        <v>17.445552324581705</v>
      </c>
      <c r="K547" s="21">
        <v>449.38495999999998</v>
      </c>
      <c r="L547" s="9">
        <f t="shared" si="53"/>
        <v>4.7261689879010094</v>
      </c>
      <c r="M547" s="25">
        <f t="shared" si="54"/>
        <v>2.74085</v>
      </c>
      <c r="N547" s="9">
        <f t="shared" si="55"/>
        <v>2.8825442379042863E-2</v>
      </c>
      <c r="O547" s="21">
        <v>9508.4403700000003</v>
      </c>
      <c r="P547" s="19">
        <v>0</v>
      </c>
      <c r="Q547" s="23" t="s">
        <v>53</v>
      </c>
      <c r="R547" s="23" t="s">
        <v>53</v>
      </c>
      <c r="S547" s="19" t="s">
        <v>53</v>
      </c>
      <c r="T547" s="23">
        <v>0.93171000000000004</v>
      </c>
      <c r="U547" s="19">
        <v>1.80914</v>
      </c>
    </row>
    <row r="548" spans="1:21" ht="14.25" x14ac:dyDescent="0.2">
      <c r="A548" s="8">
        <v>2019</v>
      </c>
      <c r="B548" s="13" t="s">
        <v>16</v>
      </c>
      <c r="C548" s="18">
        <v>2547.15047</v>
      </c>
      <c r="D548" s="9">
        <f t="shared" si="49"/>
        <v>39.092567765483807</v>
      </c>
      <c r="E548" s="21">
        <v>828.20389</v>
      </c>
      <c r="F548" s="9">
        <f t="shared" si="50"/>
        <v>12.710916404346657</v>
      </c>
      <c r="G548" s="21">
        <v>1728.86</v>
      </c>
      <c r="H548" s="9">
        <f t="shared" si="51"/>
        <v>26.533798259289458</v>
      </c>
      <c r="I548" s="15">
        <v>642.92625999999996</v>
      </c>
      <c r="J548" s="9">
        <f t="shared" si="52"/>
        <v>9.8673551811248341</v>
      </c>
      <c r="K548" s="21">
        <v>567.07924000000003</v>
      </c>
      <c r="L548" s="9">
        <f t="shared" si="53"/>
        <v>8.7032878030558809</v>
      </c>
      <c r="M548" s="25">
        <f t="shared" si="54"/>
        <v>201.46999</v>
      </c>
      <c r="N548" s="9">
        <f t="shared" si="55"/>
        <v>3.0920745866993653</v>
      </c>
      <c r="O548" s="21">
        <v>6515.6898499999998</v>
      </c>
      <c r="P548" s="19">
        <v>0</v>
      </c>
      <c r="Q548" s="23" t="s">
        <v>53</v>
      </c>
      <c r="R548" s="23" t="s">
        <v>53</v>
      </c>
      <c r="S548" s="19" t="s">
        <v>53</v>
      </c>
      <c r="T548" s="23">
        <v>201.46999</v>
      </c>
      <c r="U548" s="19">
        <v>0</v>
      </c>
    </row>
    <row r="549" spans="1:21" ht="14.25" x14ac:dyDescent="0.2">
      <c r="A549" s="8">
        <v>2019</v>
      </c>
      <c r="B549" s="13" t="s">
        <v>17</v>
      </c>
      <c r="C549" s="18">
        <v>17474.165590000001</v>
      </c>
      <c r="D549" s="9">
        <f t="shared" si="49"/>
        <v>63.107517691727345</v>
      </c>
      <c r="E549" s="21">
        <v>2059.26325</v>
      </c>
      <c r="F549" s="9">
        <f t="shared" si="50"/>
        <v>7.4369783960195921</v>
      </c>
      <c r="G549" s="21">
        <v>2741.5646900000002</v>
      </c>
      <c r="H549" s="9">
        <f t="shared" si="51"/>
        <v>9.9010932044847344</v>
      </c>
      <c r="I549" s="15">
        <v>1699.46452</v>
      </c>
      <c r="J549" s="9">
        <f t="shared" si="52"/>
        <v>6.1375741639840387</v>
      </c>
      <c r="K549" s="21">
        <v>1338.59303</v>
      </c>
      <c r="L549" s="9">
        <f t="shared" si="53"/>
        <v>4.8342956856887556</v>
      </c>
      <c r="M549" s="25">
        <f t="shared" si="54"/>
        <v>2376.4639400000001</v>
      </c>
      <c r="N549" s="9">
        <f t="shared" si="55"/>
        <v>8.582540858095534</v>
      </c>
      <c r="O549" s="21">
        <v>27689.515020000003</v>
      </c>
      <c r="P549" s="19">
        <v>1981.0606499999999</v>
      </c>
      <c r="Q549" s="23" t="s">
        <v>53</v>
      </c>
      <c r="R549" s="23" t="s">
        <v>53</v>
      </c>
      <c r="S549" s="19" t="s">
        <v>53</v>
      </c>
      <c r="T549" s="23">
        <v>1.16344</v>
      </c>
      <c r="U549" s="19">
        <v>394.23984999999999</v>
      </c>
    </row>
    <row r="550" spans="1:21" ht="14.25" x14ac:dyDescent="0.2">
      <c r="A550" s="8">
        <v>2019</v>
      </c>
      <c r="B550" s="13" t="s">
        <v>18</v>
      </c>
      <c r="C550" s="18">
        <v>2712.9717500000002</v>
      </c>
      <c r="D550" s="9">
        <f t="shared" si="49"/>
        <v>16.540663250104767</v>
      </c>
      <c r="E550" s="21">
        <v>5423.6252299999996</v>
      </c>
      <c r="F550" s="9">
        <f t="shared" si="50"/>
        <v>33.067192286171796</v>
      </c>
      <c r="G550" s="21">
        <v>4609.0582400000003</v>
      </c>
      <c r="H550" s="9">
        <f t="shared" si="51"/>
        <v>28.100875082079479</v>
      </c>
      <c r="I550" s="15">
        <v>1503.71633</v>
      </c>
      <c r="J550" s="9">
        <f t="shared" si="52"/>
        <v>9.1679780440815186</v>
      </c>
      <c r="K550" s="21">
        <v>241.80277000000001</v>
      </c>
      <c r="L550" s="9">
        <f t="shared" si="53"/>
        <v>1.4742424765434934</v>
      </c>
      <c r="M550" s="25">
        <f t="shared" si="54"/>
        <v>1910.6573899999999</v>
      </c>
      <c r="N550" s="9">
        <f t="shared" si="55"/>
        <v>11.649048861018949</v>
      </c>
      <c r="O550" s="21">
        <v>16401.831709999999</v>
      </c>
      <c r="P550" s="19">
        <v>0</v>
      </c>
      <c r="Q550" s="23" t="s">
        <v>53</v>
      </c>
      <c r="R550" s="23" t="s">
        <v>53</v>
      </c>
      <c r="S550" s="19" t="s">
        <v>53</v>
      </c>
      <c r="T550" s="23">
        <v>1483.10971</v>
      </c>
      <c r="U550" s="19">
        <v>427.54768000000001</v>
      </c>
    </row>
    <row r="551" spans="1:21" ht="14.25" x14ac:dyDescent="0.2">
      <c r="A551" s="8">
        <v>2019</v>
      </c>
      <c r="B551" s="13" t="s">
        <v>19</v>
      </c>
      <c r="C551" s="18">
        <v>8469.8297299999995</v>
      </c>
      <c r="D551" s="9">
        <f t="shared" si="49"/>
        <v>34.874755396538987</v>
      </c>
      <c r="E551" s="21">
        <v>7158.88285</v>
      </c>
      <c r="F551" s="9">
        <f t="shared" si="50"/>
        <v>29.476895789524676</v>
      </c>
      <c r="G551" s="21">
        <v>3831.05206</v>
      </c>
      <c r="H551" s="9">
        <f t="shared" si="51"/>
        <v>15.774461560977191</v>
      </c>
      <c r="I551" s="15">
        <v>1567.75674</v>
      </c>
      <c r="J551" s="9">
        <f t="shared" si="52"/>
        <v>6.4552812242632154</v>
      </c>
      <c r="K551" s="21">
        <v>2016.3502000000001</v>
      </c>
      <c r="L551" s="9">
        <f t="shared" si="53"/>
        <v>8.302377056021701</v>
      </c>
      <c r="M551" s="25">
        <f t="shared" si="54"/>
        <v>1242.5488799999998</v>
      </c>
      <c r="N551" s="9">
        <f t="shared" si="55"/>
        <v>5.1162289726742207</v>
      </c>
      <c r="O551" s="21">
        <v>24286.420460000001</v>
      </c>
      <c r="P551" s="19">
        <v>0</v>
      </c>
      <c r="Q551" s="23" t="s">
        <v>53</v>
      </c>
      <c r="R551" s="23" t="s">
        <v>53</v>
      </c>
      <c r="S551" s="19" t="s">
        <v>53</v>
      </c>
      <c r="T551" s="23">
        <v>945.26680999999996</v>
      </c>
      <c r="U551" s="19">
        <v>297.28206999999998</v>
      </c>
    </row>
    <row r="552" spans="1:21" ht="14.25" x14ac:dyDescent="0.2">
      <c r="A552" s="8">
        <v>2019</v>
      </c>
      <c r="B552" s="13" t="s">
        <v>31</v>
      </c>
      <c r="C552" s="18">
        <v>4581.9210199999998</v>
      </c>
      <c r="D552" s="9">
        <f t="shared" si="49"/>
        <v>46.64859891781061</v>
      </c>
      <c r="E552" s="21">
        <v>1496.3648700000001</v>
      </c>
      <c r="F552" s="9">
        <f t="shared" si="50"/>
        <v>15.234510667172483</v>
      </c>
      <c r="G552" s="21">
        <v>1895.6164000000001</v>
      </c>
      <c r="H552" s="9">
        <f t="shared" si="51"/>
        <v>19.299295810564637</v>
      </c>
      <c r="I552" s="15">
        <v>632.34041999999999</v>
      </c>
      <c r="J552" s="9">
        <f t="shared" si="52"/>
        <v>6.4378662363106169</v>
      </c>
      <c r="K552" s="21">
        <v>1208.34924</v>
      </c>
      <c r="L552" s="9">
        <f t="shared" si="53"/>
        <v>12.302219702905589</v>
      </c>
      <c r="M552" s="25">
        <f t="shared" si="54"/>
        <v>7.6130599999999999</v>
      </c>
      <c r="N552" s="9">
        <f t="shared" si="55"/>
        <v>7.7508665236055777E-2</v>
      </c>
      <c r="O552" s="21">
        <v>9822.2050100000015</v>
      </c>
      <c r="P552" s="19">
        <v>0</v>
      </c>
      <c r="Q552" s="23" t="s">
        <v>53</v>
      </c>
      <c r="R552" s="23" t="s">
        <v>53</v>
      </c>
      <c r="S552" s="19" t="s">
        <v>53</v>
      </c>
      <c r="T552" s="23">
        <v>3.7274099999999999</v>
      </c>
      <c r="U552" s="19">
        <v>3.88565</v>
      </c>
    </row>
    <row r="553" spans="1:21" ht="14.25" x14ac:dyDescent="0.2">
      <c r="A553" s="8">
        <v>2019</v>
      </c>
      <c r="B553" s="13" t="s">
        <v>20</v>
      </c>
      <c r="C553" s="18">
        <v>4040.1705099999999</v>
      </c>
      <c r="D553" s="9">
        <f t="shared" si="49"/>
        <v>46.068303669792485</v>
      </c>
      <c r="E553" s="21">
        <v>1049.1694399999999</v>
      </c>
      <c r="F553" s="9">
        <f t="shared" si="50"/>
        <v>11.96322190941048</v>
      </c>
      <c r="G553" s="21">
        <v>1727.2116699999999</v>
      </c>
      <c r="H553" s="9">
        <f t="shared" si="51"/>
        <v>19.694641975783689</v>
      </c>
      <c r="I553" s="15">
        <v>608.27323999999999</v>
      </c>
      <c r="J553" s="9">
        <f t="shared" si="52"/>
        <v>6.9358746778557521</v>
      </c>
      <c r="K553" s="21">
        <v>1345.1323299999999</v>
      </c>
      <c r="L553" s="9">
        <f t="shared" si="53"/>
        <v>15.337957767157581</v>
      </c>
      <c r="M553" s="25">
        <f t="shared" si="54"/>
        <v>0</v>
      </c>
      <c r="N553" s="9">
        <f t="shared" si="55"/>
        <v>0</v>
      </c>
      <c r="O553" s="21">
        <v>8769.957190000001</v>
      </c>
      <c r="P553" s="19">
        <v>0</v>
      </c>
      <c r="Q553" s="23" t="s">
        <v>53</v>
      </c>
      <c r="R553" s="23" t="s">
        <v>53</v>
      </c>
      <c r="S553" s="19" t="s">
        <v>53</v>
      </c>
      <c r="T553" s="23">
        <v>0</v>
      </c>
      <c r="U553" s="19">
        <v>0</v>
      </c>
    </row>
    <row r="554" spans="1:21" ht="14.25" x14ac:dyDescent="0.2">
      <c r="A554" s="8">
        <v>2019</v>
      </c>
      <c r="B554" s="13" t="s">
        <v>21</v>
      </c>
      <c r="C554" s="18">
        <v>4864.9896200000003</v>
      </c>
      <c r="D554" s="9">
        <f t="shared" si="49"/>
        <v>41.943516624288371</v>
      </c>
      <c r="E554" s="21">
        <v>2527.4274099999998</v>
      </c>
      <c r="F554" s="9">
        <f t="shared" si="50"/>
        <v>21.790219891161264</v>
      </c>
      <c r="G554" s="21">
        <v>1996.7402999999999</v>
      </c>
      <c r="H554" s="9">
        <f t="shared" si="51"/>
        <v>17.214900032497198</v>
      </c>
      <c r="I554" s="15">
        <v>1120.31432</v>
      </c>
      <c r="J554" s="9">
        <f t="shared" si="52"/>
        <v>9.6587918938557387</v>
      </c>
      <c r="K554" s="21">
        <v>364.01951000000003</v>
      </c>
      <c r="L554" s="9">
        <f t="shared" si="53"/>
        <v>3.1383948501107604</v>
      </c>
      <c r="M554" s="25">
        <f t="shared" si="54"/>
        <v>725.41615999999999</v>
      </c>
      <c r="N554" s="9">
        <f t="shared" si="55"/>
        <v>6.2541767080866713</v>
      </c>
      <c r="O554" s="21">
        <v>11598.90732</v>
      </c>
      <c r="P554" s="19">
        <v>0</v>
      </c>
      <c r="Q554" s="23" t="s">
        <v>53</v>
      </c>
      <c r="R554" s="23" t="s">
        <v>53</v>
      </c>
      <c r="S554" s="19" t="s">
        <v>53</v>
      </c>
      <c r="T554" s="23">
        <v>638.48620000000005</v>
      </c>
      <c r="U554" s="19">
        <v>86.929959999999994</v>
      </c>
    </row>
    <row r="555" spans="1:21" ht="14.25" x14ac:dyDescent="0.2">
      <c r="A555" s="8">
        <v>2019</v>
      </c>
      <c r="B555" s="13" t="s">
        <v>22</v>
      </c>
      <c r="C555" s="18">
        <v>7284.9389000000001</v>
      </c>
      <c r="D555" s="9">
        <f t="shared" si="49"/>
        <v>50.335966268934527</v>
      </c>
      <c r="E555" s="21">
        <v>1675.93461</v>
      </c>
      <c r="F555" s="9">
        <f t="shared" si="50"/>
        <v>11.580026841117355</v>
      </c>
      <c r="G555" s="21">
        <v>2741.3679299999999</v>
      </c>
      <c r="H555" s="9">
        <f t="shared" si="51"/>
        <v>18.941737954071087</v>
      </c>
      <c r="I555" s="15">
        <v>1876.5279599999999</v>
      </c>
      <c r="J555" s="9">
        <f t="shared" si="52"/>
        <v>12.966045342847352</v>
      </c>
      <c r="K555" s="21">
        <v>554.17857000000004</v>
      </c>
      <c r="L555" s="9">
        <f t="shared" si="53"/>
        <v>3.829148629714159</v>
      </c>
      <c r="M555" s="25">
        <f t="shared" si="54"/>
        <v>339.68350999999996</v>
      </c>
      <c r="N555" s="9">
        <f t="shared" si="55"/>
        <v>2.3470749633155168</v>
      </c>
      <c r="O555" s="21">
        <v>14472.63148</v>
      </c>
      <c r="P555" s="19">
        <v>0</v>
      </c>
      <c r="Q555" s="23" t="s">
        <v>53</v>
      </c>
      <c r="R555" s="23" t="s">
        <v>53</v>
      </c>
      <c r="S555" s="19" t="s">
        <v>53</v>
      </c>
      <c r="T555" s="23">
        <v>303.39213999999998</v>
      </c>
      <c r="U555" s="19">
        <v>36.291370000000001</v>
      </c>
    </row>
    <row r="556" spans="1:21" ht="14.25" x14ac:dyDescent="0.2">
      <c r="A556" s="8">
        <v>2019</v>
      </c>
      <c r="B556" s="13" t="s">
        <v>23</v>
      </c>
      <c r="C556" s="18">
        <v>9590.29169</v>
      </c>
      <c r="D556" s="9">
        <f t="shared" si="49"/>
        <v>48.050481362496654</v>
      </c>
      <c r="E556" s="21">
        <v>1421.4278099999999</v>
      </c>
      <c r="F556" s="9">
        <f t="shared" si="50"/>
        <v>7.1218157591345825</v>
      </c>
      <c r="G556" s="21">
        <v>2590.17434</v>
      </c>
      <c r="H556" s="9">
        <f t="shared" si="51"/>
        <v>12.977616101037182</v>
      </c>
      <c r="I556" s="15">
        <v>1144.71408</v>
      </c>
      <c r="J556" s="9">
        <f t="shared" si="52"/>
        <v>5.7353899489607185</v>
      </c>
      <c r="K556" s="21">
        <v>2731.9732600000002</v>
      </c>
      <c r="L556" s="9">
        <f t="shared" si="53"/>
        <v>13.688074821472842</v>
      </c>
      <c r="M556" s="25">
        <f t="shared" si="54"/>
        <v>2480.20262</v>
      </c>
      <c r="N556" s="9">
        <f t="shared" si="55"/>
        <v>12.426622006898038</v>
      </c>
      <c r="O556" s="21">
        <v>19958.783799999997</v>
      </c>
      <c r="P556" s="19">
        <v>2477.35466</v>
      </c>
      <c r="Q556" s="23" t="s">
        <v>53</v>
      </c>
      <c r="R556" s="23" t="s">
        <v>53</v>
      </c>
      <c r="S556" s="19" t="s">
        <v>53</v>
      </c>
      <c r="T556" s="23">
        <v>0.82962999999999998</v>
      </c>
      <c r="U556" s="19">
        <v>2.0183300000000002</v>
      </c>
    </row>
    <row r="557" spans="1:21" ht="14.25" x14ac:dyDescent="0.2">
      <c r="A557" s="8">
        <v>2019</v>
      </c>
      <c r="B557" s="13" t="s">
        <v>24</v>
      </c>
      <c r="C557" s="18">
        <v>2815.3941399999999</v>
      </c>
      <c r="D557" s="9">
        <f t="shared" si="49"/>
        <v>19.745507926696501</v>
      </c>
      <c r="E557" s="21">
        <v>2670.7448199999999</v>
      </c>
      <c r="F557" s="9">
        <f t="shared" si="50"/>
        <v>18.731023221314803</v>
      </c>
      <c r="G557" s="21">
        <v>2619.3008799999998</v>
      </c>
      <c r="H557" s="9">
        <f t="shared" si="51"/>
        <v>18.370225878371375</v>
      </c>
      <c r="I557" s="15">
        <v>622.30852000000004</v>
      </c>
      <c r="J557" s="9">
        <f t="shared" si="52"/>
        <v>4.3645035840384212</v>
      </c>
      <c r="K557" s="21">
        <v>3796.8183100000001</v>
      </c>
      <c r="L557" s="9">
        <f t="shared" si="53"/>
        <v>26.628636101491431</v>
      </c>
      <c r="M557" s="25">
        <f t="shared" si="54"/>
        <v>1733.83656</v>
      </c>
      <c r="N557" s="9">
        <f t="shared" si="55"/>
        <v>12.16010328808747</v>
      </c>
      <c r="O557" s="21">
        <v>14258.40323</v>
      </c>
      <c r="P557" s="19">
        <v>0</v>
      </c>
      <c r="Q557" s="23" t="s">
        <v>53</v>
      </c>
      <c r="R557" s="23" t="s">
        <v>53</v>
      </c>
      <c r="S557" s="19" t="s">
        <v>53</v>
      </c>
      <c r="T557" s="23">
        <v>0</v>
      </c>
      <c r="U557" s="19">
        <v>1733.83656</v>
      </c>
    </row>
    <row r="558" spans="1:21" ht="14.25" x14ac:dyDescent="0.2">
      <c r="A558" s="8">
        <v>2019</v>
      </c>
      <c r="B558" s="13" t="s">
        <v>25</v>
      </c>
      <c r="C558" s="18">
        <v>8167.1466799999998</v>
      </c>
      <c r="D558" s="9">
        <f t="shared" si="49"/>
        <v>38.414858085109138</v>
      </c>
      <c r="E558" s="21">
        <v>2632.20426</v>
      </c>
      <c r="F558" s="9">
        <f t="shared" si="50"/>
        <v>12.380793079979275</v>
      </c>
      <c r="G558" s="21">
        <v>3219.4381199999998</v>
      </c>
      <c r="H558" s="9">
        <f t="shared" si="51"/>
        <v>15.142896698114717</v>
      </c>
      <c r="I558" s="15">
        <v>1600.06205</v>
      </c>
      <c r="J558" s="9">
        <f t="shared" si="52"/>
        <v>7.5260257941294624</v>
      </c>
      <c r="K558" s="21">
        <v>3644.2785100000001</v>
      </c>
      <c r="L558" s="9">
        <f t="shared" si="53"/>
        <v>17.141169036070622</v>
      </c>
      <c r="M558" s="25">
        <f t="shared" si="54"/>
        <v>1997.2552599999999</v>
      </c>
      <c r="N558" s="9">
        <f t="shared" si="55"/>
        <v>9.3942573065967938</v>
      </c>
      <c r="O558" s="21">
        <v>21260.384879999998</v>
      </c>
      <c r="P558" s="19">
        <v>0</v>
      </c>
      <c r="Q558" s="23" t="s">
        <v>53</v>
      </c>
      <c r="R558" s="23" t="s">
        <v>53</v>
      </c>
      <c r="S558" s="19" t="s">
        <v>53</v>
      </c>
      <c r="T558" s="23">
        <v>347.55486999999999</v>
      </c>
      <c r="U558" s="19">
        <v>1649.70039</v>
      </c>
    </row>
    <row r="559" spans="1:21" ht="14.25" x14ac:dyDescent="0.2">
      <c r="A559" s="8">
        <v>2019</v>
      </c>
      <c r="B559" s="13" t="s">
        <v>26</v>
      </c>
      <c r="C559" s="18">
        <v>1790.9291499999999</v>
      </c>
      <c r="D559" s="9">
        <f t="shared" si="49"/>
        <v>31.230902195193615</v>
      </c>
      <c r="E559" s="21">
        <v>1603.46711</v>
      </c>
      <c r="F559" s="9">
        <f t="shared" si="50"/>
        <v>27.961867997748413</v>
      </c>
      <c r="G559" s="21">
        <v>1725.77181</v>
      </c>
      <c r="H559" s="9">
        <f t="shared" si="51"/>
        <v>30.094663772339768</v>
      </c>
      <c r="I559" s="15">
        <v>510.25914999999998</v>
      </c>
      <c r="J559" s="9">
        <f t="shared" si="52"/>
        <v>8.8980927067118358</v>
      </c>
      <c r="K559" s="21">
        <v>103.04164</v>
      </c>
      <c r="L559" s="9">
        <f t="shared" si="53"/>
        <v>1.7968792237662501</v>
      </c>
      <c r="M559" s="25">
        <f t="shared" si="54"/>
        <v>1.0089300000000001</v>
      </c>
      <c r="N559" s="9">
        <f t="shared" si="55"/>
        <v>1.7594104240135182E-2</v>
      </c>
      <c r="O559" s="21">
        <v>5734.477789999999</v>
      </c>
      <c r="P559" s="19">
        <v>0</v>
      </c>
      <c r="Q559" s="23" t="s">
        <v>53</v>
      </c>
      <c r="R559" s="23" t="s">
        <v>53</v>
      </c>
      <c r="S559" s="19" t="s">
        <v>53</v>
      </c>
      <c r="T559" s="23">
        <v>1.0089300000000001</v>
      </c>
      <c r="U559" s="19">
        <v>0</v>
      </c>
    </row>
    <row r="560" spans="1:21" ht="14.25" x14ac:dyDescent="0.2">
      <c r="A560" s="8">
        <v>2019</v>
      </c>
      <c r="B560" s="13" t="s">
        <v>32</v>
      </c>
      <c r="C560" s="18">
        <v>12882.19772</v>
      </c>
      <c r="D560" s="9">
        <f t="shared" si="49"/>
        <v>33.327226833218681</v>
      </c>
      <c r="E560" s="21">
        <v>7942.0287500000004</v>
      </c>
      <c r="F560" s="9">
        <f t="shared" si="50"/>
        <v>20.546633378888572</v>
      </c>
      <c r="G560" s="21">
        <v>6534.6760800000002</v>
      </c>
      <c r="H560" s="9">
        <f t="shared" si="51"/>
        <v>16.905704813213212</v>
      </c>
      <c r="I560" s="15">
        <v>2593.5590200000001</v>
      </c>
      <c r="J560" s="9">
        <f t="shared" si="52"/>
        <v>6.70973475517191</v>
      </c>
      <c r="K560" s="21">
        <v>4119.6163100000003</v>
      </c>
      <c r="L560" s="9">
        <f t="shared" si="53"/>
        <v>10.657761215389677</v>
      </c>
      <c r="M560" s="25">
        <f t="shared" si="54"/>
        <v>4581.5964400000003</v>
      </c>
      <c r="N560" s="9">
        <f t="shared" si="55"/>
        <v>11.852939004117939</v>
      </c>
      <c r="O560" s="21">
        <v>38653.674320000006</v>
      </c>
      <c r="P560" s="19">
        <v>0</v>
      </c>
      <c r="Q560" s="23" t="s">
        <v>53</v>
      </c>
      <c r="R560" s="23" t="s">
        <v>53</v>
      </c>
      <c r="S560" s="19" t="s">
        <v>53</v>
      </c>
      <c r="T560" s="23">
        <v>1360.5141599999999</v>
      </c>
      <c r="U560" s="19">
        <v>3221.0822800000001</v>
      </c>
    </row>
    <row r="561" spans="1:21" ht="14.25" x14ac:dyDescent="0.2">
      <c r="A561" s="8">
        <v>2019</v>
      </c>
      <c r="B561" s="13" t="s">
        <v>27</v>
      </c>
      <c r="C561" s="18">
        <v>6103.1468400000003</v>
      </c>
      <c r="D561" s="9">
        <f t="shared" si="49"/>
        <v>44.584617016885943</v>
      </c>
      <c r="E561" s="21">
        <v>1913.79258</v>
      </c>
      <c r="F561" s="9">
        <f t="shared" si="50"/>
        <v>13.980608932728552</v>
      </c>
      <c r="G561" s="21">
        <v>2076.1210299999998</v>
      </c>
      <c r="H561" s="9">
        <f t="shared" si="51"/>
        <v>15.166448297883775</v>
      </c>
      <c r="I561" s="15">
        <v>1188.4616900000001</v>
      </c>
      <c r="J561" s="9">
        <f t="shared" si="52"/>
        <v>8.6819325631514754</v>
      </c>
      <c r="K561" s="21">
        <v>1472.5525399999999</v>
      </c>
      <c r="L561" s="9">
        <f t="shared" si="53"/>
        <v>10.757268791707887</v>
      </c>
      <c r="M561" s="25">
        <f t="shared" si="54"/>
        <v>934.83249999999998</v>
      </c>
      <c r="N561" s="9">
        <f t="shared" si="55"/>
        <v>6.829124397642385</v>
      </c>
      <c r="O561" s="21">
        <v>13688.907179999998</v>
      </c>
      <c r="P561" s="19">
        <v>415.13837000000001</v>
      </c>
      <c r="Q561" s="23" t="s">
        <v>53</v>
      </c>
      <c r="R561" s="23" t="s">
        <v>53</v>
      </c>
      <c r="S561" s="19" t="s">
        <v>53</v>
      </c>
      <c r="T561" s="23">
        <v>516.92340000000002</v>
      </c>
      <c r="U561" s="19">
        <v>2.7707299999999999</v>
      </c>
    </row>
    <row r="562" spans="1:21" ht="14.25" x14ac:dyDescent="0.2">
      <c r="A562" s="8">
        <v>2019</v>
      </c>
      <c r="B562" s="13" t="s">
        <v>28</v>
      </c>
      <c r="C562" s="18">
        <v>2407.6369800000002</v>
      </c>
      <c r="D562" s="9">
        <f t="shared" si="49"/>
        <v>30.524090649979097</v>
      </c>
      <c r="E562" s="21">
        <v>1192.42046</v>
      </c>
      <c r="F562" s="9">
        <f t="shared" si="50"/>
        <v>15.117540773912589</v>
      </c>
      <c r="G562" s="21">
        <v>2316.8732500000001</v>
      </c>
      <c r="H562" s="9">
        <f t="shared" si="51"/>
        <v>29.373385479197811</v>
      </c>
      <c r="I562" s="15">
        <v>677.14333999999997</v>
      </c>
      <c r="J562" s="9">
        <f t="shared" si="52"/>
        <v>8.5848426755721334</v>
      </c>
      <c r="K562" s="21">
        <v>753.96768999999995</v>
      </c>
      <c r="L562" s="9">
        <f t="shared" si="53"/>
        <v>9.5588239871258871</v>
      </c>
      <c r="M562" s="25">
        <f t="shared" si="54"/>
        <v>539.61989000000005</v>
      </c>
      <c r="N562" s="9">
        <f t="shared" si="55"/>
        <v>6.8413164342124979</v>
      </c>
      <c r="O562" s="21">
        <v>7887.6616099999992</v>
      </c>
      <c r="P562" s="19">
        <v>0</v>
      </c>
      <c r="Q562" s="23" t="s">
        <v>53</v>
      </c>
      <c r="R562" s="23" t="s">
        <v>53</v>
      </c>
      <c r="S562" s="19" t="s">
        <v>53</v>
      </c>
      <c r="T562" s="23">
        <v>539.61989000000005</v>
      </c>
      <c r="U562" s="19">
        <v>0</v>
      </c>
    </row>
  </sheetData>
  <sortState ref="B2:G331">
    <sortCondition ref="B2"/>
  </sortState>
  <pageMargins left="0.7" right="0.7" top="0.75" bottom="0.75" header="0.3" footer="0.3"/>
  <pageSetup orientation="portrait" r:id="rId1"/>
  <ignoredErrors>
    <ignoredError sqref="M2:M12 M13:M34 M35:M430 M434:M462 M463 M465:M496" formula="1"/>
    <ignoredError sqref="M431:M433 M464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"=Coahuila")</f>
        <v>4072.0142999999998</v>
      </c>
      <c r="C2" s="6">
        <f>SUMIFS(Concentrado!D$2:D563,Concentrado!$A$2:$A563,"="&amp;$A2,Concentrado!$B$2:$B563, "=Coahuila")</f>
        <v>75.920280048196972</v>
      </c>
      <c r="D2" s="6">
        <f>SUMIFS(Concentrado!E$2:E563,Concentrado!$A$2:$A563,"="&amp;$A2,Concentrado!$B$2:$B563, "=Coahuila")</f>
        <v>259.86998</v>
      </c>
      <c r="E2" s="6">
        <f>SUMIFS(Concentrado!F$2:F563,Concentrado!$A$2:$A563,"="&amp;$A2,Concentrado!$B$2:$B563, "=Coahuila")</f>
        <v>4.8451209166233404</v>
      </c>
      <c r="F2" s="6">
        <f>SUMIFS(Concentrado!G$2:G563,Concentrado!$A$2:$A563,"="&amp;$A2,Concentrado!$B$2:$B563, "=Coahuila")</f>
        <v>599.83299999999997</v>
      </c>
      <c r="G2" s="6">
        <f>SUMIFS(Concentrado!H$2:H563,Concentrado!$A$2:$A563,"="&amp;$A2,Concentrado!$B$2:$B563, "=Coahuila")</f>
        <v>11.183528835385017</v>
      </c>
      <c r="H2" s="6">
        <f>SUMIFS(Concentrado!I$2:I563,Concentrado!$A$2:$A563,"="&amp;$A2,Concentrado!$B$2:$B563, "=Coahuila")</f>
        <v>349.47548999999998</v>
      </c>
      <c r="I2" s="6">
        <f>SUMIFS(Concentrado!J$2:J563,Concentrado!$A$2:$A563,"="&amp;$A2,Concentrado!$B$2:$B563, "=Coahuila")</f>
        <v>6.5157622532860113</v>
      </c>
      <c r="J2" s="6">
        <f>SUMIFS(Concentrado!K$2:K563,Concentrado!$A$2:$A563,"="&amp;$A2,Concentrado!$B$2:$B563, "=Coahuila")</f>
        <v>59.907400000000003</v>
      </c>
      <c r="K2" s="6">
        <f>SUMIFS(Concentrado!L$2:L563,Concentrado!$A$2:$A563,"="&amp;$A2,Concentrado!$B$2:$B563, "=Coahuila")</f>
        <v>1.1169377732684673</v>
      </c>
      <c r="L2" s="6">
        <f>SUMIFS(Concentrado!M$2:M563,Concentrado!$A$2:$A563,"="&amp;$A2,Concentrado!$B$2:$B563, "=Coahuila")</f>
        <v>22.439450000000001</v>
      </c>
      <c r="M2" s="6">
        <f>SUMIFS(Concentrado!N$2:N563,Concentrado!$A$2:$A563,"="&amp;$A2,Concentrado!$B$2:$B563, "=Coahuila")</f>
        <v>0.41837017324018577</v>
      </c>
      <c r="N2" s="6">
        <f>SUMIFS(Concentrado!O$2:O563,Concentrado!$A$2:$A563,"="&amp;$A2,Concentrado!$B$2:$B563, "=Coahuila")</f>
        <v>5363.5396199999996</v>
      </c>
      <c r="O2" s="6">
        <f>SUMIFS(Concentrado!P$2:P563,Concentrado!$A$2:$A563,"="&amp;$A2,Concentrado!$B$2:$B563, "=Coahuila")</f>
        <v>0</v>
      </c>
      <c r="P2" s="6">
        <f>SUMIFS(Concentrado!Q$2:Q563,Concentrado!$A$2:$A563,"="&amp;$A2,Concentrado!$B$2:$B563, "=Coahuila")</f>
        <v>0</v>
      </c>
      <c r="Q2" s="6">
        <f>SUMIFS(Concentrado!R$2:R563,Concentrado!$A$2:$A563,"="&amp;$A2,Concentrado!$B$2:$B563, "=Coahuila")</f>
        <v>0</v>
      </c>
      <c r="R2" s="6">
        <f>SUMIFS(Concentrado!S$2:S563,Concentrado!$A$2:$A563,"="&amp;$A2,Concentrado!$B$2:$B563, "=Coahuila")</f>
        <v>0</v>
      </c>
      <c r="S2" s="6">
        <f>SUMIFS(Concentrado!T$2:T563,Concentrado!$A$2:$A563,"="&amp;$A2,Concentrado!$B$2:$B563, "=Coahuila")</f>
        <v>0</v>
      </c>
      <c r="T2" s="6">
        <f>SUMIFS(Concentrado!U$2:U563,Concentrado!$A$2:$A563,"="&amp;$A2,Concentrado!$B$2:$B563, "=Coahuila")</f>
        <v>22.439450000000001</v>
      </c>
    </row>
    <row r="3" spans="1:20" x14ac:dyDescent="0.25">
      <c r="A3" s="3">
        <v>2004</v>
      </c>
      <c r="B3" s="6">
        <f>SUMIFS(Concentrado!C$2:C564,Concentrado!$A$2:$A564,"="&amp;$A3,Concentrado!$B$2:$B564, "=Coahuila")</f>
        <v>4992.4080000000004</v>
      </c>
      <c r="C3" s="6">
        <f>SUMIFS(Concentrado!D$2:D564,Concentrado!$A$2:$A564,"="&amp;$A3,Concentrado!$B$2:$B564, "=Coahuila")</f>
        <v>77.05044623100855</v>
      </c>
      <c r="D3" s="6">
        <f>SUMIFS(Concentrado!E$2:E564,Concentrado!$A$2:$A564,"="&amp;$A3,Concentrado!$B$2:$B564, "=Coahuila")</f>
        <v>235.33064999999999</v>
      </c>
      <c r="E3" s="6">
        <f>SUMIFS(Concentrado!F$2:F564,Concentrado!$A$2:$A564,"="&amp;$A3,Concentrado!$B$2:$B564, "=Coahuila")</f>
        <v>3.6319811189977442</v>
      </c>
      <c r="F3" s="6">
        <f>SUMIFS(Concentrado!G$2:G564,Concentrado!$A$2:$A564,"="&amp;$A3,Concentrado!$B$2:$B564, "=Coahuila")</f>
        <v>658.85900000000004</v>
      </c>
      <c r="G3" s="6">
        <f>SUMIFS(Concentrado!H$2:H564,Concentrado!$A$2:$A564,"="&amp;$A3,Concentrado!$B$2:$B564, "=Coahuila")</f>
        <v>10.168515865152861</v>
      </c>
      <c r="H3" s="6">
        <f>SUMIFS(Concentrado!I$2:I564,Concentrado!$A$2:$A564,"="&amp;$A3,Concentrado!$B$2:$B564, "=Coahuila")</f>
        <v>372.09035999999998</v>
      </c>
      <c r="I3" s="6">
        <f>SUMIFS(Concentrado!J$2:J564,Concentrado!$A$2:$A564,"="&amp;$A3,Concentrado!$B$2:$B564, "=Coahuila")</f>
        <v>5.7426653182705838</v>
      </c>
      <c r="J3" s="6">
        <f>SUMIFS(Concentrado!K$2:K564,Concentrado!$A$2:$A564,"="&amp;$A3,Concentrado!$B$2:$B564, "=Coahuila")</f>
        <v>66.432000000000002</v>
      </c>
      <c r="K3" s="6">
        <f>SUMIFS(Concentrado!L$2:L564,Concentrado!$A$2:$A564,"="&amp;$A3,Concentrado!$B$2:$B564, "=Coahuila")</f>
        <v>1.0252798337031668</v>
      </c>
      <c r="L3" s="6">
        <f>SUMIFS(Concentrado!M$2:M564,Concentrado!$A$2:$A564,"="&amp;$A3,Concentrado!$B$2:$B564, "=Coahuila")</f>
        <v>154.28179</v>
      </c>
      <c r="M3" s="6">
        <f>SUMIFS(Concentrado!N$2:N564,Concentrado!$A$2:$A564,"="&amp;$A3,Concentrado!$B$2:$B564, "=Coahuila")</f>
        <v>2.3811116328670954</v>
      </c>
      <c r="N3" s="6">
        <f>SUMIFS(Concentrado!O$2:O564,Concentrado!$A$2:$A564,"="&amp;$A3,Concentrado!$B$2:$B564, "=Coahuila")</f>
        <v>6479.4018000000005</v>
      </c>
      <c r="O3" s="6">
        <f>SUMIFS(Concentrado!P$2:P564,Concentrado!$A$2:$A564,"="&amp;$A3,Concentrado!$B$2:$B564, "=Coahuila")</f>
        <v>0</v>
      </c>
      <c r="P3" s="6">
        <f>SUMIFS(Concentrado!Q$2:Q564,Concentrado!$A$2:$A564,"="&amp;$A3,Concentrado!$B$2:$B564, "=Coahuila")</f>
        <v>0</v>
      </c>
      <c r="Q3" s="6">
        <f>SUMIFS(Concentrado!R$2:R564,Concentrado!$A$2:$A564,"="&amp;$A3,Concentrado!$B$2:$B564, "=Coahuila")</f>
        <v>0</v>
      </c>
      <c r="R3" s="6">
        <f>SUMIFS(Concentrado!S$2:S564,Concentrado!$A$2:$A564,"="&amp;$A3,Concentrado!$B$2:$B564, "=Coahuila")</f>
        <v>0</v>
      </c>
      <c r="S3" s="6">
        <f>SUMIFS(Concentrado!T$2:T564,Concentrado!$A$2:$A564,"="&amp;$A3,Concentrado!$B$2:$B564, "=Coahuila")</f>
        <v>129.86359999999999</v>
      </c>
      <c r="T3" s="6">
        <f>SUMIFS(Concentrado!U$2:U564,Concentrado!$A$2:$A564,"="&amp;$A3,Concentrado!$B$2:$B564, "=Coahuila")</f>
        <v>24.418189999999999</v>
      </c>
    </row>
    <row r="4" spans="1:20" x14ac:dyDescent="0.25">
      <c r="A4" s="3">
        <v>2005</v>
      </c>
      <c r="B4" s="6">
        <f>SUMIFS(Concentrado!C$2:C565,Concentrado!$A$2:$A565,"="&amp;$A4,Concentrado!$B$2:$B565, "=Coahuila")</f>
        <v>4833.8182999999999</v>
      </c>
      <c r="C4" s="6">
        <f>SUMIFS(Concentrado!D$2:D565,Concentrado!$A$2:$A565,"="&amp;$A4,Concentrado!$B$2:$B565, "=Coahuila")</f>
        <v>71.060342038895456</v>
      </c>
      <c r="D4" s="6">
        <f>SUMIFS(Concentrado!E$2:E565,Concentrado!$A$2:$A565,"="&amp;$A4,Concentrado!$B$2:$B565, "=Coahuila")</f>
        <v>647.21136000000001</v>
      </c>
      <c r="E4" s="6">
        <f>SUMIFS(Concentrado!F$2:F565,Concentrado!$A$2:$A565,"="&amp;$A4,Concentrado!$B$2:$B565, "=Coahuila")</f>
        <v>9.5144371920348547</v>
      </c>
      <c r="F4" s="6">
        <f>SUMIFS(Concentrado!G$2:G565,Concentrado!$A$2:$A565,"="&amp;$A4,Concentrado!$B$2:$B565, "=Coahuila")</f>
        <v>685.86850000000004</v>
      </c>
      <c r="G4" s="6">
        <f>SUMIFS(Concentrado!H$2:H565,Concentrado!$A$2:$A565,"="&amp;$A4,Concentrado!$B$2:$B565, "=Coahuila")</f>
        <v>10.082722845354814</v>
      </c>
      <c r="H4" s="6">
        <f>SUMIFS(Concentrado!I$2:I565,Concentrado!$A$2:$A565,"="&amp;$A4,Concentrado!$B$2:$B565, "=Coahuila")</f>
        <v>398.06941</v>
      </c>
      <c r="I4" s="6">
        <f>SUMIFS(Concentrado!J$2:J565,Concentrado!$A$2:$A565,"="&amp;$A4,Concentrado!$B$2:$B565, "=Coahuila")</f>
        <v>5.8518849229027312</v>
      </c>
      <c r="J4" s="6">
        <f>SUMIFS(Concentrado!K$2:K565,Concentrado!$A$2:$A565,"="&amp;$A4,Concentrado!$B$2:$B565, "=Coahuila")</f>
        <v>80.688100000000006</v>
      </c>
      <c r="K4" s="6">
        <f>SUMIFS(Concentrado!L$2:L565,Concentrado!$A$2:$A565,"="&amp;$A4,Concentrado!$B$2:$B565, "=Coahuila")</f>
        <v>1.186168703211</v>
      </c>
      <c r="L4" s="6">
        <f>SUMIFS(Concentrado!M$2:M565,Concentrado!$A$2:$A565,"="&amp;$A4,Concentrado!$B$2:$B565, "=Coahuila")</f>
        <v>156.75783000000001</v>
      </c>
      <c r="M4" s="6">
        <f>SUMIFS(Concentrado!N$2:N565,Concentrado!$A$2:$A565,"="&amp;$A4,Concentrado!$B$2:$B565, "=Coahuila")</f>
        <v>2.3044442976011381</v>
      </c>
      <c r="N4" s="6">
        <f>SUMIFS(Concentrado!O$2:O565,Concentrado!$A$2:$A565,"="&amp;$A4,Concentrado!$B$2:$B565, "=Coahuila")</f>
        <v>6802.4135000000006</v>
      </c>
      <c r="O4" s="6">
        <f>SUMIFS(Concentrado!P$2:P565,Concentrado!$A$2:$A565,"="&amp;$A4,Concentrado!$B$2:$B565, "=Coahuila")</f>
        <v>0</v>
      </c>
      <c r="P4" s="6">
        <f>SUMIFS(Concentrado!Q$2:Q565,Concentrado!$A$2:$A565,"="&amp;$A4,Concentrado!$B$2:$B565, "=Coahuila")</f>
        <v>0</v>
      </c>
      <c r="Q4" s="6">
        <f>SUMIFS(Concentrado!R$2:R565,Concentrado!$A$2:$A565,"="&amp;$A4,Concentrado!$B$2:$B565, "=Coahuila")</f>
        <v>0</v>
      </c>
      <c r="R4" s="6">
        <f>SUMIFS(Concentrado!S$2:S565,Concentrado!$A$2:$A565,"="&amp;$A4,Concentrado!$B$2:$B565, "=Coahuila")</f>
        <v>0</v>
      </c>
      <c r="S4" s="6">
        <f>SUMIFS(Concentrado!T$2:T565,Concentrado!$A$2:$A565,"="&amp;$A4,Concentrado!$B$2:$B565, "=Coahuila")</f>
        <v>124.6521</v>
      </c>
      <c r="T4" s="6">
        <f>SUMIFS(Concentrado!U$2:U565,Concentrado!$A$2:$A565,"="&amp;$A4,Concentrado!$B$2:$B565, "=Coahuila")</f>
        <v>32.105730000000001</v>
      </c>
    </row>
    <row r="5" spans="1:20" x14ac:dyDescent="0.25">
      <c r="A5" s="3">
        <v>2006</v>
      </c>
      <c r="B5" s="6">
        <f>SUMIFS(Concentrado!C$2:C566,Concentrado!$A$2:$A566,"="&amp;$A5,Concentrado!$B$2:$B566, "=Coahuila")</f>
        <v>4945.5454399999999</v>
      </c>
      <c r="C5" s="6">
        <f>SUMIFS(Concentrado!D$2:D566,Concentrado!$A$2:$A566,"="&amp;$A5,Concentrado!$B$2:$B566, "=Coahuila")</f>
        <v>72.912055607555246</v>
      </c>
      <c r="D5" s="6">
        <f>SUMIFS(Concentrado!E$2:E566,Concentrado!$A$2:$A566,"="&amp;$A5,Concentrado!$B$2:$B566, "=Coahuila")</f>
        <v>442.97942</v>
      </c>
      <c r="E5" s="6">
        <f>SUMIFS(Concentrado!F$2:F566,Concentrado!$A$2:$A566,"="&amp;$A5,Concentrado!$B$2:$B566, "=Coahuila")</f>
        <v>6.5308347675484253</v>
      </c>
      <c r="F5" s="6">
        <f>SUMIFS(Concentrado!G$2:G566,Concentrado!$A$2:$A566,"="&amp;$A5,Concentrado!$B$2:$B566, "=Coahuila")</f>
        <v>704.23869999999999</v>
      </c>
      <c r="G5" s="6">
        <f>SUMIFS(Concentrado!H$2:H566,Concentrado!$A$2:$A566,"="&amp;$A5,Concentrado!$B$2:$B566, "=Coahuila")</f>
        <v>10.382573950304746</v>
      </c>
      <c r="H5" s="6">
        <f>SUMIFS(Concentrado!I$2:I566,Concentrado!$A$2:$A566,"="&amp;$A5,Concentrado!$B$2:$B566, "=Coahuila")</f>
        <v>432.02544</v>
      </c>
      <c r="I5" s="6">
        <f>SUMIFS(Concentrado!J$2:J566,Concentrado!$A$2:$A566,"="&amp;$A5,Concentrado!$B$2:$B566, "=Coahuila")</f>
        <v>6.3693405080023942</v>
      </c>
      <c r="J5" s="6">
        <f>SUMIFS(Concentrado!K$2:K566,Concentrado!$A$2:$A566,"="&amp;$A5,Concentrado!$B$2:$B566, "=Coahuila")</f>
        <v>81.637200000000007</v>
      </c>
      <c r="K5" s="6">
        <f>SUMIFS(Concentrado!L$2:L566,Concentrado!$A$2:$A566,"="&amp;$A5,Concentrado!$B$2:$B566, "=Coahuila")</f>
        <v>1.2035752452908632</v>
      </c>
      <c r="L5" s="6">
        <f>SUMIFS(Concentrado!M$2:M566,Concentrado!$A$2:$A566,"="&amp;$A5,Concentrado!$B$2:$B566, "=Coahuila")</f>
        <v>176.46504999999999</v>
      </c>
      <c r="M5" s="6">
        <f>SUMIFS(Concentrado!N$2:N566,Concentrado!$A$2:$A566,"="&amp;$A5,Concentrado!$B$2:$B566, "=Coahuila")</f>
        <v>2.6016199212983104</v>
      </c>
      <c r="N5" s="6">
        <f>SUMIFS(Concentrado!O$2:O566,Concentrado!$A$2:$A566,"="&amp;$A5,Concentrado!$B$2:$B566, "=Coahuila")</f>
        <v>6782.8912500000006</v>
      </c>
      <c r="O5" s="6">
        <f>SUMIFS(Concentrado!P$2:P566,Concentrado!$A$2:$A566,"="&amp;$A5,Concentrado!$B$2:$B566, "=Coahuila")</f>
        <v>0</v>
      </c>
      <c r="P5" s="6">
        <f>SUMIFS(Concentrado!Q$2:Q566,Concentrado!$A$2:$A566,"="&amp;$A5,Concentrado!$B$2:$B566, "=Coahuila")</f>
        <v>0</v>
      </c>
      <c r="Q5" s="6">
        <f>SUMIFS(Concentrado!R$2:R566,Concentrado!$A$2:$A566,"="&amp;$A5,Concentrado!$B$2:$B566, "=Coahuila")</f>
        <v>0</v>
      </c>
      <c r="R5" s="6">
        <f>SUMIFS(Concentrado!S$2:S566,Concentrado!$A$2:$A566,"="&amp;$A5,Concentrado!$B$2:$B566, "=Coahuila")</f>
        <v>0</v>
      </c>
      <c r="S5" s="6">
        <f>SUMIFS(Concentrado!T$2:T566,Concentrado!$A$2:$A566,"="&amp;$A5,Concentrado!$B$2:$B566, "=Coahuila")</f>
        <v>143.2139</v>
      </c>
      <c r="T5" s="6">
        <f>SUMIFS(Concentrado!U$2:U566,Concentrado!$A$2:$A566,"="&amp;$A5,Concentrado!$B$2:$B566, "=Coahuila")</f>
        <v>33.251150000000003</v>
      </c>
    </row>
    <row r="6" spans="1:20" x14ac:dyDescent="0.25">
      <c r="A6" s="3">
        <v>2007</v>
      </c>
      <c r="B6" s="6">
        <f>SUMIFS(Concentrado!C$2:C567,Concentrado!$A$2:$A567,"="&amp;$A6,Concentrado!$B$2:$B567, "=Coahuila")</f>
        <v>5179.6201000000001</v>
      </c>
      <c r="C6" s="6">
        <f>SUMIFS(Concentrado!D$2:D567,Concentrado!$A$2:$A567,"="&amp;$A6,Concentrado!$B$2:$B567, "=Coahuila")</f>
        <v>72.728707060949688</v>
      </c>
      <c r="D6" s="6">
        <f>SUMIFS(Concentrado!E$2:E567,Concentrado!$A$2:$A567,"="&amp;$A6,Concentrado!$B$2:$B567, "=Coahuila")</f>
        <v>384.79968000000002</v>
      </c>
      <c r="E6" s="6">
        <f>SUMIFS(Concentrado!F$2:F567,Concentrado!$A$2:$A567,"="&amp;$A6,Concentrado!$B$2:$B567, "=Coahuila")</f>
        <v>5.403095721994589</v>
      </c>
      <c r="F6" s="6">
        <f>SUMIFS(Concentrado!G$2:G567,Concentrado!$A$2:$A567,"="&amp;$A6,Concentrado!$B$2:$B567, "=Coahuila")</f>
        <v>788.15449999999998</v>
      </c>
      <c r="G6" s="6">
        <f>SUMIFS(Concentrado!H$2:H567,Concentrado!$A$2:$A567,"="&amp;$A6,Concentrado!$B$2:$B567, "=Coahuila")</f>
        <v>11.066730115837892</v>
      </c>
      <c r="H6" s="6">
        <f>SUMIFS(Concentrado!I$2:I567,Concentrado!$A$2:$A567,"="&amp;$A6,Concentrado!$B$2:$B567, "=Coahuila")</f>
        <v>463.93959999999998</v>
      </c>
      <c r="I6" s="6">
        <f>SUMIFS(Concentrado!J$2:J567,Concentrado!$A$2:$A567,"="&amp;$A6,Concentrado!$B$2:$B567, "=Coahuila")</f>
        <v>6.5143247209142174</v>
      </c>
      <c r="J6" s="6">
        <f>SUMIFS(Concentrado!K$2:K567,Concentrado!$A$2:$A567,"="&amp;$A6,Concentrado!$B$2:$B567, "=Coahuila")</f>
        <v>96.591399999999993</v>
      </c>
      <c r="K6" s="6">
        <f>SUMIFS(Concentrado!L$2:L567,Concentrado!$A$2:$A567,"="&amp;$A6,Concentrado!$B$2:$B567, "=Coahuila")</f>
        <v>1.3562708267363113</v>
      </c>
      <c r="L6" s="6">
        <f>SUMIFS(Concentrado!M$2:M567,Concentrado!$A$2:$A567,"="&amp;$A6,Concentrado!$B$2:$B567, "=Coahuila")</f>
        <v>208.7319</v>
      </c>
      <c r="M6" s="6">
        <f>SUMIFS(Concentrado!N$2:N567,Concentrado!$A$2:$A567,"="&amp;$A6,Concentrado!$B$2:$B567, "=Coahuila")</f>
        <v>2.930871553567306</v>
      </c>
      <c r="N6" s="6">
        <f>SUMIFS(Concentrado!O$2:O567,Concentrado!$A$2:$A567,"="&amp;$A6,Concentrado!$B$2:$B567, "=Coahuila")</f>
        <v>7121.8371799999995</v>
      </c>
      <c r="O6" s="6">
        <f>SUMIFS(Concentrado!P$2:P567,Concentrado!$A$2:$A567,"="&amp;$A6,Concentrado!$B$2:$B567, "=Coahuila")</f>
        <v>0</v>
      </c>
      <c r="P6" s="6">
        <f>SUMIFS(Concentrado!Q$2:Q567,Concentrado!$A$2:$A567,"="&amp;$A6,Concentrado!$B$2:$B567, "=Coahuila")</f>
        <v>0</v>
      </c>
      <c r="Q6" s="6">
        <f>SUMIFS(Concentrado!R$2:R567,Concentrado!$A$2:$A567,"="&amp;$A6,Concentrado!$B$2:$B567, "=Coahuila")</f>
        <v>0</v>
      </c>
      <c r="R6" s="6">
        <f>SUMIFS(Concentrado!S$2:S567,Concentrado!$A$2:$A567,"="&amp;$A6,Concentrado!$B$2:$B567, "=Coahuila")</f>
        <v>0</v>
      </c>
      <c r="S6" s="6">
        <f>SUMIFS(Concentrado!T$2:T567,Concentrado!$A$2:$A567,"="&amp;$A6,Concentrado!$B$2:$B567, "=Coahuila")</f>
        <v>169.21889999999999</v>
      </c>
      <c r="T6" s="6">
        <f>SUMIFS(Concentrado!U$2:U567,Concentrado!$A$2:$A567,"="&amp;$A6,Concentrado!$B$2:$B567, "=Coahuila")</f>
        <v>39.512999999999998</v>
      </c>
    </row>
    <row r="7" spans="1:20" x14ac:dyDescent="0.25">
      <c r="A7" s="3">
        <v>2008</v>
      </c>
      <c r="B7" s="6">
        <f>SUMIFS(Concentrado!C$2:C568,Concentrado!$A$2:$A568,"="&amp;$A7,Concentrado!$B$2:$B568, "=Coahuila")</f>
        <v>5298.7984999999999</v>
      </c>
      <c r="C7" s="6">
        <f>SUMIFS(Concentrado!D$2:D568,Concentrado!$A$2:$A568,"="&amp;$A7,Concentrado!$B$2:$B568, "=Coahuila")</f>
        <v>67.687251504953423</v>
      </c>
      <c r="D7" s="6">
        <f>SUMIFS(Concentrado!E$2:E568,Concentrado!$A$2:$A568,"="&amp;$A7,Concentrado!$B$2:$B568, "=Coahuila")</f>
        <v>872.98433999999997</v>
      </c>
      <c r="E7" s="6">
        <f>SUMIFS(Concentrado!F$2:F568,Concentrado!$A$2:$A568,"="&amp;$A7,Concentrado!$B$2:$B568, "=Coahuila")</f>
        <v>11.151567771725187</v>
      </c>
      <c r="F7" s="6">
        <f>SUMIFS(Concentrado!G$2:G568,Concentrado!$A$2:$A568,"="&amp;$A7,Concentrado!$B$2:$B568, "=Coahuila")</f>
        <v>801.59799999999996</v>
      </c>
      <c r="G7" s="6">
        <f>SUMIFS(Concentrado!H$2:H568,Concentrado!$A$2:$A568,"="&amp;$A7,Concentrado!$B$2:$B568, "=Coahuila")</f>
        <v>10.239673282890008</v>
      </c>
      <c r="H7" s="6">
        <f>SUMIFS(Concentrado!I$2:I568,Concentrado!$A$2:$A568,"="&amp;$A7,Concentrado!$B$2:$B568, "=Coahuila")</f>
        <v>556.01610000000005</v>
      </c>
      <c r="I7" s="6">
        <f>SUMIFS(Concentrado!J$2:J568,Concentrado!$A$2:$A568,"="&amp;$A7,Concentrado!$B$2:$B568, "=Coahuila")</f>
        <v>7.1025915783556091</v>
      </c>
      <c r="J7" s="6">
        <f>SUMIFS(Concentrado!K$2:K568,Concentrado!$A$2:$A568,"="&amp;$A7,Concentrado!$B$2:$B568, "=Coahuila")</f>
        <v>88.379000000000005</v>
      </c>
      <c r="K7" s="6">
        <f>SUMIFS(Concentrado!L$2:L568,Concentrado!$A$2:$A568,"="&amp;$A7,Concentrado!$B$2:$B568, "=Coahuila")</f>
        <v>1.1289600087182554</v>
      </c>
      <c r="L7" s="6">
        <f>SUMIFS(Concentrado!M$2:M568,Concentrado!$A$2:$A568,"="&amp;$A7,Concentrado!$B$2:$B568, "=Coahuila")</f>
        <v>210.57930000000002</v>
      </c>
      <c r="M7" s="6">
        <f>SUMIFS(Concentrado!N$2:N568,Concentrado!$A$2:$A568,"="&amp;$A7,Concentrado!$B$2:$B568, "=Coahuila")</f>
        <v>2.6899558533575183</v>
      </c>
      <c r="N7" s="6">
        <f>SUMIFS(Concentrado!O$2:O568,Concentrado!$A$2:$A568,"="&amp;$A7,Concentrado!$B$2:$B568, "=Coahuila")</f>
        <v>7828.3552399999999</v>
      </c>
      <c r="O7" s="6">
        <f>SUMIFS(Concentrado!P$2:P568,Concentrado!$A$2:$A568,"="&amp;$A7,Concentrado!$B$2:$B568, "=Coahuila")</f>
        <v>0</v>
      </c>
      <c r="P7" s="6">
        <f>SUMIFS(Concentrado!Q$2:Q568,Concentrado!$A$2:$A568,"="&amp;$A7,Concentrado!$B$2:$B568, "=Coahuila")</f>
        <v>0</v>
      </c>
      <c r="Q7" s="6">
        <f>SUMIFS(Concentrado!R$2:R568,Concentrado!$A$2:$A568,"="&amp;$A7,Concentrado!$B$2:$B568, "=Coahuila")</f>
        <v>0</v>
      </c>
      <c r="R7" s="6">
        <f>SUMIFS(Concentrado!S$2:S568,Concentrado!$A$2:$A568,"="&amp;$A7,Concentrado!$B$2:$B568, "=Coahuila")</f>
        <v>0</v>
      </c>
      <c r="S7" s="6">
        <f>SUMIFS(Concentrado!T$2:T568,Concentrado!$A$2:$A568,"="&amp;$A7,Concentrado!$B$2:$B568, "=Coahuila")</f>
        <v>171.37270000000001</v>
      </c>
      <c r="T7" s="6">
        <f>SUMIFS(Concentrado!U$2:U568,Concentrado!$A$2:$A568,"="&amp;$A7,Concentrado!$B$2:$B568, "=Coahuila")</f>
        <v>39.206600000000002</v>
      </c>
    </row>
    <row r="8" spans="1:20" x14ac:dyDescent="0.25">
      <c r="A8" s="3">
        <v>2009</v>
      </c>
      <c r="B8" s="6">
        <f>SUMIFS(Concentrado!C$2:C569,Concentrado!$A$2:$A569,"="&amp;$A8,Concentrado!$B$2:$B569, "=Coahuila")</f>
        <v>5774.59962</v>
      </c>
      <c r="C8" s="6">
        <f>SUMIFS(Concentrado!D$2:D569,Concentrado!$A$2:$A569,"="&amp;$A8,Concentrado!$B$2:$B569, "=Coahuila")</f>
        <v>66.607591152986444</v>
      </c>
      <c r="D8" s="6">
        <f>SUMIFS(Concentrado!E$2:E569,Concentrado!$A$2:$A569,"="&amp;$A8,Concentrado!$B$2:$B569, "=Coahuila")</f>
        <v>835.06889999999999</v>
      </c>
      <c r="E8" s="6">
        <f>SUMIFS(Concentrado!F$2:F569,Concentrado!$A$2:$A569,"="&amp;$A8,Concentrado!$B$2:$B569, "=Coahuila")</f>
        <v>9.6321704595987416</v>
      </c>
      <c r="F8" s="6">
        <f>SUMIFS(Concentrado!G$2:G569,Concentrado!$A$2:$A569,"="&amp;$A8,Concentrado!$B$2:$B569, "=Coahuila")</f>
        <v>852.66800000000001</v>
      </c>
      <c r="G8" s="6">
        <f>SUMIFS(Concentrado!H$2:H569,Concentrado!$A$2:$A569,"="&amp;$A8,Concentrado!$B$2:$B569, "=Coahuila")</f>
        <v>9.835168716551582</v>
      </c>
      <c r="H8" s="6">
        <f>SUMIFS(Concentrado!I$2:I569,Concentrado!$A$2:$A569,"="&amp;$A8,Concentrado!$B$2:$B569, "=Coahuila")</f>
        <v>714.57916</v>
      </c>
      <c r="I8" s="6">
        <f>SUMIFS(Concentrado!J$2:J569,Concentrado!$A$2:$A569,"="&amp;$A8,Concentrado!$B$2:$B569, "=Coahuila")</f>
        <v>8.242371708486429</v>
      </c>
      <c r="J8" s="6">
        <f>SUMIFS(Concentrado!K$2:K569,Concentrado!$A$2:$A569,"="&amp;$A8,Concentrado!$B$2:$B569, "=Coahuila")</f>
        <v>266.26100000000002</v>
      </c>
      <c r="K8" s="6">
        <f>SUMIFS(Concentrado!L$2:L569,Concentrado!$A$2:$A569,"="&amp;$A8,Concentrado!$B$2:$B569, "=Coahuila")</f>
        <v>3.0712092603894376</v>
      </c>
      <c r="L8" s="6">
        <f>SUMIFS(Concentrado!M$2:M569,Concentrado!$A$2:$A569,"="&amp;$A8,Concentrado!$B$2:$B569, "=Coahuila")</f>
        <v>226.40514999999999</v>
      </c>
      <c r="M8" s="6">
        <f>SUMIFS(Concentrado!N$2:N569,Concentrado!$A$2:$A569,"="&amp;$A8,Concentrado!$B$2:$B569, "=Coahuila")</f>
        <v>2.6114887019873718</v>
      </c>
      <c r="N8" s="6">
        <f>SUMIFS(Concentrado!O$2:O569,Concentrado!$A$2:$A569,"="&amp;$A8,Concentrado!$B$2:$B569, "=Coahuila")</f>
        <v>8669.5818299999992</v>
      </c>
      <c r="O8" s="6">
        <f>SUMIFS(Concentrado!P$2:P569,Concentrado!$A$2:$A569,"="&amp;$A8,Concentrado!$B$2:$B569, "=Coahuila")</f>
        <v>0</v>
      </c>
      <c r="P8" s="6">
        <f>SUMIFS(Concentrado!Q$2:Q569,Concentrado!$A$2:$A569,"="&amp;$A8,Concentrado!$B$2:$B569, "=Coahuila")</f>
        <v>0</v>
      </c>
      <c r="Q8" s="6">
        <f>SUMIFS(Concentrado!R$2:R569,Concentrado!$A$2:$A569,"="&amp;$A8,Concentrado!$B$2:$B569, "=Coahuila")</f>
        <v>0</v>
      </c>
      <c r="R8" s="6">
        <f>SUMIFS(Concentrado!S$2:S569,Concentrado!$A$2:$A569,"="&amp;$A8,Concentrado!$B$2:$B569, "=Coahuila")</f>
        <v>0</v>
      </c>
      <c r="S8" s="6">
        <f>SUMIFS(Concentrado!T$2:T569,Concentrado!$A$2:$A569,"="&amp;$A8,Concentrado!$B$2:$B569, "=Coahuila")</f>
        <v>192.08015</v>
      </c>
      <c r="T8" s="6">
        <f>SUMIFS(Concentrado!U$2:U569,Concentrado!$A$2:$A569,"="&amp;$A8,Concentrado!$B$2:$B569, "=Coahuila")</f>
        <v>34.325000000000003</v>
      </c>
    </row>
    <row r="9" spans="1:20" x14ac:dyDescent="0.25">
      <c r="A9" s="3">
        <v>2010</v>
      </c>
      <c r="B9" s="6">
        <f>SUMIFS(Concentrado!C$2:C570,Concentrado!$A$2:$A570,"="&amp;$A9,Concentrado!$B$2:$B570, "=Coahuila")</f>
        <v>6242.4780000000001</v>
      </c>
      <c r="C9" s="6">
        <f>SUMIFS(Concentrado!D$2:D570,Concentrado!$A$2:$A570,"="&amp;$A9,Concentrado!$B$2:$B570, "=Coahuila")</f>
        <v>65.26769723746223</v>
      </c>
      <c r="D9" s="6">
        <f>SUMIFS(Concentrado!E$2:E570,Concentrado!$A$2:$A570,"="&amp;$A9,Concentrado!$B$2:$B570, "=Coahuila")</f>
        <v>874.65283999999997</v>
      </c>
      <c r="E9" s="6">
        <f>SUMIFS(Concentrado!F$2:F570,Concentrado!$A$2:$A570,"="&amp;$A9,Concentrado!$B$2:$B570, "=Coahuila")</f>
        <v>9.1448582997018963</v>
      </c>
      <c r="F9" s="6">
        <f>SUMIFS(Concentrado!G$2:G570,Concentrado!$A$2:$A570,"="&amp;$A9,Concentrado!$B$2:$B570, "=Coahuila")</f>
        <v>903.81600000000003</v>
      </c>
      <c r="G9" s="6">
        <f>SUMIFS(Concentrado!H$2:H570,Concentrado!$A$2:$A570,"="&amp;$A9,Concentrado!$B$2:$B570, "=Coahuila")</f>
        <v>9.449771236097936</v>
      </c>
      <c r="H9" s="6">
        <f>SUMIFS(Concentrado!I$2:I570,Concentrado!$A$2:$A570,"="&amp;$A9,Concentrado!$B$2:$B570, "=Coahuila")</f>
        <v>960.37459999999999</v>
      </c>
      <c r="I9" s="6">
        <f>SUMIFS(Concentrado!J$2:J570,Concentrado!$A$2:$A570,"="&amp;$A9,Concentrado!$B$2:$B570, "=Coahuila")</f>
        <v>10.041114862935665</v>
      </c>
      <c r="J9" s="6">
        <f>SUMIFS(Concentrado!K$2:K570,Concentrado!$A$2:$A570,"="&amp;$A9,Concentrado!$B$2:$B570, "=Coahuila")</f>
        <v>331.11500000000001</v>
      </c>
      <c r="K9" s="6">
        <f>SUMIFS(Concentrado!L$2:L570,Concentrado!$A$2:$A570,"="&amp;$A9,Concentrado!$B$2:$B570, "=Coahuila")</f>
        <v>3.4619446909996814</v>
      </c>
      <c r="L9" s="6">
        <f>SUMIFS(Concentrado!M$2:M570,Concentrado!$A$2:$A570,"="&amp;$A9,Concentrado!$B$2:$B570, "=Coahuila")</f>
        <v>251.98557</v>
      </c>
      <c r="M9" s="6">
        <f>SUMIFS(Concentrado!N$2:N570,Concentrado!$A$2:$A570,"="&amp;$A9,Concentrado!$B$2:$B570, "=Coahuila")</f>
        <v>2.6346136728025868</v>
      </c>
      <c r="N9" s="6">
        <f>SUMIFS(Concentrado!O$2:O570,Concentrado!$A$2:$A570,"="&amp;$A9,Concentrado!$B$2:$B570, "=Coahuila")</f>
        <v>9564.4220100000002</v>
      </c>
      <c r="O9" s="6">
        <f>SUMIFS(Concentrado!P$2:P570,Concentrado!$A$2:$A570,"="&amp;$A9,Concentrado!$B$2:$B570, "=Coahuila")</f>
        <v>0</v>
      </c>
      <c r="P9" s="6">
        <f>SUMIFS(Concentrado!Q$2:Q570,Concentrado!$A$2:$A570,"="&amp;$A9,Concentrado!$B$2:$B570, "=Coahuila")</f>
        <v>0</v>
      </c>
      <c r="Q9" s="6">
        <f>SUMIFS(Concentrado!R$2:R570,Concentrado!$A$2:$A570,"="&amp;$A9,Concentrado!$B$2:$B570, "=Coahuila")</f>
        <v>0</v>
      </c>
      <c r="R9" s="6">
        <f>SUMIFS(Concentrado!S$2:S570,Concentrado!$A$2:$A570,"="&amp;$A9,Concentrado!$B$2:$B570, "=Coahuila")</f>
        <v>0</v>
      </c>
      <c r="S9" s="6">
        <f>SUMIFS(Concentrado!T$2:T570,Concentrado!$A$2:$A570,"="&amp;$A9,Concentrado!$B$2:$B570, "=Coahuila")</f>
        <v>208.37654000000001</v>
      </c>
      <c r="T9" s="6">
        <f>SUMIFS(Concentrado!U$2:U570,Concentrado!$A$2:$A570,"="&amp;$A9,Concentrado!$B$2:$B570, "=Coahuila")</f>
        <v>43.609029999999997</v>
      </c>
    </row>
    <row r="10" spans="1:20" x14ac:dyDescent="0.25">
      <c r="A10" s="3">
        <v>2011</v>
      </c>
      <c r="B10" s="6">
        <f>SUMIFS(Concentrado!C$2:C571,Concentrado!$A$2:$A571,"="&amp;$A10,Concentrado!$B$2:$B571, "=Coahuila")</f>
        <v>6764.2019200000004</v>
      </c>
      <c r="C10" s="6">
        <f>SUMIFS(Concentrado!D$2:D571,Concentrado!$A$2:$A571,"="&amp;$A10,Concentrado!$B$2:$B571, "=Coahuila")</f>
        <v>64.750412564073756</v>
      </c>
      <c r="D10" s="6">
        <f>SUMIFS(Concentrado!E$2:E571,Concentrado!$A$2:$A571,"="&amp;$A10,Concentrado!$B$2:$B571, "=Coahuila")</f>
        <v>1006.11338</v>
      </c>
      <c r="E10" s="6">
        <f>SUMIFS(Concentrado!F$2:F571,Concentrado!$A$2:$A571,"="&amp;$A10,Concentrado!$B$2:$B571, "=Coahuila")</f>
        <v>9.6310336698574943</v>
      </c>
      <c r="F10" s="6">
        <f>SUMIFS(Concentrado!G$2:G571,Concentrado!$A$2:$A571,"="&amp;$A10,Concentrado!$B$2:$B571, "=Coahuila")</f>
        <v>993.41213000000005</v>
      </c>
      <c r="G10" s="6">
        <f>SUMIFS(Concentrado!H$2:H571,Concentrado!$A$2:$A571,"="&amp;$A10,Concentrado!$B$2:$B571, "=Coahuila")</f>
        <v>9.5094507858297739</v>
      </c>
      <c r="H10" s="6">
        <f>SUMIFS(Concentrado!I$2:I571,Concentrado!$A$2:$A571,"="&amp;$A10,Concentrado!$B$2:$B571, "=Coahuila")</f>
        <v>1130.06845</v>
      </c>
      <c r="I10" s="6">
        <f>SUMIFS(Concentrado!J$2:J571,Concentrado!$A$2:$A571,"="&amp;$A10,Concentrado!$B$2:$B571, "=Coahuila")</f>
        <v>10.817595220921989</v>
      </c>
      <c r="J10" s="6">
        <f>SUMIFS(Concentrado!K$2:K571,Concentrado!$A$2:$A571,"="&amp;$A10,Concentrado!$B$2:$B571, "=Coahuila")</f>
        <v>299.02</v>
      </c>
      <c r="K10" s="6">
        <f>SUMIFS(Concentrado!L$2:L571,Concentrado!$A$2:$A571,"="&amp;$A10,Concentrado!$B$2:$B571, "=Coahuila")</f>
        <v>2.8623729146319348</v>
      </c>
      <c r="L10" s="6">
        <f>SUMIFS(Concentrado!M$2:M571,Concentrado!$A$2:$A571,"="&amp;$A10,Concentrado!$B$2:$B571, "=Coahuila")</f>
        <v>253.76145</v>
      </c>
      <c r="M10" s="6">
        <f>SUMIFS(Concentrado!N$2:N571,Concentrado!$A$2:$A571,"="&amp;$A10,Concentrado!$B$2:$B571, "=Coahuila")</f>
        <v>2.4291348446850582</v>
      </c>
      <c r="N10" s="6">
        <f>SUMIFS(Concentrado!O$2:O571,Concentrado!$A$2:$A571,"="&amp;$A10,Concentrado!$B$2:$B571, "=Coahuila")</f>
        <v>10446.57733</v>
      </c>
      <c r="O10" s="6">
        <f>SUMIFS(Concentrado!P$2:P571,Concentrado!$A$2:$A571,"="&amp;$A10,Concentrado!$B$2:$B571, "=Coahuila")</f>
        <v>0</v>
      </c>
      <c r="P10" s="6">
        <f>SUMIFS(Concentrado!Q$2:Q571,Concentrado!$A$2:$A571,"="&amp;$A10,Concentrado!$B$2:$B571, "=Coahuila")</f>
        <v>0</v>
      </c>
      <c r="Q10" s="6">
        <f>SUMIFS(Concentrado!R$2:R571,Concentrado!$A$2:$A571,"="&amp;$A10,Concentrado!$B$2:$B571, "=Coahuila")</f>
        <v>0</v>
      </c>
      <c r="R10" s="6">
        <f>SUMIFS(Concentrado!S$2:S571,Concentrado!$A$2:$A571,"="&amp;$A10,Concentrado!$B$2:$B571, "=Coahuila")</f>
        <v>0</v>
      </c>
      <c r="S10" s="6">
        <f>SUMIFS(Concentrado!T$2:T571,Concentrado!$A$2:$A571,"="&amp;$A10,Concentrado!$B$2:$B571, "=Coahuila")</f>
        <v>211.88314</v>
      </c>
      <c r="T10" s="6">
        <f>SUMIFS(Concentrado!U$2:U571,Concentrado!$A$2:$A571,"="&amp;$A10,Concentrado!$B$2:$B571, "=Coahuila")</f>
        <v>41.878309999999999</v>
      </c>
    </row>
    <row r="11" spans="1:20" x14ac:dyDescent="0.25">
      <c r="A11" s="3">
        <v>2012</v>
      </c>
      <c r="B11" s="6">
        <f>SUMIFS(Concentrado!C$2:C572,Concentrado!$A$2:$A572,"="&amp;$A11,Concentrado!$B$2:$B572, "=Coahuila")</f>
        <v>7119.1986800000004</v>
      </c>
      <c r="C11" s="6">
        <f>SUMIFS(Concentrado!D$2:D572,Concentrado!$A$2:$A572,"="&amp;$A11,Concentrado!$B$2:$B572, "=Coahuila")</f>
        <v>66.207326562965207</v>
      </c>
      <c r="D11" s="6">
        <f>SUMIFS(Concentrado!E$2:E572,Concentrado!$A$2:$A572,"="&amp;$A11,Concentrado!$B$2:$B572, "=Coahuila")</f>
        <v>1136.4648999999999</v>
      </c>
      <c r="E11" s="6">
        <f>SUMIFS(Concentrado!F$2:F572,Concentrado!$A$2:$A572,"="&amp;$A11,Concentrado!$B$2:$B572, "=Coahuila")</f>
        <v>10.568928631395858</v>
      </c>
      <c r="F11" s="6">
        <f>SUMIFS(Concentrado!G$2:G572,Concentrado!$A$2:$A572,"="&amp;$A11,Concentrado!$B$2:$B572, "=Coahuila")</f>
        <v>1151.30798</v>
      </c>
      <c r="G11" s="6">
        <f>SUMIFS(Concentrado!H$2:H572,Concentrado!$A$2:$A572,"="&amp;$A11,Concentrado!$B$2:$B572, "=Coahuila")</f>
        <v>10.70696672935216</v>
      </c>
      <c r="H11" s="6">
        <f>SUMIFS(Concentrado!I$2:I572,Concentrado!$A$2:$A572,"="&amp;$A11,Concentrado!$B$2:$B572, "=Coahuila")</f>
        <v>709.55649000000005</v>
      </c>
      <c r="I11" s="6">
        <f>SUMIFS(Concentrado!J$2:J572,Concentrado!$A$2:$A572,"="&amp;$A11,Concentrado!$B$2:$B572, "=Coahuila")</f>
        <v>6.5987536462883716</v>
      </c>
      <c r="J11" s="6">
        <f>SUMIFS(Concentrado!K$2:K572,Concentrado!$A$2:$A572,"="&amp;$A11,Concentrado!$B$2:$B572, "=Coahuila")</f>
        <v>302.22417999999999</v>
      </c>
      <c r="K11" s="6">
        <f>SUMIFS(Concentrado!L$2:L572,Concentrado!$A$2:$A572,"="&amp;$A11,Concentrado!$B$2:$B572, "=Coahuila")</f>
        <v>2.8106330332790175</v>
      </c>
      <c r="L11" s="6">
        <f>SUMIFS(Concentrado!M$2:M572,Concentrado!$A$2:$A572,"="&amp;$A11,Concentrado!$B$2:$B572, "=Coahuila")</f>
        <v>334.13427000000001</v>
      </c>
      <c r="M11" s="6">
        <f>SUMIFS(Concentrado!N$2:N572,Concentrado!$A$2:$A572,"="&amp;$A11,Concentrado!$B$2:$B572, "=Coahuila")</f>
        <v>3.1073913967193834</v>
      </c>
      <c r="N11" s="6">
        <f>SUMIFS(Concentrado!O$2:O572,Concentrado!$A$2:$A572,"="&amp;$A11,Concentrado!$B$2:$B572, "=Coahuila")</f>
        <v>10752.886500000001</v>
      </c>
      <c r="O11" s="6">
        <f>SUMIFS(Concentrado!P$2:P572,Concentrado!$A$2:$A572,"="&amp;$A11,Concentrado!$B$2:$B572, "=Coahuila")</f>
        <v>0</v>
      </c>
      <c r="P11" s="6">
        <f>SUMIFS(Concentrado!Q$2:Q572,Concentrado!$A$2:$A572,"="&amp;$A11,Concentrado!$B$2:$B572, "=Coahuila")</f>
        <v>0</v>
      </c>
      <c r="Q11" s="6">
        <f>SUMIFS(Concentrado!R$2:R572,Concentrado!$A$2:$A572,"="&amp;$A11,Concentrado!$B$2:$B572, "=Coahuila")</f>
        <v>0</v>
      </c>
      <c r="R11" s="6">
        <f>SUMIFS(Concentrado!S$2:S572,Concentrado!$A$2:$A572,"="&amp;$A11,Concentrado!$B$2:$B572, "=Coahuila")</f>
        <v>0</v>
      </c>
      <c r="S11" s="6">
        <f>SUMIFS(Concentrado!T$2:T572,Concentrado!$A$2:$A572,"="&amp;$A11,Concentrado!$B$2:$B572, "=Coahuila")</f>
        <v>277.46908999999999</v>
      </c>
      <c r="T11" s="6">
        <f>SUMIFS(Concentrado!U$2:U572,Concentrado!$A$2:$A572,"="&amp;$A11,Concentrado!$B$2:$B572, "=Coahuila")</f>
        <v>56.665179999999999</v>
      </c>
    </row>
    <row r="12" spans="1:20" x14ac:dyDescent="0.25">
      <c r="A12" s="3">
        <v>2013</v>
      </c>
      <c r="B12" s="6">
        <f>SUMIFS(Concentrado!C$2:C573,Concentrado!$A$2:$A573,"="&amp;$A12,Concentrado!$B$2:$B573, "=Coahuila")</f>
        <v>7529.1057199999996</v>
      </c>
      <c r="C12" s="6">
        <f>SUMIFS(Concentrado!D$2:D573,Concentrado!$A$2:$A573,"="&amp;$A12,Concentrado!$B$2:$B573, "=Coahuila")</f>
        <v>66.754504395318534</v>
      </c>
      <c r="D12" s="6">
        <f>SUMIFS(Concentrado!E$2:E573,Concentrado!$A$2:$A573,"="&amp;$A12,Concentrado!$B$2:$B573, "=Coahuila")</f>
        <v>1198.5271499999999</v>
      </c>
      <c r="E12" s="6">
        <f>SUMIFS(Concentrado!F$2:F573,Concentrado!$A$2:$A573,"="&amp;$A12,Concentrado!$B$2:$B573, "=Coahuila")</f>
        <v>10.62637302197207</v>
      </c>
      <c r="F12" s="6">
        <f>SUMIFS(Concentrado!G$2:G573,Concentrado!$A$2:$A573,"="&amp;$A12,Concentrado!$B$2:$B573, "=Coahuila")</f>
        <v>1129.8914299999999</v>
      </c>
      <c r="G12" s="6">
        <f>SUMIFS(Concentrado!H$2:H573,Concentrado!$A$2:$A573,"="&amp;$A12,Concentrado!$B$2:$B573, "=Coahuila")</f>
        <v>10.017835482082692</v>
      </c>
      <c r="H12" s="6">
        <f>SUMIFS(Concentrado!I$2:I573,Concentrado!$A$2:$A573,"="&amp;$A12,Concentrado!$B$2:$B573, "=Coahuila")</f>
        <v>847.81497000000002</v>
      </c>
      <c r="I12" s="6">
        <f>SUMIFS(Concentrado!J$2:J573,Concentrado!$A$2:$A573,"="&amp;$A12,Concentrado!$B$2:$B573, "=Coahuila")</f>
        <v>7.5168911482998615</v>
      </c>
      <c r="J12" s="6">
        <f>SUMIFS(Concentrado!K$2:K573,Concentrado!$A$2:$A573,"="&amp;$A12,Concentrado!$B$2:$B573, "=Coahuila")</f>
        <v>281.89557000000002</v>
      </c>
      <c r="K12" s="6">
        <f>SUMIFS(Concentrado!L$2:L573,Concentrado!$A$2:$A573,"="&amp;$A12,Concentrado!$B$2:$B573, "=Coahuila")</f>
        <v>2.4993405281319161</v>
      </c>
      <c r="L12" s="6">
        <f>SUMIFS(Concentrado!M$2:M573,Concentrado!$A$2:$A573,"="&amp;$A12,Concentrado!$B$2:$B573, "=Coahuila")</f>
        <v>291.56317999999999</v>
      </c>
      <c r="M12" s="6">
        <f>SUMIFS(Concentrado!N$2:N573,Concentrado!$A$2:$A573,"="&amp;$A12,Concentrado!$B$2:$B573, "=Coahuila")</f>
        <v>2.5850554241949273</v>
      </c>
      <c r="N12" s="6">
        <f>SUMIFS(Concentrado!O$2:O573,Concentrado!$A$2:$A573,"="&amp;$A12,Concentrado!$B$2:$B573, "=Coahuila")</f>
        <v>11278.798019999998</v>
      </c>
      <c r="O12" s="6">
        <f>SUMIFS(Concentrado!P$2:P573,Concentrado!$A$2:$A573,"="&amp;$A12,Concentrado!$B$2:$B573, "=Coahuila")</f>
        <v>0</v>
      </c>
      <c r="P12" s="6">
        <f>SUMIFS(Concentrado!Q$2:Q573,Concentrado!$A$2:$A573,"="&amp;$A12,Concentrado!$B$2:$B573, "=Coahuila")</f>
        <v>0</v>
      </c>
      <c r="Q12" s="6">
        <f>SUMIFS(Concentrado!R$2:R573,Concentrado!$A$2:$A573,"="&amp;$A12,Concentrado!$B$2:$B573, "=Coahuila")</f>
        <v>0</v>
      </c>
      <c r="R12" s="6">
        <f>SUMIFS(Concentrado!S$2:S573,Concentrado!$A$2:$A573,"="&amp;$A12,Concentrado!$B$2:$B573, "=Coahuila")</f>
        <v>0</v>
      </c>
      <c r="S12" s="6">
        <f>SUMIFS(Concentrado!T$2:T573,Concentrado!$A$2:$A573,"="&amp;$A12,Concentrado!$B$2:$B573, "=Coahuila")</f>
        <v>251.00880000000001</v>
      </c>
      <c r="T12" s="6">
        <f>SUMIFS(Concentrado!U$2:U573,Concentrado!$A$2:$A573,"="&amp;$A12,Concentrado!$B$2:$B573, "=Coahuila")</f>
        <v>40.554380000000002</v>
      </c>
    </row>
    <row r="13" spans="1:20" x14ac:dyDescent="0.25">
      <c r="A13" s="3">
        <v>2014</v>
      </c>
      <c r="B13" s="6">
        <f>SUMIFS(Concentrado!C$2:C574,Concentrado!$A$2:$A574,"="&amp;$A13,Concentrado!$B$2:$B574, "=Coahuila")</f>
        <v>7334.4937200000004</v>
      </c>
      <c r="C13" s="6">
        <f>SUMIFS(Concentrado!D$2:D574,Concentrado!$A$2:$A574,"="&amp;$A13,Concentrado!$B$2:$B574, "=Coahuila")</f>
        <v>57.036668276702244</v>
      </c>
      <c r="D13" s="6">
        <f>SUMIFS(Concentrado!E$2:E574,Concentrado!$A$2:$A574,"="&amp;$A13,Concentrado!$B$2:$B574, "=Coahuila")</f>
        <v>2113.05771</v>
      </c>
      <c r="E13" s="6">
        <f>SUMIFS(Concentrado!F$2:F574,Concentrado!$A$2:$A574,"="&amp;$A13,Concentrado!$B$2:$B574, "=Coahuila")</f>
        <v>16.432186904210489</v>
      </c>
      <c r="F13" s="6">
        <f>SUMIFS(Concentrado!G$2:G574,Concentrado!$A$2:$A574,"="&amp;$A13,Concentrado!$B$2:$B574, "=Coahuila")</f>
        <v>1273.5411799999999</v>
      </c>
      <c r="G13" s="6">
        <f>SUMIFS(Concentrado!H$2:H574,Concentrado!$A$2:$A574,"="&amp;$A13,Concentrado!$B$2:$B574, "=Coahuila")</f>
        <v>9.9036891424838416</v>
      </c>
      <c r="H13" s="6">
        <f>SUMIFS(Concentrado!I$2:I574,Concentrado!$A$2:$A574,"="&amp;$A13,Concentrado!$B$2:$B574, "=Coahuila")</f>
        <v>1126.3892599999999</v>
      </c>
      <c r="I13" s="6">
        <f>SUMIFS(Concentrado!J$2:J574,Concentrado!$A$2:$A574,"="&amp;$A13,Concentrado!$B$2:$B574, "=Coahuila")</f>
        <v>8.7593626807359382</v>
      </c>
      <c r="J13" s="6">
        <f>SUMIFS(Concentrado!K$2:K574,Concentrado!$A$2:$A574,"="&amp;$A13,Concentrado!$B$2:$B574, "=Coahuila")</f>
        <v>277.25549000000001</v>
      </c>
      <c r="K13" s="6">
        <f>SUMIFS(Concentrado!L$2:L574,Concentrado!$A$2:$A574,"="&amp;$A13,Concentrado!$B$2:$B574, "=Coahuila")</f>
        <v>2.1560764811759268</v>
      </c>
      <c r="L13" s="6">
        <f>SUMIFS(Concentrado!M$2:M574,Concentrado!$A$2:$A574,"="&amp;$A13,Concentrado!$B$2:$B574, "=Coahuila")</f>
        <v>734.52308000000005</v>
      </c>
      <c r="M13" s="6">
        <f>SUMIFS(Concentrado!N$2:N574,Concentrado!$A$2:$A574,"="&amp;$A13,Concentrado!$B$2:$B574, "=Coahuila")</f>
        <v>5.7120165146915713</v>
      </c>
      <c r="N13" s="6">
        <f>SUMIFS(Concentrado!O$2:O574,Concentrado!$A$2:$A574,"="&amp;$A13,Concentrado!$B$2:$B574, "=Coahuila")</f>
        <v>12859.26044</v>
      </c>
      <c r="O13" s="6">
        <f>SUMIFS(Concentrado!P$2:P574,Concentrado!$A$2:$A574,"="&amp;$A13,Concentrado!$B$2:$B574, "=Coahuila")</f>
        <v>408.80462999999997</v>
      </c>
      <c r="P13" s="6">
        <f>SUMIFS(Concentrado!Q$2:Q574,Concentrado!$A$2:$A574,"="&amp;$A13,Concentrado!$B$2:$B574, "=Coahuila")</f>
        <v>0</v>
      </c>
      <c r="Q13" s="6">
        <f>SUMIFS(Concentrado!R$2:R574,Concentrado!$A$2:$A574,"="&amp;$A13,Concentrado!$B$2:$B574, "=Coahuila")</f>
        <v>0</v>
      </c>
      <c r="R13" s="6">
        <f>SUMIFS(Concentrado!S$2:S574,Concentrado!$A$2:$A574,"="&amp;$A13,Concentrado!$B$2:$B574, "=Coahuila")</f>
        <v>0</v>
      </c>
      <c r="S13" s="6">
        <f>SUMIFS(Concentrado!T$2:T574,Concentrado!$A$2:$A574,"="&amp;$A13,Concentrado!$B$2:$B574, "=Coahuila")</f>
        <v>261.68875000000003</v>
      </c>
      <c r="T13" s="6">
        <f>SUMIFS(Concentrado!U$2:U574,Concentrado!$A$2:$A574,"="&amp;$A13,Concentrado!$B$2:$B574, "=Coahuila")</f>
        <v>64.029700000000005</v>
      </c>
    </row>
    <row r="14" spans="1:20" x14ac:dyDescent="0.25">
      <c r="A14" s="3">
        <v>2015</v>
      </c>
      <c r="B14" s="6">
        <f>SUMIFS(Concentrado!C$2:C575,Concentrado!$A$2:$A575,"="&amp;$A14,Concentrado!$B$2:$B575, "=Coahuila")</f>
        <v>7967.02549</v>
      </c>
      <c r="C14" s="6">
        <f>SUMIFS(Concentrado!D$2:D575,Concentrado!$A$2:$A575,"="&amp;$A14,Concentrado!$B$2:$B575, "=Coahuila")</f>
        <v>56.27937100299377</v>
      </c>
      <c r="D14" s="6">
        <f>SUMIFS(Concentrado!E$2:E575,Concentrado!$A$2:$A575,"="&amp;$A14,Concentrado!$B$2:$B575, "=Coahuila")</f>
        <v>2129.5763000000002</v>
      </c>
      <c r="E14" s="6">
        <f>SUMIFS(Concentrado!F$2:F575,Concentrado!$A$2:$A575,"="&amp;$A14,Concentrado!$B$2:$B575, "=Coahuila")</f>
        <v>15.043407959133162</v>
      </c>
      <c r="F14" s="6">
        <f>SUMIFS(Concentrado!G$2:G575,Concentrado!$A$2:$A575,"="&amp;$A14,Concentrado!$B$2:$B575, "=Coahuila")</f>
        <v>1738.26233</v>
      </c>
      <c r="G14" s="6">
        <f>SUMIFS(Concentrado!H$2:H575,Concentrado!$A$2:$A575,"="&amp;$A14,Concentrado!$B$2:$B575, "=Coahuila")</f>
        <v>12.279151195560992</v>
      </c>
      <c r="H14" s="6">
        <f>SUMIFS(Concentrado!I$2:I575,Concentrado!$A$2:$A575,"="&amp;$A14,Concentrado!$B$2:$B575, "=Coahuila")</f>
        <v>1292.5006000000001</v>
      </c>
      <c r="I14" s="6">
        <f>SUMIFS(Concentrado!J$2:J575,Concentrado!$A$2:$A575,"="&amp;$A14,Concentrado!$B$2:$B575, "=Coahuila")</f>
        <v>9.1302733850035747</v>
      </c>
      <c r="J14" s="6">
        <f>SUMIFS(Concentrado!K$2:K575,Concentrado!$A$2:$A575,"="&amp;$A14,Concentrado!$B$2:$B575, "=Coahuila")</f>
        <v>271.10640999999998</v>
      </c>
      <c r="K14" s="6">
        <f>SUMIFS(Concentrado!L$2:L575,Concentrado!$A$2:$A575,"="&amp;$A14,Concentrado!$B$2:$B575, "=Coahuila")</f>
        <v>1.9151059889077549</v>
      </c>
      <c r="L14" s="6">
        <f>SUMIFS(Concentrado!M$2:M575,Concentrado!$A$2:$A575,"="&amp;$A14,Concentrado!$B$2:$B575, "=Coahuila")</f>
        <v>757.73806000000002</v>
      </c>
      <c r="M14" s="6">
        <f>SUMIFS(Concentrado!N$2:N575,Concentrado!$A$2:$A575,"="&amp;$A14,Concentrado!$B$2:$B575, "=Coahuila")</f>
        <v>5.352690468400743</v>
      </c>
      <c r="N14" s="6">
        <f>SUMIFS(Concentrado!O$2:O575,Concentrado!$A$2:$A575,"="&amp;$A14,Concentrado!$B$2:$B575, "=Coahuila")</f>
        <v>14156.20919</v>
      </c>
      <c r="O14" s="6">
        <f>SUMIFS(Concentrado!P$2:P575,Concentrado!$A$2:$A575,"="&amp;$A14,Concentrado!$B$2:$B575, "=Coahuila")</f>
        <v>423.01997999999998</v>
      </c>
      <c r="P14" s="6">
        <f>SUMIFS(Concentrado!Q$2:Q575,Concentrado!$A$2:$A575,"="&amp;$A14,Concentrado!$B$2:$B575, "=Coahuila")</f>
        <v>0</v>
      </c>
      <c r="Q14" s="6">
        <f>SUMIFS(Concentrado!R$2:R575,Concentrado!$A$2:$A575,"="&amp;$A14,Concentrado!$B$2:$B575, "=Coahuila")</f>
        <v>0</v>
      </c>
      <c r="R14" s="6">
        <f>SUMIFS(Concentrado!S$2:S575,Concentrado!$A$2:$A575,"="&amp;$A14,Concentrado!$B$2:$B575, "=Coahuila")</f>
        <v>0</v>
      </c>
      <c r="S14" s="6">
        <f>SUMIFS(Concentrado!T$2:T575,Concentrado!$A$2:$A575,"="&amp;$A14,Concentrado!$B$2:$B575, "=Coahuila")</f>
        <v>266.28275000000002</v>
      </c>
      <c r="T14" s="6">
        <f>SUMIFS(Concentrado!U$2:U575,Concentrado!$A$2:$A575,"="&amp;$A14,Concentrado!$B$2:$B575, "=Coahuila")</f>
        <v>68.435329999999993</v>
      </c>
    </row>
    <row r="15" spans="1:20" x14ac:dyDescent="0.25">
      <c r="A15" s="3">
        <v>2016</v>
      </c>
      <c r="B15" s="6">
        <f>SUMIFS(Concentrado!C$2:C576,Concentrado!$A$2:$A576,"="&amp;$A15,Concentrado!$B$2:$B576, "=Coahuila")</f>
        <v>8286.3956500000004</v>
      </c>
      <c r="C15" s="6">
        <f>SUMIFS(Concentrado!D$2:D576,Concentrado!$A$2:$A576,"="&amp;$A15,Concentrado!$B$2:$B576, "=Coahuila")</f>
        <v>55.404812057817956</v>
      </c>
      <c r="D15" s="6">
        <f>SUMIFS(Concentrado!E$2:E576,Concentrado!$A$2:$A576,"="&amp;$A15,Concentrado!$B$2:$B576, "=Coahuila")</f>
        <v>2174.4965499999998</v>
      </c>
      <c r="E15" s="6">
        <f>SUMIFS(Concentrado!F$2:F576,Concentrado!$A$2:$A576,"="&amp;$A15,Concentrado!$B$2:$B576, "=Coahuila")</f>
        <v>14.53920109078107</v>
      </c>
      <c r="F15" s="6">
        <f>SUMIFS(Concentrado!G$2:G576,Concentrado!$A$2:$A576,"="&amp;$A15,Concentrado!$B$2:$B576, "=Coahuila")</f>
        <v>1742.6833200000001</v>
      </c>
      <c r="G15" s="6">
        <f>SUMIFS(Concentrado!H$2:H576,Concentrado!$A$2:$A576,"="&amp;$A15,Concentrado!$B$2:$B576, "=Coahuila")</f>
        <v>11.65199513746296</v>
      </c>
      <c r="H15" s="6">
        <f>SUMIFS(Concentrado!I$2:I576,Concentrado!$A$2:$A576,"="&amp;$A15,Concentrado!$B$2:$B576, "=Coahuila")</f>
        <v>1304.8722299999999</v>
      </c>
      <c r="I15" s="6">
        <f>SUMIFS(Concentrado!J$2:J576,Concentrado!$A$2:$A576,"="&amp;$A15,Concentrado!$B$2:$B576, "=Coahuila")</f>
        <v>8.7246860657221692</v>
      </c>
      <c r="J15" s="6">
        <f>SUMIFS(Concentrado!K$2:K576,Concentrado!$A$2:$A576,"="&amp;$A15,Concentrado!$B$2:$B576, "=Coahuila")</f>
        <v>735.44880000000001</v>
      </c>
      <c r="K15" s="6">
        <f>SUMIFS(Concentrado!L$2:L576,Concentrado!$A$2:$A576,"="&amp;$A15,Concentrado!$B$2:$B576, "=Coahuila")</f>
        <v>4.9173855875621557</v>
      </c>
      <c r="L15" s="6">
        <f>SUMIFS(Concentrado!M$2:M576,Concentrado!$A$2:$A576,"="&amp;$A15,Concentrado!$B$2:$B576, "=Coahuila")</f>
        <v>712.19722999999999</v>
      </c>
      <c r="M15" s="6">
        <f>SUMIFS(Concentrado!N$2:N576,Concentrado!$A$2:$A576,"="&amp;$A15,Concentrado!$B$2:$B576, "=Coahuila")</f>
        <v>4.7619200606536989</v>
      </c>
      <c r="N15" s="6">
        <f>SUMIFS(Concentrado!O$2:O576,Concentrado!$A$2:$A576,"="&amp;$A15,Concentrado!$B$2:$B576, "=Coahuila")</f>
        <v>14956.093779999999</v>
      </c>
      <c r="O15" s="6">
        <f>SUMIFS(Concentrado!P$2:P576,Concentrado!$A$2:$A576,"="&amp;$A15,Concentrado!$B$2:$B576, "=Coahuila")</f>
        <v>437.23532999999998</v>
      </c>
      <c r="P15" s="6">
        <f>SUMIFS(Concentrado!Q$2:Q576,Concentrado!$A$2:$A576,"="&amp;$A15,Concentrado!$B$2:$B576, "=Coahuila")</f>
        <v>0</v>
      </c>
      <c r="Q15" s="6">
        <f>SUMIFS(Concentrado!R$2:R576,Concentrado!$A$2:$A576,"="&amp;$A15,Concentrado!$B$2:$B576, "=Coahuila")</f>
        <v>0</v>
      </c>
      <c r="R15" s="6">
        <f>SUMIFS(Concentrado!S$2:S576,Concentrado!$A$2:$A576,"="&amp;$A15,Concentrado!$B$2:$B576, "=Coahuila")</f>
        <v>0</v>
      </c>
      <c r="S15" s="6">
        <f>SUMIFS(Concentrado!T$2:T576,Concentrado!$A$2:$A576,"="&amp;$A15,Concentrado!$B$2:$B576, "=Coahuila")</f>
        <v>271.98694999999998</v>
      </c>
      <c r="T15" s="6">
        <f>SUMIFS(Concentrado!U$2:U576,Concentrado!$A$2:$A576,"="&amp;$A15,Concentrado!$B$2:$B576, "=Coahuila")</f>
        <v>2.9749500000000002</v>
      </c>
    </row>
    <row r="16" spans="1:20" x14ac:dyDescent="0.25">
      <c r="A16" s="3">
        <v>2017</v>
      </c>
      <c r="B16" s="6">
        <f>SUMIFS(Concentrado!C$2:C577,Concentrado!$A$2:$A577,"="&amp;$A16,Concentrado!$B$2:$B577, "=Coahuila")</f>
        <v>8813.1572500000002</v>
      </c>
      <c r="C16" s="6">
        <f>SUMIFS(Concentrado!D$2:D577,Concentrado!$A$2:$A577,"="&amp;$A16,Concentrado!$B$2:$B577, "=Coahuila")</f>
        <v>57.027041144457222</v>
      </c>
      <c r="D16" s="6">
        <f>SUMIFS(Concentrado!E$2:E577,Concentrado!$A$2:$A577,"="&amp;$A16,Concentrado!$B$2:$B577, "=Coahuila")</f>
        <v>2311.6950200000001</v>
      </c>
      <c r="E16" s="6">
        <f>SUMIFS(Concentrado!F$2:F577,Concentrado!$A$2:$A577,"="&amp;$A16,Concentrado!$B$2:$B577, "=Coahuila")</f>
        <v>14.95821795520293</v>
      </c>
      <c r="F16" s="6">
        <f>SUMIFS(Concentrado!G$2:G577,Concentrado!$A$2:$A577,"="&amp;$A16,Concentrado!$B$2:$B577, "=Coahuila")</f>
        <v>1862.44038</v>
      </c>
      <c r="G16" s="6">
        <f>SUMIFS(Concentrado!H$2:H577,Concentrado!$A$2:$A577,"="&amp;$A16,Concentrado!$B$2:$B577, "=Coahuila")</f>
        <v>12.051238979011586</v>
      </c>
      <c r="H16" s="6">
        <f>SUMIFS(Concentrado!I$2:I577,Concentrado!$A$2:$A577,"="&amp;$A16,Concentrado!$B$2:$B577, "=Coahuila")</f>
        <v>1311.59187</v>
      </c>
      <c r="I16" s="6">
        <f>SUMIFS(Concentrado!J$2:J577,Concentrado!$A$2:$A577,"="&amp;$A16,Concentrado!$B$2:$B577, "=Coahuila")</f>
        <v>8.4868794931833982</v>
      </c>
      <c r="J16" s="6">
        <f>SUMIFS(Concentrado!K$2:K577,Concentrado!$A$2:$A577,"="&amp;$A16,Concentrado!$B$2:$B577, "=Coahuila")</f>
        <v>348.79759999999999</v>
      </c>
      <c r="K16" s="6">
        <f>SUMIFS(Concentrado!L$2:L577,Concentrado!$A$2:$A577,"="&amp;$A16,Concentrado!$B$2:$B577, "=Coahuila")</f>
        <v>2.2569545194814191</v>
      </c>
      <c r="L16" s="6">
        <f>SUMIFS(Concentrado!M$2:M577,Concentrado!$A$2:$A577,"="&amp;$A16,Concentrado!$B$2:$B577, "=Coahuila")</f>
        <v>806.66562999999996</v>
      </c>
      <c r="M16" s="6">
        <f>SUMIFS(Concentrado!N$2:N577,Concentrado!$A$2:$A577,"="&amp;$A16,Concentrado!$B$2:$B577, "=Coahuila")</f>
        <v>5.2196679086634372</v>
      </c>
      <c r="N16" s="6">
        <f>SUMIFS(Concentrado!O$2:O577,Concentrado!$A$2:$A577,"="&amp;$A16,Concentrado!$B$2:$B577, "=Coahuila")</f>
        <v>15454.347750000001</v>
      </c>
      <c r="O16" s="6">
        <f>SUMIFS(Concentrado!P$2:P577,Concentrado!$A$2:$A577,"="&amp;$A16,Concentrado!$B$2:$B577, "=Coahuila")</f>
        <v>514.87827000000004</v>
      </c>
      <c r="P16" s="6">
        <f>SUMIFS(Concentrado!Q$2:Q577,Concentrado!$A$2:$A577,"="&amp;$A16,Concentrado!$B$2:$B577, "=Coahuila")</f>
        <v>0</v>
      </c>
      <c r="Q16" s="6">
        <f>SUMIFS(Concentrado!R$2:R577,Concentrado!$A$2:$A577,"="&amp;$A16,Concentrado!$B$2:$B577, "=Coahuila")</f>
        <v>0</v>
      </c>
      <c r="R16" s="6">
        <f>SUMIFS(Concentrado!S$2:S577,Concentrado!$A$2:$A577,"="&amp;$A16,Concentrado!$B$2:$B577, "=Coahuila")</f>
        <v>0</v>
      </c>
      <c r="S16" s="6">
        <f>SUMIFS(Concentrado!T$2:T577,Concentrado!$A$2:$A577,"="&amp;$A16,Concentrado!$B$2:$B577, "=Coahuila")</f>
        <v>288.26222999999999</v>
      </c>
      <c r="T16" s="6">
        <f>SUMIFS(Concentrado!U$2:U577,Concentrado!$A$2:$A577,"="&amp;$A16,Concentrado!$B$2:$B577, "=Coahuila")</f>
        <v>3.5251299999999999</v>
      </c>
    </row>
    <row r="17" spans="1:20" x14ac:dyDescent="0.25">
      <c r="A17" s="3">
        <v>2018</v>
      </c>
      <c r="B17" s="6">
        <f>SUMIFS(Concentrado!C$2:C578,Concentrado!$A$2:$A578,"="&amp;$A17,Concentrado!$B$2:$B578, "=Coahuila")</f>
        <v>9804.0347899999997</v>
      </c>
      <c r="C17" s="6">
        <f>SUMIFS(Concentrado!D$2:D578,Concentrado!$A$2:$A578,"="&amp;$A17,Concentrado!$B$2:$B578, "=Coahuila")</f>
        <v>59.473871119168805</v>
      </c>
      <c r="D17" s="6">
        <f>SUMIFS(Concentrado!E$2:E578,Concentrado!$A$2:$A578,"="&amp;$A17,Concentrado!$B$2:$B578, "=Coahuila")</f>
        <v>2160.3866400000002</v>
      </c>
      <c r="E17" s="6">
        <f>SUMIFS(Concentrado!F$2:F578,Concentrado!$A$2:$A578,"="&amp;$A17,Concentrado!$B$2:$B578, "=Coahuila")</f>
        <v>13.105477423028825</v>
      </c>
      <c r="F17" s="6">
        <f>SUMIFS(Concentrado!G$2:G578,Concentrado!$A$2:$A578,"="&amp;$A17,Concentrado!$B$2:$B578, "=Coahuila")</f>
        <v>1937.15176</v>
      </c>
      <c r="G17" s="6">
        <f>SUMIFS(Concentrado!H$2:H578,Concentrado!$A$2:$A578,"="&amp;$A17,Concentrado!$B$2:$B578, "=Coahuila")</f>
        <v>11.751275528930577</v>
      </c>
      <c r="H17" s="6">
        <f>SUMIFS(Concentrado!I$2:I578,Concentrado!$A$2:$A578,"="&amp;$A17,Concentrado!$B$2:$B578, "=Coahuila")</f>
        <v>1398.11986</v>
      </c>
      <c r="I17" s="6">
        <f>SUMIFS(Concentrado!J$2:J578,Concentrado!$A$2:$A578,"="&amp;$A17,Concentrado!$B$2:$B578, "=Coahuila")</f>
        <v>8.4813652892790614</v>
      </c>
      <c r="J17" s="6">
        <f>SUMIFS(Concentrado!K$2:K578,Concentrado!$A$2:$A578,"="&amp;$A17,Concentrado!$B$2:$B578, "=Coahuila")</f>
        <v>326.67160000000001</v>
      </c>
      <c r="K17" s="6">
        <f>SUMIFS(Concentrado!L$2:L578,Concentrado!$A$2:$A578,"="&amp;$A17,Concentrado!$B$2:$B578, "=Coahuila")</f>
        <v>1.9816764273938963</v>
      </c>
      <c r="L17" s="6">
        <f>SUMIFS(Concentrado!M$2:M578,Concentrado!$A$2:$A578,"="&amp;$A17,Concentrado!$B$2:$B578, "=Coahuila")</f>
        <v>858.24381000000005</v>
      </c>
      <c r="M17" s="6">
        <f>SUMIFS(Concentrado!N$2:N578,Concentrado!$A$2:$A578,"="&amp;$A17,Concentrado!$B$2:$B578, "=Coahuila")</f>
        <v>5.2063342121988132</v>
      </c>
      <c r="N17" s="6">
        <f>SUMIFS(Concentrado!O$2:O578,Concentrado!$A$2:$A578,"="&amp;$A17,Concentrado!$B$2:$B578, "=Coahuila")</f>
        <v>16484.608460000003</v>
      </c>
      <c r="O17" s="6">
        <f>SUMIFS(Concentrado!P$2:P578,Concentrado!$A$2:$A578,"="&amp;$A17,Concentrado!$B$2:$B578, "=Coahuila")</f>
        <v>550.23614999999995</v>
      </c>
      <c r="P17" s="6">
        <f>SUMIFS(Concentrado!Q$2:Q578,Concentrado!$A$2:$A578,"="&amp;$A17,Concentrado!$B$2:$B578, "=Coahuila")</f>
        <v>0</v>
      </c>
      <c r="Q17" s="6">
        <f>SUMIFS(Concentrado!R$2:R578,Concentrado!$A$2:$A578,"="&amp;$A17,Concentrado!$B$2:$B578, "=Coahuila")</f>
        <v>0</v>
      </c>
      <c r="R17" s="6">
        <f>SUMIFS(Concentrado!S$2:S578,Concentrado!$A$2:$A578,"="&amp;$A17,Concentrado!$B$2:$B578, "=Coahuila")</f>
        <v>0</v>
      </c>
      <c r="S17" s="6">
        <f>SUMIFS(Concentrado!T$2:T578,Concentrado!$A$2:$A578,"="&amp;$A17,Concentrado!$B$2:$B578, "=Coahuila")</f>
        <v>304.38506000000001</v>
      </c>
      <c r="T17" s="6">
        <f>SUMIFS(Concentrado!U$2:U578,Concentrado!$A$2:$A578,"="&amp;$A17,Concentrado!$B$2:$B578, "=Coahuila")</f>
        <v>3.6225999999999998</v>
      </c>
    </row>
    <row r="18" spans="1:20" x14ac:dyDescent="0.25">
      <c r="A18" s="3">
        <v>2019</v>
      </c>
      <c r="B18" s="6">
        <f>SUMIFS(Concentrado!C$2:C579,Concentrado!$A$2:$A579,"="&amp;$A18,Concentrado!$B$2:$B579, "=Coahuila")</f>
        <v>10075.744280000001</v>
      </c>
      <c r="C18" s="6">
        <f>SUMIFS(Concentrado!D$2:D579,Concentrado!$A$2:$A579,"="&amp;$A18,Concentrado!$B$2:$B579, "=Coahuila")</f>
        <v>58.499171211581526</v>
      </c>
      <c r="D18" s="6">
        <f>SUMIFS(Concentrado!E$2:E579,Concentrado!$A$2:$A579,"="&amp;$A18,Concentrado!$B$2:$B579, "=Coahuila")</f>
        <v>2147.4561699999999</v>
      </c>
      <c r="E18" s="6">
        <f>SUMIFS(Concentrado!F$2:F579,Concentrado!$A$2:$A579,"="&amp;$A18,Concentrado!$B$2:$B579, "=Coahuila")</f>
        <v>12.468002627613044</v>
      </c>
      <c r="F18" s="6">
        <f>SUMIFS(Concentrado!G$2:G579,Concentrado!$A$2:$A579,"="&amp;$A18,Concentrado!$B$2:$B579, "=Coahuila")</f>
        <v>2013.6334099999999</v>
      </c>
      <c r="G18" s="6">
        <f>SUMIFS(Concentrado!H$2:H579,Concentrado!$A$2:$A579,"="&amp;$A18,Concentrado!$B$2:$B579, "=Coahuila")</f>
        <v>11.69103565309527</v>
      </c>
      <c r="H18" s="6">
        <f>SUMIFS(Concentrado!I$2:I579,Concentrado!$A$2:$A579,"="&amp;$A18,Concentrado!$B$2:$B579, "=Coahuila")</f>
        <v>1521.8408999999999</v>
      </c>
      <c r="I18" s="6">
        <f>SUMIFS(Concentrado!J$2:J579,Concentrado!$A$2:$A579,"="&amp;$A18,Concentrado!$B$2:$B579, "=Coahuila")</f>
        <v>8.8357176295751838</v>
      </c>
      <c r="J18" s="6">
        <f>SUMIFS(Concentrado!K$2:K579,Concentrado!$A$2:$A579,"="&amp;$A18,Concentrado!$B$2:$B579, "=Coahuila")</f>
        <v>540.32781999999997</v>
      </c>
      <c r="K18" s="6">
        <f>SUMIFS(Concentrado!L$2:L579,Concentrado!$A$2:$A579,"="&amp;$A18,Concentrado!$B$2:$B579, "=Coahuila")</f>
        <v>3.1371111427770972</v>
      </c>
      <c r="L18" s="6">
        <f>SUMIFS(Concentrado!M$2:M579,Concentrado!$A$2:$A579,"="&amp;$A18,Concentrado!$B$2:$B579, "=Coahuila")</f>
        <v>924.73592999999994</v>
      </c>
      <c r="M18" s="6">
        <f>SUMIFS(Concentrado!N$2:N579,Concentrado!$A$2:$A579,"="&amp;$A18,Concentrado!$B$2:$B579, "=Coahuila")</f>
        <v>5.3689617353578827</v>
      </c>
      <c r="N18" s="6">
        <f>SUMIFS(Concentrado!O$2:O579,Concentrado!$A$2:$A579,"="&amp;$A18,Concentrado!$B$2:$B579, "=Coahuila")</f>
        <v>17223.738509999999</v>
      </c>
      <c r="O18" s="6">
        <f>SUMIFS(Concentrado!P$2:P579,Concentrado!$A$2:$A579,"="&amp;$A18,Concentrado!$B$2:$B579, "=Coahuila")</f>
        <v>607.92714999999998</v>
      </c>
      <c r="P18" s="6">
        <f>SUMIFS(Concentrado!Q$2:Q579,Concentrado!$A$2:$A579,"="&amp;$A18,Concentrado!$B$2:$B579, "=Coahuila")</f>
        <v>0</v>
      </c>
      <c r="Q18" s="6">
        <f>SUMIFS(Concentrado!R$2:R579,Concentrado!$A$2:$A579,"="&amp;$A18,Concentrado!$B$2:$B579, "=Coahuila")</f>
        <v>0</v>
      </c>
      <c r="R18" s="6">
        <f>SUMIFS(Concentrado!S$2:S579,Concentrado!$A$2:$A579,"="&amp;$A18,Concentrado!$B$2:$B579, "=Coahuila")</f>
        <v>0</v>
      </c>
      <c r="S18" s="6">
        <f>SUMIFS(Concentrado!T$2:T579,Concentrado!$A$2:$A579,"="&amp;$A18,Concentrado!$B$2:$B579, "=Coahuila")</f>
        <v>313.52911</v>
      </c>
      <c r="T18" s="6">
        <f>SUMIFS(Concentrado!U$2:U579,Concentrado!$A$2:$A579,"="&amp;$A18,Concentrado!$B$2:$B579, "=Coahuila")</f>
        <v>3.2796699999999999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"=Colima")</f>
        <v>739.49779999999998</v>
      </c>
      <c r="C2" s="6">
        <f>SUMIFS(Concentrado!D$2:D563,Concentrado!$A$2:$A563,"="&amp;$A2,Concentrado!$B$2:$B563, "=Colima")</f>
        <v>50.908141997776632</v>
      </c>
      <c r="D2" s="6">
        <f>SUMIFS(Concentrado!E$2:E563,Concentrado!$A$2:$A563,"="&amp;$A2,Concentrado!$B$2:$B563, "=Colima")</f>
        <v>199.13601</v>
      </c>
      <c r="E2" s="6">
        <f>SUMIFS(Concentrado!F$2:F563,Concentrado!$A$2:$A563,"="&amp;$A2,Concentrado!$B$2:$B563, "=Colima")</f>
        <v>13.708822763165312</v>
      </c>
      <c r="F2" s="6">
        <f>SUMIFS(Concentrado!G$2:G563,Concentrado!$A$2:$A563,"="&amp;$A2,Concentrado!$B$2:$B563, "=Colima")</f>
        <v>360.21690000000001</v>
      </c>
      <c r="G2" s="6">
        <f>SUMIFS(Concentrado!H$2:H563,Concentrado!$A$2:$A563,"="&amp;$A2,Concentrado!$B$2:$B563, "=Colima")</f>
        <v>24.797873766762944</v>
      </c>
      <c r="H2" s="6">
        <f>SUMIFS(Concentrado!I$2:I563,Concentrado!$A$2:$A563,"="&amp;$A2,Concentrado!$B$2:$B563, "=Colima")</f>
        <v>136.69829999999999</v>
      </c>
      <c r="I2" s="6">
        <f>SUMIFS(Concentrado!J$2:J563,Concentrado!$A$2:$A563,"="&amp;$A2,Concentrado!$B$2:$B563, "=Colima")</f>
        <v>9.4105167956614206</v>
      </c>
      <c r="J2" s="6">
        <f>SUMIFS(Concentrado!K$2:K563,Concentrado!$A$2:$A563,"="&amp;$A2,Concentrado!$B$2:$B563, "=Colima")</f>
        <v>14.93662</v>
      </c>
      <c r="K2" s="6">
        <f>SUMIFS(Concentrado!L$2:L563,Concentrado!$A$2:$A563,"="&amp;$A2,Concentrado!$B$2:$B563, "=Colima")</f>
        <v>1.0282594105443323</v>
      </c>
      <c r="L2" s="6">
        <f>SUMIFS(Concentrado!M$2:M563,Concentrado!$A$2:$A563,"="&amp;$A2,Concentrado!$B$2:$B563, "=Colima")</f>
        <v>2.1264099999999999</v>
      </c>
      <c r="M2" s="6">
        <f>SUMIFS(Concentrado!N$2:N563,Concentrado!$A$2:$A563,"="&amp;$A2,Concentrado!$B$2:$B563, "=Colima")</f>
        <v>0.14638526608935445</v>
      </c>
      <c r="N2" s="6">
        <f>SUMIFS(Concentrado!O$2:O563,Concentrado!$A$2:$A563,"="&amp;$A2,Concentrado!$B$2:$B563, "=Colima")</f>
        <v>1452.61204</v>
      </c>
      <c r="O2" s="6">
        <f>SUMIFS(Concentrado!P$2:P563,Concentrado!$A$2:$A563,"="&amp;$A2,Concentrado!$B$2:$B563, "=Colima")</f>
        <v>0</v>
      </c>
      <c r="P2" s="6">
        <f>SUMIFS(Concentrado!Q$2:Q563,Concentrado!$A$2:$A563,"="&amp;$A2,Concentrado!$B$2:$B563, "=Colima")</f>
        <v>0</v>
      </c>
      <c r="Q2" s="6">
        <f>SUMIFS(Concentrado!R$2:R563,Concentrado!$A$2:$A563,"="&amp;$A2,Concentrado!$B$2:$B563, "=Colima")</f>
        <v>0</v>
      </c>
      <c r="R2" s="6">
        <f>SUMIFS(Concentrado!S$2:S563,Concentrado!$A$2:$A563,"="&amp;$A2,Concentrado!$B$2:$B563, "=Colima")</f>
        <v>0</v>
      </c>
      <c r="S2" s="6">
        <f>SUMIFS(Concentrado!T$2:T563,Concentrado!$A$2:$A563,"="&amp;$A2,Concentrado!$B$2:$B563, "=Colima")</f>
        <v>0</v>
      </c>
      <c r="T2" s="6">
        <f>SUMIFS(Concentrado!U$2:U563,Concentrado!$A$2:$A563,"="&amp;$A2,Concentrado!$B$2:$B563, "=Colima")</f>
        <v>2.1264099999999999</v>
      </c>
    </row>
    <row r="3" spans="1:20" x14ac:dyDescent="0.25">
      <c r="A3" s="3">
        <v>2004</v>
      </c>
      <c r="B3" s="6">
        <f>SUMIFS(Concentrado!C$2:C564,Concentrado!$A$2:$A564,"="&amp;$A3,Concentrado!$B$2:$B564, "=Colima")</f>
        <v>1008.401</v>
      </c>
      <c r="C3" s="6">
        <f>SUMIFS(Concentrado!D$2:D564,Concentrado!$A$2:$A564,"="&amp;$A3,Concentrado!$B$2:$B564, "=Colima")</f>
        <v>59.377789569055636</v>
      </c>
      <c r="D3" s="6">
        <f>SUMIFS(Concentrado!E$2:E564,Concentrado!$A$2:$A564,"="&amp;$A3,Concentrado!$B$2:$B564, "=Colima")</f>
        <v>103.23108999999999</v>
      </c>
      <c r="E3" s="6">
        <f>SUMIFS(Concentrado!F$2:F564,Concentrado!$A$2:$A564,"="&amp;$A3,Concentrado!$B$2:$B564, "=Colima")</f>
        <v>6.0785678901590172</v>
      </c>
      <c r="F3" s="6">
        <f>SUMIFS(Concentrado!G$2:G564,Concentrado!$A$2:$A564,"="&amp;$A3,Concentrado!$B$2:$B564, "=Colima")</f>
        <v>398.17880000000002</v>
      </c>
      <c r="G3" s="6">
        <f>SUMIFS(Concentrado!H$2:H564,Concentrado!$A$2:$A564,"="&amp;$A3,Concentrado!$B$2:$B564, "=Colima")</f>
        <v>23.446007091681871</v>
      </c>
      <c r="H3" s="6">
        <f>SUMIFS(Concentrado!I$2:I564,Concentrado!$A$2:$A564,"="&amp;$A3,Concentrado!$B$2:$B564, "=Colima")</f>
        <v>170.27608000000001</v>
      </c>
      <c r="I3" s="6">
        <f>SUMIFS(Concentrado!J$2:J564,Concentrado!$A$2:$A564,"="&amp;$A3,Concentrado!$B$2:$B564, "=Colima")</f>
        <v>10.026385581612557</v>
      </c>
      <c r="J3" s="6">
        <f>SUMIFS(Concentrado!K$2:K564,Concentrado!$A$2:$A564,"="&amp;$A3,Concentrado!$B$2:$B564, "=Colima")</f>
        <v>17.6891</v>
      </c>
      <c r="K3" s="6">
        <f>SUMIFS(Concentrado!L$2:L564,Concentrado!$A$2:$A564,"="&amp;$A3,Concentrado!$B$2:$B564, "=Colima")</f>
        <v>1.0415892660419634</v>
      </c>
      <c r="L3" s="6">
        <f>SUMIFS(Concentrado!M$2:M564,Concentrado!$A$2:$A564,"="&amp;$A3,Concentrado!$B$2:$B564, "=Colima")</f>
        <v>0.50371999999999995</v>
      </c>
      <c r="M3" s="6">
        <f>SUMIFS(Concentrado!N$2:N564,Concentrado!$A$2:$A564,"="&amp;$A3,Concentrado!$B$2:$B564, "=Colima")</f>
        <v>2.9660601448952058E-2</v>
      </c>
      <c r="N3" s="6">
        <f>SUMIFS(Concentrado!O$2:O564,Concentrado!$A$2:$A564,"="&amp;$A3,Concentrado!$B$2:$B564, "=Colima")</f>
        <v>1698.27979</v>
      </c>
      <c r="O3" s="6">
        <f>SUMIFS(Concentrado!P$2:P564,Concentrado!$A$2:$A564,"="&amp;$A3,Concentrado!$B$2:$B564, "=Colima")</f>
        <v>0</v>
      </c>
      <c r="P3" s="6">
        <f>SUMIFS(Concentrado!Q$2:Q564,Concentrado!$A$2:$A564,"="&amp;$A3,Concentrado!$B$2:$B564, "=Colima")</f>
        <v>0</v>
      </c>
      <c r="Q3" s="6">
        <f>SUMIFS(Concentrado!R$2:R564,Concentrado!$A$2:$A564,"="&amp;$A3,Concentrado!$B$2:$B564, "=Colima")</f>
        <v>0</v>
      </c>
      <c r="R3" s="6">
        <f>SUMIFS(Concentrado!S$2:S564,Concentrado!$A$2:$A564,"="&amp;$A3,Concentrado!$B$2:$B564, "=Colima")</f>
        <v>0</v>
      </c>
      <c r="S3" s="6">
        <f>SUMIFS(Concentrado!T$2:T564,Concentrado!$A$2:$A564,"="&amp;$A3,Concentrado!$B$2:$B564, "=Colima")</f>
        <v>0</v>
      </c>
      <c r="T3" s="6">
        <f>SUMIFS(Concentrado!U$2:U564,Concentrado!$A$2:$A564,"="&amp;$A3,Concentrado!$B$2:$B564, "=Colima")</f>
        <v>0.50371999999999995</v>
      </c>
    </row>
    <row r="4" spans="1:20" x14ac:dyDescent="0.25">
      <c r="A4" s="3">
        <v>2005</v>
      </c>
      <c r="B4" s="6">
        <f>SUMIFS(Concentrado!C$2:C565,Concentrado!$A$2:$A565,"="&amp;$A4,Concentrado!$B$2:$B565, "=Colima")</f>
        <v>855.17840000000001</v>
      </c>
      <c r="C4" s="6">
        <f>SUMIFS(Concentrado!D$2:D565,Concentrado!$A$2:$A565,"="&amp;$A4,Concentrado!$B$2:$B565, "=Colima")</f>
        <v>49.990927224237844</v>
      </c>
      <c r="D4" s="6">
        <f>SUMIFS(Concentrado!E$2:E565,Concentrado!$A$2:$A565,"="&amp;$A4,Concentrado!$B$2:$B565, "=Colima")</f>
        <v>200.01719</v>
      </c>
      <c r="E4" s="6">
        <f>SUMIFS(Concentrado!F$2:F565,Concentrado!$A$2:$A565,"="&amp;$A4,Concentrado!$B$2:$B565, "=Colima")</f>
        <v>11.692349559912357</v>
      </c>
      <c r="F4" s="6">
        <f>SUMIFS(Concentrado!G$2:G565,Concentrado!$A$2:$A565,"="&amp;$A4,Concentrado!$B$2:$B565, "=Colima")</f>
        <v>427.01170000000002</v>
      </c>
      <c r="G4" s="6">
        <f>SUMIFS(Concentrado!H$2:H565,Concentrado!$A$2:$A565,"="&amp;$A4,Concentrado!$B$2:$B565, "=Colima")</f>
        <v>24.961704854329909</v>
      </c>
      <c r="H4" s="6">
        <f>SUMIFS(Concentrado!I$2:I565,Concentrado!$A$2:$A565,"="&amp;$A4,Concentrado!$B$2:$B565, "=Colima")</f>
        <v>214.11057</v>
      </c>
      <c r="I4" s="6">
        <f>SUMIFS(Concentrado!J$2:J565,Concentrado!$A$2:$A565,"="&amp;$A4,Concentrado!$B$2:$B565, "=Colima")</f>
        <v>12.516202376966119</v>
      </c>
      <c r="J4" s="6">
        <f>SUMIFS(Concentrado!K$2:K565,Concentrado!$A$2:$A565,"="&amp;$A4,Concentrado!$B$2:$B565, "=Colima")</f>
        <v>14.2476</v>
      </c>
      <c r="K4" s="6">
        <f>SUMIFS(Concentrado!L$2:L565,Concentrado!$A$2:$A565,"="&amp;$A4,Concentrado!$B$2:$B565, "=Colima")</f>
        <v>0.83286801294332402</v>
      </c>
      <c r="L4" s="6">
        <f>SUMIFS(Concentrado!M$2:M565,Concentrado!$A$2:$A565,"="&amp;$A4,Concentrado!$B$2:$B565, "=Colima")</f>
        <v>0.10174999999999999</v>
      </c>
      <c r="M4" s="6">
        <f>SUMIFS(Concentrado!N$2:N565,Concentrado!$A$2:$A565,"="&amp;$A4,Concentrado!$B$2:$B565, "=Colima")</f>
        <v>5.9479716104454934E-3</v>
      </c>
      <c r="N4" s="6">
        <f>SUMIFS(Concentrado!O$2:O565,Concentrado!$A$2:$A565,"="&amp;$A4,Concentrado!$B$2:$B565, "=Colima")</f>
        <v>1710.6672100000001</v>
      </c>
      <c r="O4" s="6">
        <f>SUMIFS(Concentrado!P$2:P565,Concentrado!$A$2:$A565,"="&amp;$A4,Concentrado!$B$2:$B565, "=Colima")</f>
        <v>0</v>
      </c>
      <c r="P4" s="6">
        <f>SUMIFS(Concentrado!Q$2:Q565,Concentrado!$A$2:$A565,"="&amp;$A4,Concentrado!$B$2:$B565, "=Colima")</f>
        <v>0</v>
      </c>
      <c r="Q4" s="6">
        <f>SUMIFS(Concentrado!R$2:R565,Concentrado!$A$2:$A565,"="&amp;$A4,Concentrado!$B$2:$B565, "=Colima")</f>
        <v>0</v>
      </c>
      <c r="R4" s="6">
        <f>SUMIFS(Concentrado!S$2:S565,Concentrado!$A$2:$A565,"="&amp;$A4,Concentrado!$B$2:$B565, "=Colima")</f>
        <v>0</v>
      </c>
      <c r="S4" s="6">
        <f>SUMIFS(Concentrado!T$2:T565,Concentrado!$A$2:$A565,"="&amp;$A4,Concentrado!$B$2:$B565, "=Colima")</f>
        <v>0</v>
      </c>
      <c r="T4" s="6">
        <f>SUMIFS(Concentrado!U$2:U565,Concentrado!$A$2:$A565,"="&amp;$A4,Concentrado!$B$2:$B565, "=Colima")</f>
        <v>0.10174999999999999</v>
      </c>
    </row>
    <row r="5" spans="1:20" x14ac:dyDescent="0.25">
      <c r="A5" s="3">
        <v>2006</v>
      </c>
      <c r="B5" s="6">
        <f>SUMIFS(Concentrado!C$2:C566,Concentrado!$A$2:$A566,"="&amp;$A5,Concentrado!$B$2:$B566, "=Colima")</f>
        <v>936.31628999999998</v>
      </c>
      <c r="C5" s="6">
        <f>SUMIFS(Concentrado!D$2:D566,Concentrado!$A$2:$A566,"="&amp;$A5,Concentrado!$B$2:$B566, "=Colima")</f>
        <v>41.304198559393022</v>
      </c>
      <c r="D5" s="6">
        <f>SUMIFS(Concentrado!E$2:E566,Concentrado!$A$2:$A566,"="&amp;$A5,Concentrado!$B$2:$B566, "=Colima")</f>
        <v>699.07767000000001</v>
      </c>
      <c r="E5" s="6">
        <f>SUMIFS(Concentrado!F$2:F566,Concentrado!$A$2:$A566,"="&amp;$A5,Concentrado!$B$2:$B566, "=Colima")</f>
        <v>30.838770187494902</v>
      </c>
      <c r="F5" s="6">
        <f>SUMIFS(Concentrado!G$2:G566,Concentrado!$A$2:$A566,"="&amp;$A5,Concentrado!$B$2:$B566, "=Colima")</f>
        <v>461.30720000000002</v>
      </c>
      <c r="G5" s="6">
        <f>SUMIFS(Concentrado!H$2:H566,Concentrado!$A$2:$A566,"="&amp;$A5,Concentrado!$B$2:$B566, "=Colima")</f>
        <v>20.349880044998077</v>
      </c>
      <c r="H5" s="6">
        <f>SUMIFS(Concentrado!I$2:I566,Concentrado!$A$2:$A566,"="&amp;$A5,Concentrado!$B$2:$B566, "=Colima")</f>
        <v>155.94395</v>
      </c>
      <c r="I5" s="6">
        <f>SUMIFS(Concentrado!J$2:J566,Concentrado!$A$2:$A566,"="&amp;$A5,Concentrado!$B$2:$B566, "=Colima")</f>
        <v>6.8792350872546049</v>
      </c>
      <c r="J5" s="6">
        <f>SUMIFS(Concentrado!K$2:K566,Concentrado!$A$2:$A566,"="&amp;$A5,Concentrado!$B$2:$B566, "=Colima")</f>
        <v>14.2341</v>
      </c>
      <c r="K5" s="6">
        <f>SUMIFS(Concentrado!L$2:L566,Concentrado!$A$2:$A566,"="&amp;$A5,Concentrado!$B$2:$B566, "=Colima")</f>
        <v>0.62791612085939064</v>
      </c>
      <c r="L5" s="6">
        <f>SUMIFS(Concentrado!M$2:M566,Concentrado!$A$2:$A566,"="&amp;$A5,Concentrado!$B$2:$B566, "=Colima")</f>
        <v>0</v>
      </c>
      <c r="M5" s="6">
        <f>SUMIFS(Concentrado!N$2:N566,Concentrado!$A$2:$A566,"="&amp;$A5,Concentrado!$B$2:$B566, "=Colima")</f>
        <v>0</v>
      </c>
      <c r="N5" s="6">
        <f>SUMIFS(Concentrado!O$2:O566,Concentrado!$A$2:$A566,"="&amp;$A5,Concentrado!$B$2:$B566, "=Colima")</f>
        <v>2266.8792100000001</v>
      </c>
      <c r="O5" s="6">
        <f>SUMIFS(Concentrado!P$2:P566,Concentrado!$A$2:$A566,"="&amp;$A5,Concentrado!$B$2:$B566, "=Colima")</f>
        <v>0</v>
      </c>
      <c r="P5" s="6">
        <f>SUMIFS(Concentrado!Q$2:Q566,Concentrado!$A$2:$A566,"="&amp;$A5,Concentrado!$B$2:$B566, "=Colima")</f>
        <v>0</v>
      </c>
      <c r="Q5" s="6">
        <f>SUMIFS(Concentrado!R$2:R566,Concentrado!$A$2:$A566,"="&amp;$A5,Concentrado!$B$2:$B566, "=Colima")</f>
        <v>0</v>
      </c>
      <c r="R5" s="6">
        <f>SUMIFS(Concentrado!S$2:S566,Concentrado!$A$2:$A566,"="&amp;$A5,Concentrado!$B$2:$B566, "=Colima")</f>
        <v>0</v>
      </c>
      <c r="S5" s="6">
        <f>SUMIFS(Concentrado!T$2:T566,Concentrado!$A$2:$A566,"="&amp;$A5,Concentrado!$B$2:$B566, "=Colima")</f>
        <v>0</v>
      </c>
      <c r="T5" s="6">
        <f>SUMIFS(Concentrado!U$2:U566,Concentrado!$A$2:$A566,"="&amp;$A5,Concentrado!$B$2:$B566, "=Colima")</f>
        <v>0</v>
      </c>
    </row>
    <row r="6" spans="1:20" x14ac:dyDescent="0.25">
      <c r="A6" s="3">
        <v>2007</v>
      </c>
      <c r="B6" s="6">
        <f>SUMIFS(Concentrado!C$2:C567,Concentrado!$A$2:$A567,"="&amp;$A6,Concentrado!$B$2:$B567, "=Colima")</f>
        <v>985.3578</v>
      </c>
      <c r="C6" s="6">
        <f>SUMIFS(Concentrado!D$2:D567,Concentrado!$A$2:$A567,"="&amp;$A6,Concentrado!$B$2:$B567, "=Colima")</f>
        <v>49.322547767759794</v>
      </c>
      <c r="D6" s="6">
        <f>SUMIFS(Concentrado!E$2:E567,Concentrado!$A$2:$A567,"="&amp;$A6,Concentrado!$B$2:$B567, "=Colima")</f>
        <v>321.85266000000001</v>
      </c>
      <c r="E6" s="6">
        <f>SUMIFS(Concentrado!F$2:F567,Concentrado!$A$2:$A567,"="&amp;$A6,Concentrado!$B$2:$B567, "=Colima")</f>
        <v>16.110486157445099</v>
      </c>
      <c r="F6" s="6">
        <f>SUMIFS(Concentrado!G$2:G567,Concentrado!$A$2:$A567,"="&amp;$A6,Concentrado!$B$2:$B567, "=Colima")</f>
        <v>516.28070000000002</v>
      </c>
      <c r="G6" s="6">
        <f>SUMIFS(Concentrado!H$2:H567,Concentrado!$A$2:$A567,"="&amp;$A6,Concentrado!$B$2:$B567, "=Colima")</f>
        <v>25.842673075021551</v>
      </c>
      <c r="H6" s="6">
        <f>SUMIFS(Concentrado!I$2:I567,Concentrado!$A$2:$A567,"="&amp;$A6,Concentrado!$B$2:$B567, "=Colima")</f>
        <v>162.2672</v>
      </c>
      <c r="I6" s="6">
        <f>SUMIFS(Concentrado!J$2:J567,Concentrado!$A$2:$A567,"="&amp;$A6,Concentrado!$B$2:$B567, "=Colima")</f>
        <v>8.1223609567414332</v>
      </c>
      <c r="J6" s="6">
        <f>SUMIFS(Concentrado!K$2:K567,Concentrado!$A$2:$A567,"="&amp;$A6,Concentrado!$B$2:$B567, "=Colima")</f>
        <v>12.0253</v>
      </c>
      <c r="K6" s="6">
        <f>SUMIFS(Concentrado!L$2:L567,Concentrado!$A$2:$A567,"="&amp;$A6,Concentrado!$B$2:$B567, "=Colima")</f>
        <v>0.60193204303212688</v>
      </c>
      <c r="L6" s="6">
        <f>SUMIFS(Concentrado!M$2:M567,Concentrado!$A$2:$A567,"="&amp;$A6,Concentrado!$B$2:$B567, "=Colima")</f>
        <v>0</v>
      </c>
      <c r="M6" s="6">
        <f>SUMIFS(Concentrado!N$2:N567,Concentrado!$A$2:$A567,"="&amp;$A6,Concentrado!$B$2:$B567, "=Colima")</f>
        <v>0</v>
      </c>
      <c r="N6" s="6">
        <f>SUMIFS(Concentrado!O$2:O567,Concentrado!$A$2:$A567,"="&amp;$A6,Concentrado!$B$2:$B567, "=Colima")</f>
        <v>1997.7836600000001</v>
      </c>
      <c r="O6" s="6">
        <f>SUMIFS(Concentrado!P$2:P567,Concentrado!$A$2:$A567,"="&amp;$A6,Concentrado!$B$2:$B567, "=Colima")</f>
        <v>0</v>
      </c>
      <c r="P6" s="6">
        <f>SUMIFS(Concentrado!Q$2:Q567,Concentrado!$A$2:$A567,"="&amp;$A6,Concentrado!$B$2:$B567, "=Colima")</f>
        <v>0</v>
      </c>
      <c r="Q6" s="6">
        <f>SUMIFS(Concentrado!R$2:R567,Concentrado!$A$2:$A567,"="&amp;$A6,Concentrado!$B$2:$B567, "=Colima")</f>
        <v>0</v>
      </c>
      <c r="R6" s="6">
        <f>SUMIFS(Concentrado!S$2:S567,Concentrado!$A$2:$A567,"="&amp;$A6,Concentrado!$B$2:$B567, "=Colima")</f>
        <v>0</v>
      </c>
      <c r="S6" s="6">
        <f>SUMIFS(Concentrado!T$2:T567,Concentrado!$A$2:$A567,"="&amp;$A6,Concentrado!$B$2:$B567, "=Colima")</f>
        <v>0</v>
      </c>
      <c r="T6" s="6">
        <f>SUMIFS(Concentrado!U$2:U567,Concentrado!$A$2:$A567,"="&amp;$A6,Concentrado!$B$2:$B567, "=Colima")</f>
        <v>0</v>
      </c>
    </row>
    <row r="7" spans="1:20" x14ac:dyDescent="0.25">
      <c r="A7" s="3">
        <v>2008</v>
      </c>
      <c r="B7" s="6">
        <f>SUMIFS(Concentrado!C$2:C568,Concentrado!$A$2:$A568,"="&amp;$A7,Concentrado!$B$2:$B568, "=Colima")</f>
        <v>1006.7243</v>
      </c>
      <c r="C7" s="6">
        <f>SUMIFS(Concentrado!D$2:D568,Concentrado!$A$2:$A568,"="&amp;$A7,Concentrado!$B$2:$B568, "=Colima")</f>
        <v>44.522214797364022</v>
      </c>
      <c r="D7" s="6">
        <f>SUMIFS(Concentrado!E$2:E568,Concentrado!$A$2:$A568,"="&amp;$A7,Concentrado!$B$2:$B568, "=Colima")</f>
        <v>461.84140000000002</v>
      </c>
      <c r="E7" s="6">
        <f>SUMIFS(Concentrado!F$2:F568,Concentrado!$A$2:$A568,"="&amp;$A7,Concentrado!$B$2:$B568, "=Colima")</f>
        <v>20.424859132848308</v>
      </c>
      <c r="F7" s="6">
        <f>SUMIFS(Concentrado!G$2:G568,Concentrado!$A$2:$A568,"="&amp;$A7,Concentrado!$B$2:$B568, "=Colima")</f>
        <v>582.45460000000003</v>
      </c>
      <c r="G7" s="6">
        <f>SUMIFS(Concentrado!H$2:H568,Concentrado!$A$2:$A568,"="&amp;$A7,Concentrado!$B$2:$B568, "=Colima")</f>
        <v>25.758957850637703</v>
      </c>
      <c r="H7" s="6">
        <f>SUMIFS(Concentrado!I$2:I568,Concentrado!$A$2:$A568,"="&amp;$A7,Concentrado!$B$2:$B568, "=Colima")</f>
        <v>190.1173</v>
      </c>
      <c r="I7" s="6">
        <f>SUMIFS(Concentrado!J$2:J568,Concentrado!$A$2:$A568,"="&amp;$A7,Concentrado!$B$2:$B568, "=Colima")</f>
        <v>8.4079059850794273</v>
      </c>
      <c r="J7" s="6">
        <f>SUMIFS(Concentrado!K$2:K568,Concentrado!$A$2:$A568,"="&amp;$A7,Concentrado!$B$2:$B568, "=Colima")</f>
        <v>20.035399999999999</v>
      </c>
      <c r="K7" s="6">
        <f>SUMIFS(Concentrado!L$2:L568,Concentrado!$A$2:$A568,"="&amp;$A7,Concentrado!$B$2:$B568, "=Colima")</f>
        <v>0.88606223407054663</v>
      </c>
      <c r="L7" s="6">
        <f>SUMIFS(Concentrado!M$2:M568,Concentrado!$A$2:$A568,"="&amp;$A7,Concentrado!$B$2:$B568, "=Colima")</f>
        <v>0</v>
      </c>
      <c r="M7" s="6">
        <f>SUMIFS(Concentrado!N$2:N568,Concentrado!$A$2:$A568,"="&amp;$A7,Concentrado!$B$2:$B568, "=Colima")</f>
        <v>0</v>
      </c>
      <c r="N7" s="6">
        <f>SUMIFS(Concentrado!O$2:O568,Concentrado!$A$2:$A568,"="&amp;$A7,Concentrado!$B$2:$B568, "=Colima")</f>
        <v>2261.1729999999998</v>
      </c>
      <c r="O7" s="6">
        <f>SUMIFS(Concentrado!P$2:P568,Concentrado!$A$2:$A568,"="&amp;$A7,Concentrado!$B$2:$B568, "=Colima")</f>
        <v>0</v>
      </c>
      <c r="P7" s="6">
        <f>SUMIFS(Concentrado!Q$2:Q568,Concentrado!$A$2:$A568,"="&amp;$A7,Concentrado!$B$2:$B568, "=Colima")</f>
        <v>0</v>
      </c>
      <c r="Q7" s="6">
        <f>SUMIFS(Concentrado!R$2:R568,Concentrado!$A$2:$A568,"="&amp;$A7,Concentrado!$B$2:$B568, "=Colima")</f>
        <v>0</v>
      </c>
      <c r="R7" s="6">
        <f>SUMIFS(Concentrado!S$2:S568,Concentrado!$A$2:$A568,"="&amp;$A7,Concentrado!$B$2:$B568, "=Colima")</f>
        <v>0</v>
      </c>
      <c r="S7" s="6">
        <f>SUMIFS(Concentrado!T$2:T568,Concentrado!$A$2:$A568,"="&amp;$A7,Concentrado!$B$2:$B568, "=Colima")</f>
        <v>0</v>
      </c>
      <c r="T7" s="6">
        <f>SUMIFS(Concentrado!U$2:U568,Concentrado!$A$2:$A568,"="&amp;$A7,Concentrado!$B$2:$B568, "=Colima")</f>
        <v>0</v>
      </c>
    </row>
    <row r="8" spans="1:20" x14ac:dyDescent="0.25">
      <c r="A8" s="3">
        <v>2009</v>
      </c>
      <c r="B8" s="6">
        <f>SUMIFS(Concentrado!C$2:C569,Concentrado!$A$2:$A569,"="&amp;$A8,Concentrado!$B$2:$B569, "=Colima")</f>
        <v>1126.81684</v>
      </c>
      <c r="C8" s="6">
        <f>SUMIFS(Concentrado!D$2:D569,Concentrado!$A$2:$A569,"="&amp;$A8,Concentrado!$B$2:$B569, "=Colima")</f>
        <v>42.741138510493201</v>
      </c>
      <c r="D8" s="6">
        <f>SUMIFS(Concentrado!E$2:E569,Concentrado!$A$2:$A569,"="&amp;$A8,Concentrado!$B$2:$B569, "=Colima")</f>
        <v>574.09775000000002</v>
      </c>
      <c r="E8" s="6">
        <f>SUMIFS(Concentrado!F$2:F569,Concentrado!$A$2:$A569,"="&amp;$A8,Concentrado!$B$2:$B569, "=Colima")</f>
        <v>21.776024798593262</v>
      </c>
      <c r="F8" s="6">
        <f>SUMIFS(Concentrado!G$2:G569,Concentrado!$A$2:$A569,"="&amp;$A8,Concentrado!$B$2:$B569, "=Colima")</f>
        <v>701.27959999999996</v>
      </c>
      <c r="G8" s="6">
        <f>SUMIFS(Concentrado!H$2:H569,Concentrado!$A$2:$A569,"="&amp;$A8,Concentrado!$B$2:$B569, "=Colima")</f>
        <v>26.600142502470291</v>
      </c>
      <c r="H8" s="6">
        <f>SUMIFS(Concentrado!I$2:I569,Concentrado!$A$2:$A569,"="&amp;$A8,Concentrado!$B$2:$B569, "=Colima")</f>
        <v>209.23035999999999</v>
      </c>
      <c r="I8" s="6">
        <f>SUMIFS(Concentrado!J$2:J569,Concentrado!$A$2:$A569,"="&amp;$A8,Concentrado!$B$2:$B569, "=Colima")</f>
        <v>7.9362887382481402</v>
      </c>
      <c r="J8" s="6">
        <f>SUMIFS(Concentrado!K$2:K569,Concentrado!$A$2:$A569,"="&amp;$A8,Concentrado!$B$2:$B569, "=Colima")</f>
        <v>24.950800000000001</v>
      </c>
      <c r="K8" s="6">
        <f>SUMIFS(Concentrado!L$2:L569,Concentrado!$A$2:$A569,"="&amp;$A8,Concentrado!$B$2:$B569, "=Colima")</f>
        <v>0.94640545019509459</v>
      </c>
      <c r="L8" s="6">
        <f>SUMIFS(Concentrado!M$2:M569,Concentrado!$A$2:$A569,"="&amp;$A8,Concentrado!$B$2:$B569, "=Colima")</f>
        <v>0</v>
      </c>
      <c r="M8" s="6">
        <f>SUMIFS(Concentrado!N$2:N569,Concentrado!$A$2:$A569,"="&amp;$A8,Concentrado!$B$2:$B569, "=Colima")</f>
        <v>0</v>
      </c>
      <c r="N8" s="6">
        <f>SUMIFS(Concentrado!O$2:O569,Concentrado!$A$2:$A569,"="&amp;$A8,Concentrado!$B$2:$B569, "=Colima")</f>
        <v>2636.3753500000003</v>
      </c>
      <c r="O8" s="6">
        <f>SUMIFS(Concentrado!P$2:P569,Concentrado!$A$2:$A569,"="&amp;$A8,Concentrado!$B$2:$B569, "=Colima")</f>
        <v>0</v>
      </c>
      <c r="P8" s="6">
        <f>SUMIFS(Concentrado!Q$2:Q569,Concentrado!$A$2:$A569,"="&amp;$A8,Concentrado!$B$2:$B569, "=Colima")</f>
        <v>0</v>
      </c>
      <c r="Q8" s="6">
        <f>SUMIFS(Concentrado!R$2:R569,Concentrado!$A$2:$A569,"="&amp;$A8,Concentrado!$B$2:$B569, "=Colima")</f>
        <v>0</v>
      </c>
      <c r="R8" s="6">
        <f>SUMIFS(Concentrado!S$2:S569,Concentrado!$A$2:$A569,"="&amp;$A8,Concentrado!$B$2:$B569, "=Colima")</f>
        <v>0</v>
      </c>
      <c r="S8" s="6">
        <f>SUMIFS(Concentrado!T$2:T569,Concentrado!$A$2:$A569,"="&amp;$A8,Concentrado!$B$2:$B569, "=Colima")</f>
        <v>0</v>
      </c>
      <c r="T8" s="6">
        <f>SUMIFS(Concentrado!U$2:U569,Concentrado!$A$2:$A569,"="&amp;$A8,Concentrado!$B$2:$B569, "=Colima")</f>
        <v>0</v>
      </c>
    </row>
    <row r="9" spans="1:20" x14ac:dyDescent="0.25">
      <c r="A9" s="3">
        <v>2010</v>
      </c>
      <c r="B9" s="6">
        <f>SUMIFS(Concentrado!C$2:C570,Concentrado!$A$2:$A570,"="&amp;$A9,Concentrado!$B$2:$B570, "=Colima")</f>
        <v>1240.0977</v>
      </c>
      <c r="C9" s="6">
        <f>SUMIFS(Concentrado!D$2:D570,Concentrado!$A$2:$A570,"="&amp;$A9,Concentrado!$B$2:$B570, "=Colima")</f>
        <v>46.490106653773431</v>
      </c>
      <c r="D9" s="6">
        <f>SUMIFS(Concentrado!E$2:E570,Concentrado!$A$2:$A570,"="&amp;$A9,Concentrado!$B$2:$B570, "=Colima")</f>
        <v>442.65039999999999</v>
      </c>
      <c r="E9" s="6">
        <f>SUMIFS(Concentrado!F$2:F570,Concentrado!$A$2:$A570,"="&amp;$A9,Concentrado!$B$2:$B570, "=Colima")</f>
        <v>16.594550821548552</v>
      </c>
      <c r="F9" s="6">
        <f>SUMIFS(Concentrado!G$2:G570,Concentrado!$A$2:$A570,"="&amp;$A9,Concentrado!$B$2:$B570, "=Colima")</f>
        <v>749.10929999999996</v>
      </c>
      <c r="G9" s="6">
        <f>SUMIFS(Concentrado!H$2:H570,Concentrado!$A$2:$A570,"="&amp;$A9,Concentrado!$B$2:$B570, "=Colima")</f>
        <v>28.083409276812265</v>
      </c>
      <c r="H9" s="6">
        <f>SUMIFS(Concentrado!I$2:I570,Concentrado!$A$2:$A570,"="&amp;$A9,Concentrado!$B$2:$B570, "=Colima")</f>
        <v>220.35419999999999</v>
      </c>
      <c r="I9" s="6">
        <f>SUMIFS(Concentrado!J$2:J570,Concentrado!$A$2:$A570,"="&amp;$A9,Concentrado!$B$2:$B570, "=Colima")</f>
        <v>8.2608735260188926</v>
      </c>
      <c r="J9" s="6">
        <f>SUMIFS(Concentrado!K$2:K570,Concentrado!$A$2:$A570,"="&amp;$A9,Concentrado!$B$2:$B570, "=Colima")</f>
        <v>15.232699999999999</v>
      </c>
      <c r="K9" s="6">
        <f>SUMIFS(Concentrado!L$2:L570,Concentrado!$A$2:$A570,"="&amp;$A9,Concentrado!$B$2:$B570, "=Colima")</f>
        <v>0.57105972184686293</v>
      </c>
      <c r="L9" s="6">
        <f>SUMIFS(Concentrado!M$2:M570,Concentrado!$A$2:$A570,"="&amp;$A9,Concentrado!$B$2:$B570, "=Colima")</f>
        <v>0</v>
      </c>
      <c r="M9" s="6">
        <f>SUMIFS(Concentrado!N$2:N570,Concentrado!$A$2:$A570,"="&amp;$A9,Concentrado!$B$2:$B570, "=Colima")</f>
        <v>0</v>
      </c>
      <c r="N9" s="6">
        <f>SUMIFS(Concentrado!O$2:O570,Concentrado!$A$2:$A570,"="&amp;$A9,Concentrado!$B$2:$B570, "=Colima")</f>
        <v>2667.4443000000001</v>
      </c>
      <c r="O9" s="6">
        <f>SUMIFS(Concentrado!P$2:P570,Concentrado!$A$2:$A570,"="&amp;$A9,Concentrado!$B$2:$B570, "=Colima")</f>
        <v>0</v>
      </c>
      <c r="P9" s="6">
        <f>SUMIFS(Concentrado!Q$2:Q570,Concentrado!$A$2:$A570,"="&amp;$A9,Concentrado!$B$2:$B570, "=Colima")</f>
        <v>0</v>
      </c>
      <c r="Q9" s="6">
        <f>SUMIFS(Concentrado!R$2:R570,Concentrado!$A$2:$A570,"="&amp;$A9,Concentrado!$B$2:$B570, "=Colima")</f>
        <v>0</v>
      </c>
      <c r="R9" s="6">
        <f>SUMIFS(Concentrado!S$2:S570,Concentrado!$A$2:$A570,"="&amp;$A9,Concentrado!$B$2:$B570, "=Colima")</f>
        <v>0</v>
      </c>
      <c r="S9" s="6">
        <f>SUMIFS(Concentrado!T$2:T570,Concentrado!$A$2:$A570,"="&amp;$A9,Concentrado!$B$2:$B570, "=Colima")</f>
        <v>0</v>
      </c>
      <c r="T9" s="6">
        <f>SUMIFS(Concentrado!U$2:U570,Concentrado!$A$2:$A570,"="&amp;$A9,Concentrado!$B$2:$B570, "=Colima")</f>
        <v>0</v>
      </c>
    </row>
    <row r="10" spans="1:20" x14ac:dyDescent="0.25">
      <c r="A10" s="3">
        <v>2011</v>
      </c>
      <c r="B10" s="6">
        <f>SUMIFS(Concentrado!C$2:C571,Concentrado!$A$2:$A571,"="&amp;$A10,Concentrado!$B$2:$B571, "=Colima")</f>
        <v>1432.94973</v>
      </c>
      <c r="C10" s="6">
        <f>SUMIFS(Concentrado!D$2:D571,Concentrado!$A$2:$A571,"="&amp;$A10,Concentrado!$B$2:$B571, "=Colima")</f>
        <v>46.284842468518157</v>
      </c>
      <c r="D10" s="6">
        <f>SUMIFS(Concentrado!E$2:E571,Concentrado!$A$2:$A571,"="&amp;$A10,Concentrado!$B$2:$B571, "=Colima")</f>
        <v>509.18087000000003</v>
      </c>
      <c r="E10" s="6">
        <f>SUMIFS(Concentrado!F$2:F571,Concentrado!$A$2:$A571,"="&amp;$A10,Concentrado!$B$2:$B571, "=Colima")</f>
        <v>16.446743289405571</v>
      </c>
      <c r="F10" s="6">
        <f>SUMIFS(Concentrado!G$2:G571,Concentrado!$A$2:$A571,"="&amp;$A10,Concentrado!$B$2:$B571, "=Colima")</f>
        <v>861.96360000000004</v>
      </c>
      <c r="G10" s="6">
        <f>SUMIFS(Concentrado!H$2:H571,Concentrado!$A$2:$A571,"="&amp;$A10,Concentrado!$B$2:$B571, "=Colima")</f>
        <v>27.841764860513841</v>
      </c>
      <c r="H10" s="6">
        <f>SUMIFS(Concentrado!I$2:I571,Concentrado!$A$2:$A571,"="&amp;$A10,Concentrado!$B$2:$B571, "=Colima")</f>
        <v>279.37975999999998</v>
      </c>
      <c r="I10" s="6">
        <f>SUMIFS(Concentrado!J$2:J571,Concentrado!$A$2:$A571,"="&amp;$A10,Concentrado!$B$2:$B571, "=Colima")</f>
        <v>9.0240766370027572</v>
      </c>
      <c r="J10" s="6">
        <f>SUMIFS(Concentrado!K$2:K571,Concentrado!$A$2:$A571,"="&amp;$A10,Concentrado!$B$2:$B571, "=Colima")</f>
        <v>12.4634</v>
      </c>
      <c r="K10" s="6">
        <f>SUMIFS(Concentrado!L$2:L571,Concentrado!$A$2:$A571,"="&amp;$A10,Concentrado!$B$2:$B571, "=Colima")</f>
        <v>0.40257274455966374</v>
      </c>
      <c r="L10" s="6">
        <f>SUMIFS(Concentrado!M$2:M571,Concentrado!$A$2:$A571,"="&amp;$A10,Concentrado!$B$2:$B571, "=Colima")</f>
        <v>0</v>
      </c>
      <c r="M10" s="6">
        <f>SUMIFS(Concentrado!N$2:N571,Concentrado!$A$2:$A571,"="&amp;$A10,Concentrado!$B$2:$B571, "=Colima")</f>
        <v>0</v>
      </c>
      <c r="N10" s="6">
        <f>SUMIFS(Concentrado!O$2:O571,Concentrado!$A$2:$A571,"="&amp;$A10,Concentrado!$B$2:$B571, "=Colima")</f>
        <v>3095.9373600000004</v>
      </c>
      <c r="O10" s="6">
        <f>SUMIFS(Concentrado!P$2:P571,Concentrado!$A$2:$A571,"="&amp;$A10,Concentrado!$B$2:$B571, "=Colima")</f>
        <v>0</v>
      </c>
      <c r="P10" s="6">
        <f>SUMIFS(Concentrado!Q$2:Q571,Concentrado!$A$2:$A571,"="&amp;$A10,Concentrado!$B$2:$B571, "=Colima")</f>
        <v>0</v>
      </c>
      <c r="Q10" s="6">
        <f>SUMIFS(Concentrado!R$2:R571,Concentrado!$A$2:$A571,"="&amp;$A10,Concentrado!$B$2:$B571, "=Colima")</f>
        <v>0</v>
      </c>
      <c r="R10" s="6">
        <f>SUMIFS(Concentrado!S$2:S571,Concentrado!$A$2:$A571,"="&amp;$A10,Concentrado!$B$2:$B571, "=Colima")</f>
        <v>0</v>
      </c>
      <c r="S10" s="6">
        <f>SUMIFS(Concentrado!T$2:T571,Concentrado!$A$2:$A571,"="&amp;$A10,Concentrado!$B$2:$B571, "=Colima")</f>
        <v>0</v>
      </c>
      <c r="T10" s="6">
        <f>SUMIFS(Concentrado!U$2:U571,Concentrado!$A$2:$A571,"="&amp;$A10,Concentrado!$B$2:$B571, "=Colima")</f>
        <v>0</v>
      </c>
    </row>
    <row r="11" spans="1:20" x14ac:dyDescent="0.25">
      <c r="A11" s="3">
        <v>2012</v>
      </c>
      <c r="B11" s="6">
        <f>SUMIFS(Concentrado!C$2:C572,Concentrado!$A$2:$A572,"="&amp;$A11,Concentrado!$B$2:$B572, "=Colima")</f>
        <v>1458.43994</v>
      </c>
      <c r="C11" s="6">
        <f>SUMIFS(Concentrado!D$2:D572,Concentrado!$A$2:$A572,"="&amp;$A11,Concentrado!$B$2:$B572, "=Colima")</f>
        <v>44.201574730717219</v>
      </c>
      <c r="D11" s="6">
        <f>SUMIFS(Concentrado!E$2:E572,Concentrado!$A$2:$A572,"="&amp;$A11,Concentrado!$B$2:$B572, "=Colima")</f>
        <v>575.15009999999995</v>
      </c>
      <c r="E11" s="6">
        <f>SUMIFS(Concentrado!F$2:F572,Concentrado!$A$2:$A572,"="&amp;$A11,Concentrado!$B$2:$B572, "=Colima")</f>
        <v>17.431324684189246</v>
      </c>
      <c r="F11" s="6">
        <f>SUMIFS(Concentrado!G$2:G572,Concentrado!$A$2:$A572,"="&amp;$A11,Concentrado!$B$2:$B572, "=Colima")</f>
        <v>1005.5168</v>
      </c>
      <c r="G11" s="6">
        <f>SUMIFS(Concentrado!H$2:H572,Concentrado!$A$2:$A572,"="&amp;$A11,Concentrado!$B$2:$B572, "=Colima")</f>
        <v>30.474635779785103</v>
      </c>
      <c r="H11" s="6">
        <f>SUMIFS(Concentrado!I$2:I572,Concentrado!$A$2:$A572,"="&amp;$A11,Concentrado!$B$2:$B572, "=Colima")</f>
        <v>245.67918</v>
      </c>
      <c r="I11" s="6">
        <f>SUMIFS(Concentrado!J$2:J572,Concentrado!$A$2:$A572,"="&amp;$A11,Concentrado!$B$2:$B572, "=Colima")</f>
        <v>7.445905955202603</v>
      </c>
      <c r="J11" s="6">
        <f>SUMIFS(Concentrado!K$2:K572,Concentrado!$A$2:$A572,"="&amp;$A11,Concentrado!$B$2:$B572, "=Colima")</f>
        <v>14.734299999999999</v>
      </c>
      <c r="K11" s="6">
        <f>SUMIFS(Concentrado!L$2:L572,Concentrado!$A$2:$A572,"="&amp;$A11,Concentrado!$B$2:$B572, "=Colima")</f>
        <v>0.44655885010582386</v>
      </c>
      <c r="L11" s="6">
        <f>SUMIFS(Concentrado!M$2:M572,Concentrado!$A$2:$A572,"="&amp;$A11,Concentrado!$B$2:$B572, "=Colima")</f>
        <v>0</v>
      </c>
      <c r="M11" s="6">
        <f>SUMIFS(Concentrado!N$2:N572,Concentrado!$A$2:$A572,"="&amp;$A11,Concentrado!$B$2:$B572, "=Colima")</f>
        <v>0</v>
      </c>
      <c r="N11" s="6">
        <f>SUMIFS(Concentrado!O$2:O572,Concentrado!$A$2:$A572,"="&amp;$A11,Concentrado!$B$2:$B572, "=Colima")</f>
        <v>3299.5203200000001</v>
      </c>
      <c r="O11" s="6">
        <f>SUMIFS(Concentrado!P$2:P572,Concentrado!$A$2:$A572,"="&amp;$A11,Concentrado!$B$2:$B572, "=Colima")</f>
        <v>0</v>
      </c>
      <c r="P11" s="6">
        <f>SUMIFS(Concentrado!Q$2:Q572,Concentrado!$A$2:$A572,"="&amp;$A11,Concentrado!$B$2:$B572, "=Colima")</f>
        <v>0</v>
      </c>
      <c r="Q11" s="6">
        <f>SUMIFS(Concentrado!R$2:R572,Concentrado!$A$2:$A572,"="&amp;$A11,Concentrado!$B$2:$B572, "=Colima")</f>
        <v>0</v>
      </c>
      <c r="R11" s="6">
        <f>SUMIFS(Concentrado!S$2:S572,Concentrado!$A$2:$A572,"="&amp;$A11,Concentrado!$B$2:$B572, "=Colima")</f>
        <v>0</v>
      </c>
      <c r="S11" s="6">
        <f>SUMIFS(Concentrado!T$2:T572,Concentrado!$A$2:$A572,"="&amp;$A11,Concentrado!$B$2:$B572, "=Colima")</f>
        <v>0</v>
      </c>
      <c r="T11" s="6">
        <f>SUMIFS(Concentrado!U$2:U572,Concentrado!$A$2:$A572,"="&amp;$A11,Concentrado!$B$2:$B572, "=Colima")</f>
        <v>0</v>
      </c>
    </row>
    <row r="12" spans="1:20" x14ac:dyDescent="0.25">
      <c r="A12" s="3">
        <v>2013</v>
      </c>
      <c r="B12" s="6">
        <f>SUMIFS(Concentrado!C$2:C573,Concentrado!$A$2:$A573,"="&amp;$A12,Concentrado!$B$2:$B573, "=Colima")</f>
        <v>1527.4014</v>
      </c>
      <c r="C12" s="6">
        <f>SUMIFS(Concentrado!D$2:D573,Concentrado!$A$2:$A573,"="&amp;$A12,Concentrado!$B$2:$B573, "=Colima")</f>
        <v>44.318775204503076</v>
      </c>
      <c r="D12" s="6">
        <f>SUMIFS(Concentrado!E$2:E573,Concentrado!$A$2:$A573,"="&amp;$A12,Concentrado!$B$2:$B573, "=Colima")</f>
        <v>606.55897000000004</v>
      </c>
      <c r="E12" s="6">
        <f>SUMIFS(Concentrado!F$2:F573,Concentrado!$A$2:$A573,"="&amp;$A12,Concentrado!$B$2:$B573, "=Colima")</f>
        <v>17.59979442188866</v>
      </c>
      <c r="F12" s="6">
        <f>SUMIFS(Concentrado!G$2:G573,Concentrado!$A$2:$A573,"="&amp;$A12,Concentrado!$B$2:$B573, "=Colima")</f>
        <v>1036.4779000000001</v>
      </c>
      <c r="G12" s="6">
        <f>SUMIFS(Concentrado!H$2:H573,Concentrado!$A$2:$A573,"="&amp;$A12,Concentrado!$B$2:$B573, "=Colima")</f>
        <v>30.074236578894993</v>
      </c>
      <c r="H12" s="6">
        <f>SUMIFS(Concentrado!I$2:I573,Concentrado!$A$2:$A573,"="&amp;$A12,Concentrado!$B$2:$B573, "=Colima")</f>
        <v>251.72457</v>
      </c>
      <c r="I12" s="6">
        <f>SUMIFS(Concentrado!J$2:J573,Concentrado!$A$2:$A573,"="&amp;$A12,Concentrado!$B$2:$B573, "=Colima")</f>
        <v>7.3039900521763288</v>
      </c>
      <c r="J12" s="6">
        <f>SUMIFS(Concentrado!K$2:K573,Concentrado!$A$2:$A573,"="&amp;$A12,Concentrado!$B$2:$B573, "=Colima")</f>
        <v>24.235199999999999</v>
      </c>
      <c r="K12" s="6">
        <f>SUMIFS(Concentrado!L$2:L573,Concentrado!$A$2:$A573,"="&amp;$A12,Concentrado!$B$2:$B573, "=Colima")</f>
        <v>0.70320374253694728</v>
      </c>
      <c r="L12" s="6">
        <f>SUMIFS(Concentrado!M$2:M573,Concentrado!$A$2:$A573,"="&amp;$A12,Concentrado!$B$2:$B573, "=Colima")</f>
        <v>0</v>
      </c>
      <c r="M12" s="6">
        <f>SUMIFS(Concentrado!N$2:N573,Concentrado!$A$2:$A573,"="&amp;$A12,Concentrado!$B$2:$B573, "=Colima")</f>
        <v>0</v>
      </c>
      <c r="N12" s="6">
        <f>SUMIFS(Concentrado!O$2:O573,Concentrado!$A$2:$A573,"="&amp;$A12,Concentrado!$B$2:$B573, "=Colima")</f>
        <v>3446.39804</v>
      </c>
      <c r="O12" s="6">
        <f>SUMIFS(Concentrado!P$2:P573,Concentrado!$A$2:$A573,"="&amp;$A12,Concentrado!$B$2:$B573, "=Colima")</f>
        <v>0</v>
      </c>
      <c r="P12" s="6">
        <f>SUMIFS(Concentrado!Q$2:Q573,Concentrado!$A$2:$A573,"="&amp;$A12,Concentrado!$B$2:$B573, "=Colima")</f>
        <v>0</v>
      </c>
      <c r="Q12" s="6">
        <f>SUMIFS(Concentrado!R$2:R573,Concentrado!$A$2:$A573,"="&amp;$A12,Concentrado!$B$2:$B573, "=Colima")</f>
        <v>0</v>
      </c>
      <c r="R12" s="6">
        <f>SUMIFS(Concentrado!S$2:S573,Concentrado!$A$2:$A573,"="&amp;$A12,Concentrado!$B$2:$B573, "=Colima")</f>
        <v>0</v>
      </c>
      <c r="S12" s="6">
        <f>SUMIFS(Concentrado!T$2:T573,Concentrado!$A$2:$A573,"="&amp;$A12,Concentrado!$B$2:$B573, "=Colima")</f>
        <v>0</v>
      </c>
      <c r="T12" s="6">
        <f>SUMIFS(Concentrado!U$2:U573,Concentrado!$A$2:$A573,"="&amp;$A12,Concentrado!$B$2:$B573, "=Colima")</f>
        <v>0</v>
      </c>
    </row>
    <row r="13" spans="1:20" x14ac:dyDescent="0.25">
      <c r="A13" s="3">
        <v>2014</v>
      </c>
      <c r="B13" s="6">
        <f>SUMIFS(Concentrado!C$2:C574,Concentrado!$A$2:$A574,"="&amp;$A13,Concentrado!$B$2:$B574, "=Colima")</f>
        <v>1494.18271</v>
      </c>
      <c r="C13" s="6">
        <f>SUMIFS(Concentrado!D$2:D574,Concentrado!$A$2:$A574,"="&amp;$A13,Concentrado!$B$2:$B574, "=Colima")</f>
        <v>43.442704995891837</v>
      </c>
      <c r="D13" s="6">
        <f>SUMIFS(Concentrado!E$2:E574,Concentrado!$A$2:$A574,"="&amp;$A13,Concentrado!$B$2:$B574, "=Colima")</f>
        <v>384.13670000000002</v>
      </c>
      <c r="E13" s="6">
        <f>SUMIFS(Concentrado!F$2:F574,Concentrado!$A$2:$A574,"="&amp;$A13,Concentrado!$B$2:$B574, "=Colima")</f>
        <v>11.168605569124409</v>
      </c>
      <c r="F13" s="6">
        <f>SUMIFS(Concentrado!G$2:G574,Concentrado!$A$2:$A574,"="&amp;$A13,Concentrado!$B$2:$B574, "=Colima")</f>
        <v>1126.8631</v>
      </c>
      <c r="G13" s="6">
        <f>SUMIFS(Concentrado!H$2:H574,Concentrado!$A$2:$A574,"="&amp;$A13,Concentrado!$B$2:$B574, "=Colima")</f>
        <v>32.76304892060768</v>
      </c>
      <c r="H13" s="6">
        <f>SUMIFS(Concentrado!I$2:I574,Concentrado!$A$2:$A574,"="&amp;$A13,Concentrado!$B$2:$B574, "=Colima")</f>
        <v>346.77098000000001</v>
      </c>
      <c r="I13" s="6">
        <f>SUMIFS(Concentrado!J$2:J574,Concentrado!$A$2:$A574,"="&amp;$A13,Concentrado!$B$2:$B574, "=Colima")</f>
        <v>10.082213697464287</v>
      </c>
      <c r="J13" s="6">
        <f>SUMIFS(Concentrado!K$2:K574,Concentrado!$A$2:$A574,"="&amp;$A13,Concentrado!$B$2:$B574, "=Colima")</f>
        <v>87.479460000000003</v>
      </c>
      <c r="K13" s="6">
        <f>SUMIFS(Concentrado!L$2:L574,Concentrado!$A$2:$A574,"="&amp;$A13,Concentrado!$B$2:$B574, "=Colima")</f>
        <v>2.5434268169117815</v>
      </c>
      <c r="L13" s="6">
        <f>SUMIFS(Concentrado!M$2:M574,Concentrado!$A$2:$A574,"="&amp;$A13,Concentrado!$B$2:$B574, "=Colima")</f>
        <v>0</v>
      </c>
      <c r="M13" s="6">
        <f>SUMIFS(Concentrado!N$2:N574,Concentrado!$A$2:$A574,"="&amp;$A13,Concentrado!$B$2:$B574, "=Colima")</f>
        <v>0</v>
      </c>
      <c r="N13" s="6">
        <f>SUMIFS(Concentrado!O$2:O574,Concentrado!$A$2:$A574,"="&amp;$A13,Concentrado!$B$2:$B574, "=Colima")</f>
        <v>3439.4329500000003</v>
      </c>
      <c r="O13" s="6">
        <f>SUMIFS(Concentrado!P$2:P574,Concentrado!$A$2:$A574,"="&amp;$A13,Concentrado!$B$2:$B574, "=Colima")</f>
        <v>0</v>
      </c>
      <c r="P13" s="6">
        <f>SUMIFS(Concentrado!Q$2:Q574,Concentrado!$A$2:$A574,"="&amp;$A13,Concentrado!$B$2:$B574, "=Colima")</f>
        <v>0</v>
      </c>
      <c r="Q13" s="6">
        <f>SUMIFS(Concentrado!R$2:R574,Concentrado!$A$2:$A574,"="&amp;$A13,Concentrado!$B$2:$B574, "=Colima")</f>
        <v>0</v>
      </c>
      <c r="R13" s="6">
        <f>SUMIFS(Concentrado!S$2:S574,Concentrado!$A$2:$A574,"="&amp;$A13,Concentrado!$B$2:$B574, "=Colima")</f>
        <v>0</v>
      </c>
      <c r="S13" s="6">
        <f>SUMIFS(Concentrado!T$2:T574,Concentrado!$A$2:$A574,"="&amp;$A13,Concentrado!$B$2:$B574, "=Colima")</f>
        <v>0</v>
      </c>
      <c r="T13" s="6">
        <f>SUMIFS(Concentrado!U$2:U574,Concentrado!$A$2:$A574,"="&amp;$A13,Concentrado!$B$2:$B574, "=Colima")</f>
        <v>0</v>
      </c>
    </row>
    <row r="14" spans="1:20" x14ac:dyDescent="0.25">
      <c r="A14" s="3">
        <v>2015</v>
      </c>
      <c r="B14" s="6">
        <f>SUMIFS(Concentrado!C$2:C575,Concentrado!$A$2:$A575,"="&amp;$A14,Concentrado!$B$2:$B575, "=Colima")</f>
        <v>1713.5414900000001</v>
      </c>
      <c r="C14" s="6">
        <f>SUMIFS(Concentrado!D$2:D575,Concentrado!$A$2:$A575,"="&amp;$A14,Concentrado!$B$2:$B575, "=Colima")</f>
        <v>44.679023731040196</v>
      </c>
      <c r="D14" s="6">
        <f>SUMIFS(Concentrado!E$2:E575,Concentrado!$A$2:$A575,"="&amp;$A14,Concentrado!$B$2:$B575, "=Colima")</f>
        <v>387.13965000000002</v>
      </c>
      <c r="E14" s="6">
        <f>SUMIFS(Concentrado!F$2:F575,Concentrado!$A$2:$A575,"="&amp;$A14,Concentrado!$B$2:$B575, "=Colima")</f>
        <v>10.094311524126908</v>
      </c>
      <c r="F14" s="6">
        <f>SUMIFS(Concentrado!G$2:G575,Concentrado!$A$2:$A575,"="&amp;$A14,Concentrado!$B$2:$B575, "=Colima")</f>
        <v>1216.3944200000001</v>
      </c>
      <c r="G14" s="6">
        <f>SUMIFS(Concentrado!H$2:H575,Concentrado!$A$2:$A575,"="&amp;$A14,Concentrado!$B$2:$B575, "=Colima")</f>
        <v>31.716369562481312</v>
      </c>
      <c r="H14" s="6">
        <f>SUMIFS(Concentrado!I$2:I575,Concentrado!$A$2:$A575,"="&amp;$A14,Concentrado!$B$2:$B575, "=Colima")</f>
        <v>360.77888999999999</v>
      </c>
      <c r="I14" s="6">
        <f>SUMIFS(Concentrado!J$2:J575,Concentrado!$A$2:$A575,"="&amp;$A14,Concentrado!$B$2:$B575, "=Colima")</f>
        <v>9.4069788692238436</v>
      </c>
      <c r="J14" s="6">
        <f>SUMIFS(Concentrado!K$2:K575,Concentrado!$A$2:$A575,"="&amp;$A14,Concentrado!$B$2:$B575, "=Colima")</f>
        <v>157.37145000000001</v>
      </c>
      <c r="K14" s="6">
        <f>SUMIFS(Concentrado!L$2:L575,Concentrado!$A$2:$A575,"="&amp;$A14,Concentrado!$B$2:$B575, "=Colima")</f>
        <v>4.1033163131277348</v>
      </c>
      <c r="L14" s="6">
        <f>SUMIFS(Concentrado!M$2:M575,Concentrado!$A$2:$A575,"="&amp;$A14,Concentrado!$B$2:$B575, "=Colima")</f>
        <v>0</v>
      </c>
      <c r="M14" s="6">
        <f>SUMIFS(Concentrado!N$2:N575,Concentrado!$A$2:$A575,"="&amp;$A14,Concentrado!$B$2:$B575, "=Colima")</f>
        <v>0</v>
      </c>
      <c r="N14" s="6">
        <f>SUMIFS(Concentrado!O$2:O575,Concentrado!$A$2:$A575,"="&amp;$A14,Concentrado!$B$2:$B575, "=Colima")</f>
        <v>3835.2259000000004</v>
      </c>
      <c r="O14" s="6">
        <f>SUMIFS(Concentrado!P$2:P575,Concentrado!$A$2:$A575,"="&amp;$A14,Concentrado!$B$2:$B575, "=Colima")</f>
        <v>0</v>
      </c>
      <c r="P14" s="6">
        <f>SUMIFS(Concentrado!Q$2:Q575,Concentrado!$A$2:$A575,"="&amp;$A14,Concentrado!$B$2:$B575, "=Colima")</f>
        <v>0</v>
      </c>
      <c r="Q14" s="6">
        <f>SUMIFS(Concentrado!R$2:R575,Concentrado!$A$2:$A575,"="&amp;$A14,Concentrado!$B$2:$B575, "=Colima")</f>
        <v>0</v>
      </c>
      <c r="R14" s="6">
        <f>SUMIFS(Concentrado!S$2:S575,Concentrado!$A$2:$A575,"="&amp;$A14,Concentrado!$B$2:$B575, "=Colima")</f>
        <v>0</v>
      </c>
      <c r="S14" s="6">
        <f>SUMIFS(Concentrado!T$2:T575,Concentrado!$A$2:$A575,"="&amp;$A14,Concentrado!$B$2:$B575, "=Colima")</f>
        <v>0</v>
      </c>
      <c r="T14" s="6">
        <f>SUMIFS(Concentrado!U$2:U575,Concentrado!$A$2:$A575,"="&amp;$A14,Concentrado!$B$2:$B575, "=Colima")</f>
        <v>0</v>
      </c>
    </row>
    <row r="15" spans="1:20" x14ac:dyDescent="0.25">
      <c r="A15" s="3">
        <v>2016</v>
      </c>
      <c r="B15" s="6">
        <f>SUMIFS(Concentrado!C$2:C576,Concentrado!$A$2:$A576,"="&amp;$A15,Concentrado!$B$2:$B576, "=Colima")</f>
        <v>1844.13688</v>
      </c>
      <c r="C15" s="6">
        <f>SUMIFS(Concentrado!D$2:D576,Concentrado!$A$2:$A576,"="&amp;$A15,Concentrado!$B$2:$B576, "=Colima")</f>
        <v>47.028622677950487</v>
      </c>
      <c r="D15" s="6">
        <f>SUMIFS(Concentrado!E$2:E576,Concentrado!$A$2:$A576,"="&amp;$A15,Concentrado!$B$2:$B576, "=Colima")</f>
        <v>395.30578000000003</v>
      </c>
      <c r="E15" s="6">
        <f>SUMIFS(Concentrado!F$2:F576,Concentrado!$A$2:$A576,"="&amp;$A15,Concentrado!$B$2:$B576, "=Colima")</f>
        <v>10.080968810749507</v>
      </c>
      <c r="F15" s="6">
        <f>SUMIFS(Concentrado!G$2:G576,Concentrado!$A$2:$A576,"="&amp;$A15,Concentrado!$B$2:$B576, "=Colima")</f>
        <v>1249.4529299999999</v>
      </c>
      <c r="G15" s="6">
        <f>SUMIFS(Concentrado!H$2:H576,Concentrado!$A$2:$A576,"="&amp;$A15,Concentrado!$B$2:$B576, "=Colima")</f>
        <v>31.863171891464848</v>
      </c>
      <c r="H15" s="6">
        <f>SUMIFS(Concentrado!I$2:I576,Concentrado!$A$2:$A576,"="&amp;$A15,Concentrado!$B$2:$B576, "=Colima")</f>
        <v>305.15132999999997</v>
      </c>
      <c r="I15" s="6">
        <f>SUMIFS(Concentrado!J$2:J576,Concentrado!$A$2:$A576,"="&amp;$A15,Concentrado!$B$2:$B576, "=Colima")</f>
        <v>7.7818772098114275</v>
      </c>
      <c r="J15" s="6">
        <f>SUMIFS(Concentrado!K$2:K576,Concentrado!$A$2:$A576,"="&amp;$A15,Concentrado!$B$2:$B576, "=Colima")</f>
        <v>127.26052</v>
      </c>
      <c r="K15" s="6">
        <f>SUMIFS(Concentrado!L$2:L576,Concentrado!$A$2:$A576,"="&amp;$A15,Concentrado!$B$2:$B576, "=Colima")</f>
        <v>3.2453594100237133</v>
      </c>
      <c r="L15" s="6">
        <f>SUMIFS(Concentrado!M$2:M576,Concentrado!$A$2:$A576,"="&amp;$A15,Concentrado!$B$2:$B576, "=Colima")</f>
        <v>0</v>
      </c>
      <c r="M15" s="6">
        <f>SUMIFS(Concentrado!N$2:N576,Concentrado!$A$2:$A576,"="&amp;$A15,Concentrado!$B$2:$B576, "=Colima")</f>
        <v>0</v>
      </c>
      <c r="N15" s="6">
        <f>SUMIFS(Concentrado!O$2:O576,Concentrado!$A$2:$A576,"="&amp;$A15,Concentrado!$B$2:$B576, "=Colima")</f>
        <v>3921.3074400000005</v>
      </c>
      <c r="O15" s="6">
        <f>SUMIFS(Concentrado!P$2:P576,Concentrado!$A$2:$A576,"="&amp;$A15,Concentrado!$B$2:$B576, "=Colima")</f>
        <v>0</v>
      </c>
      <c r="P15" s="6">
        <f>SUMIFS(Concentrado!Q$2:Q576,Concentrado!$A$2:$A576,"="&amp;$A15,Concentrado!$B$2:$B576, "=Colima")</f>
        <v>0</v>
      </c>
      <c r="Q15" s="6">
        <f>SUMIFS(Concentrado!R$2:R576,Concentrado!$A$2:$A576,"="&amp;$A15,Concentrado!$B$2:$B576, "=Colima")</f>
        <v>0</v>
      </c>
      <c r="R15" s="6">
        <f>SUMIFS(Concentrado!S$2:S576,Concentrado!$A$2:$A576,"="&amp;$A15,Concentrado!$B$2:$B576, "=Colima")</f>
        <v>0</v>
      </c>
      <c r="S15" s="6">
        <f>SUMIFS(Concentrado!T$2:T576,Concentrado!$A$2:$A576,"="&amp;$A15,Concentrado!$B$2:$B576, "=Colima")</f>
        <v>0</v>
      </c>
      <c r="T15" s="6">
        <f>SUMIFS(Concentrado!U$2:U576,Concentrado!$A$2:$A576,"="&amp;$A15,Concentrado!$B$2:$B576, "=Colima")</f>
        <v>0</v>
      </c>
    </row>
    <row r="16" spans="1:20" x14ac:dyDescent="0.25">
      <c r="A16" s="3">
        <v>2017</v>
      </c>
      <c r="B16" s="6">
        <f>SUMIFS(Concentrado!C$2:C577,Concentrado!$A$2:$A577,"="&amp;$A16,Concentrado!$B$2:$B577, "=Colima")</f>
        <v>2073.7361900000001</v>
      </c>
      <c r="C16" s="6">
        <f>SUMIFS(Concentrado!D$2:D577,Concentrado!$A$2:$A577,"="&amp;$A16,Concentrado!$B$2:$B577, "=Colima")</f>
        <v>45.560668820352227</v>
      </c>
      <c r="D16" s="6">
        <f>SUMIFS(Concentrado!E$2:E577,Concentrado!$A$2:$A577,"="&amp;$A16,Concentrado!$B$2:$B577, "=Colima")</f>
        <v>420.24734999999998</v>
      </c>
      <c r="E16" s="6">
        <f>SUMIFS(Concentrado!F$2:F577,Concentrado!$A$2:$A577,"="&amp;$A16,Concentrado!$B$2:$B577, "=Colima")</f>
        <v>9.2329730407900374</v>
      </c>
      <c r="F16" s="6">
        <f>SUMIFS(Concentrado!G$2:G577,Concentrado!$A$2:$A577,"="&amp;$A16,Concentrado!$B$2:$B577, "=Colima")</f>
        <v>1337.1337000000001</v>
      </c>
      <c r="G16" s="6">
        <f>SUMIFS(Concentrado!H$2:H577,Concentrado!$A$2:$A577,"="&amp;$A16,Concentrado!$B$2:$B577, "=Colima")</f>
        <v>29.377268896595858</v>
      </c>
      <c r="H16" s="6">
        <f>SUMIFS(Concentrado!I$2:I577,Concentrado!$A$2:$A577,"="&amp;$A16,Concentrado!$B$2:$B577, "=Colima")</f>
        <v>569.27653999999995</v>
      </c>
      <c r="I16" s="6">
        <f>SUMIFS(Concentrado!J$2:J577,Concentrado!$A$2:$A577,"="&amp;$A16,Concentrado!$B$2:$B577, "=Colima")</f>
        <v>12.507193552973577</v>
      </c>
      <c r="J16" s="6">
        <f>SUMIFS(Concentrado!K$2:K577,Concentrado!$A$2:$A577,"="&amp;$A16,Concentrado!$B$2:$B577, "=Colima")</f>
        <v>151.19917000000001</v>
      </c>
      <c r="K16" s="6">
        <f>SUMIFS(Concentrado!L$2:L577,Concentrado!$A$2:$A577,"="&amp;$A16,Concentrado!$B$2:$B577, "=Colima")</f>
        <v>3.3218956892882963</v>
      </c>
      <c r="L16" s="6">
        <f>SUMIFS(Concentrado!M$2:M577,Concentrado!$A$2:$A577,"="&amp;$A16,Concentrado!$B$2:$B577, "=Colima")</f>
        <v>0</v>
      </c>
      <c r="M16" s="6">
        <f>SUMIFS(Concentrado!N$2:N577,Concentrado!$A$2:$A577,"="&amp;$A16,Concentrado!$B$2:$B577, "=Colima")</f>
        <v>0</v>
      </c>
      <c r="N16" s="6">
        <f>SUMIFS(Concentrado!O$2:O577,Concentrado!$A$2:$A577,"="&amp;$A16,Concentrado!$B$2:$B577, "=Colima")</f>
        <v>4551.5929500000002</v>
      </c>
      <c r="O16" s="6">
        <f>SUMIFS(Concentrado!P$2:P577,Concentrado!$A$2:$A577,"="&amp;$A16,Concentrado!$B$2:$B577, "=Colima")</f>
        <v>0</v>
      </c>
      <c r="P16" s="6">
        <f>SUMIFS(Concentrado!Q$2:Q577,Concentrado!$A$2:$A577,"="&amp;$A16,Concentrado!$B$2:$B577, "=Colima")</f>
        <v>0</v>
      </c>
      <c r="Q16" s="6">
        <f>SUMIFS(Concentrado!R$2:R577,Concentrado!$A$2:$A577,"="&amp;$A16,Concentrado!$B$2:$B577, "=Colima")</f>
        <v>0</v>
      </c>
      <c r="R16" s="6">
        <f>SUMIFS(Concentrado!S$2:S577,Concentrado!$A$2:$A577,"="&amp;$A16,Concentrado!$B$2:$B577, "=Colima")</f>
        <v>0</v>
      </c>
      <c r="S16" s="6">
        <f>SUMIFS(Concentrado!T$2:T577,Concentrado!$A$2:$A577,"="&amp;$A16,Concentrado!$B$2:$B577, "=Colima")</f>
        <v>0</v>
      </c>
      <c r="T16" s="6">
        <f>SUMIFS(Concentrado!U$2:U577,Concentrado!$A$2:$A577,"="&amp;$A16,Concentrado!$B$2:$B577, "=Colima")</f>
        <v>0</v>
      </c>
    </row>
    <row r="17" spans="1:20" x14ac:dyDescent="0.25">
      <c r="A17" s="3">
        <v>2018</v>
      </c>
      <c r="B17" s="6">
        <f>SUMIFS(Concentrado!C$2:C578,Concentrado!$A$2:$A578,"="&amp;$A17,Concentrado!$B$2:$B578, "=Colima")</f>
        <v>2185.2782699999998</v>
      </c>
      <c r="C17" s="6">
        <f>SUMIFS(Concentrado!D$2:D578,Concentrado!$A$2:$A578,"="&amp;$A17,Concentrado!$B$2:$B578, "=Colima")</f>
        <v>49.243586717327872</v>
      </c>
      <c r="D17" s="6">
        <f>SUMIFS(Concentrado!E$2:E578,Concentrado!$A$2:$A578,"="&amp;$A17,Concentrado!$B$2:$B578, "=Colima")</f>
        <v>392.74070999999998</v>
      </c>
      <c r="E17" s="6">
        <f>SUMIFS(Concentrado!F$2:F578,Concentrado!$A$2:$A578,"="&amp;$A17,Concentrado!$B$2:$B578, "=Colima")</f>
        <v>8.8501137250176924</v>
      </c>
      <c r="F17" s="6">
        <f>SUMIFS(Concentrado!G$2:G578,Concentrado!$A$2:$A578,"="&amp;$A17,Concentrado!$B$2:$B578, "=Colima")</f>
        <v>1363.3787500000001</v>
      </c>
      <c r="G17" s="6">
        <f>SUMIFS(Concentrado!H$2:H578,Concentrado!$A$2:$A578,"="&amp;$A17,Concentrado!$B$2:$B578, "=Colima")</f>
        <v>30.722705032978293</v>
      </c>
      <c r="H17" s="6">
        <f>SUMIFS(Concentrado!I$2:I578,Concentrado!$A$2:$A578,"="&amp;$A17,Concentrado!$B$2:$B578, "=Colima")</f>
        <v>383.14623999999998</v>
      </c>
      <c r="I17" s="6">
        <f>SUMIFS(Concentrado!J$2:J578,Concentrado!$A$2:$A578,"="&amp;$A17,Concentrado!$B$2:$B578, "=Colima")</f>
        <v>8.6339096278379763</v>
      </c>
      <c r="J17" s="6">
        <f>SUMIFS(Concentrado!K$2:K578,Concentrado!$A$2:$A578,"="&amp;$A17,Concentrado!$B$2:$B578, "=Colima")</f>
        <v>113.14713999999999</v>
      </c>
      <c r="K17" s="6">
        <f>SUMIFS(Concentrado!L$2:L578,Concentrado!$A$2:$A578,"="&amp;$A17,Concentrado!$B$2:$B578, "=Colima")</f>
        <v>2.5496848968381669</v>
      </c>
      <c r="L17" s="6">
        <f>SUMIFS(Concentrado!M$2:M578,Concentrado!$A$2:$A578,"="&amp;$A17,Concentrado!$B$2:$B578, "=Colima")</f>
        <v>0</v>
      </c>
      <c r="M17" s="6">
        <f>SUMIFS(Concentrado!N$2:N578,Concentrado!$A$2:$A578,"="&amp;$A17,Concentrado!$B$2:$B578, "=Colima")</f>
        <v>0</v>
      </c>
      <c r="N17" s="6">
        <f>SUMIFS(Concentrado!O$2:O578,Concentrado!$A$2:$A578,"="&amp;$A17,Concentrado!$B$2:$B578, "=Colima")</f>
        <v>4437.6911099999998</v>
      </c>
      <c r="O17" s="6">
        <f>SUMIFS(Concentrado!P$2:P578,Concentrado!$A$2:$A578,"="&amp;$A17,Concentrado!$B$2:$B578, "=Colima")</f>
        <v>0</v>
      </c>
      <c r="P17" s="6">
        <f>SUMIFS(Concentrado!Q$2:Q578,Concentrado!$A$2:$A578,"="&amp;$A17,Concentrado!$B$2:$B578, "=Colima")</f>
        <v>0</v>
      </c>
      <c r="Q17" s="6">
        <f>SUMIFS(Concentrado!R$2:R578,Concentrado!$A$2:$A578,"="&amp;$A17,Concentrado!$B$2:$B578, "=Colima")</f>
        <v>0</v>
      </c>
      <c r="R17" s="6">
        <f>SUMIFS(Concentrado!S$2:S578,Concentrado!$A$2:$A578,"="&amp;$A17,Concentrado!$B$2:$B578, "=Colima")</f>
        <v>0</v>
      </c>
      <c r="S17" s="6">
        <f>SUMIFS(Concentrado!T$2:T578,Concentrado!$A$2:$A578,"="&amp;$A17,Concentrado!$B$2:$B578, "=Colima")</f>
        <v>0</v>
      </c>
      <c r="T17" s="6">
        <f>SUMIFS(Concentrado!U$2:U578,Concentrado!$A$2:$A578,"="&amp;$A17,Concentrado!$B$2:$B578, "=Colima")</f>
        <v>0</v>
      </c>
    </row>
    <row r="18" spans="1:20" x14ac:dyDescent="0.25">
      <c r="A18" s="3">
        <v>2019</v>
      </c>
      <c r="B18" s="6">
        <f>SUMIFS(Concentrado!C$2:C579,Concentrado!$A$2:$A579,"="&amp;$A18,Concentrado!$B$2:$B579, "=Colima")</f>
        <v>2387.3872500000002</v>
      </c>
      <c r="C18" s="6">
        <f>SUMIFS(Concentrado!D$2:D579,Concentrado!$A$2:$A579,"="&amp;$A18,Concentrado!$B$2:$B579, "=Colima")</f>
        <v>50.136187972723754</v>
      </c>
      <c r="D18" s="6">
        <f>SUMIFS(Concentrado!E$2:E579,Concentrado!$A$2:$A579,"="&amp;$A18,Concentrado!$B$2:$B579, "=Colima")</f>
        <v>390.39006000000001</v>
      </c>
      <c r="E18" s="6">
        <f>SUMIFS(Concentrado!F$2:F579,Concentrado!$A$2:$A579,"="&amp;$A18,Concentrado!$B$2:$B579, "=Colima")</f>
        <v>8.198363893768347</v>
      </c>
      <c r="F18" s="6">
        <f>SUMIFS(Concentrado!G$2:G579,Concentrado!$A$2:$A579,"="&amp;$A18,Concentrado!$B$2:$B579, "=Colima")</f>
        <v>1470.36285</v>
      </c>
      <c r="G18" s="6">
        <f>SUMIFS(Concentrado!H$2:H579,Concentrado!$A$2:$A579,"="&amp;$A18,Concentrado!$B$2:$B579, "=Colima")</f>
        <v>30.878270056820412</v>
      </c>
      <c r="H18" s="6">
        <f>SUMIFS(Concentrado!I$2:I579,Concentrado!$A$2:$A579,"="&amp;$A18,Concentrado!$B$2:$B579, "=Colima")</f>
        <v>432.50988999999998</v>
      </c>
      <c r="I18" s="6">
        <f>SUMIFS(Concentrado!J$2:J579,Concentrado!$A$2:$A579,"="&amp;$A18,Concentrado!$B$2:$B579, "=Colima")</f>
        <v>9.0828989495114687</v>
      </c>
      <c r="J18" s="6">
        <f>SUMIFS(Concentrado!K$2:K579,Concentrado!$A$2:$A579,"="&amp;$A18,Concentrado!$B$2:$B579, "=Colima")</f>
        <v>81.154439999999994</v>
      </c>
      <c r="K18" s="6">
        <f>SUMIFS(Concentrado!L$2:L579,Concentrado!$A$2:$A579,"="&amp;$A18,Concentrado!$B$2:$B579, "=Colima")</f>
        <v>1.7042791271760085</v>
      </c>
      <c r="L18" s="6">
        <f>SUMIFS(Concentrado!M$2:M579,Concentrado!$A$2:$A579,"="&amp;$A18,Concentrado!$B$2:$B579, "=Colima")</f>
        <v>0</v>
      </c>
      <c r="M18" s="6">
        <f>SUMIFS(Concentrado!N$2:N579,Concentrado!$A$2:$A579,"="&amp;$A18,Concentrado!$B$2:$B579, "=Colima")</f>
        <v>0</v>
      </c>
      <c r="N18" s="6">
        <f>SUMIFS(Concentrado!O$2:O579,Concentrado!$A$2:$A579,"="&amp;$A18,Concentrado!$B$2:$B579, "=Colima")</f>
        <v>4761.8044900000004</v>
      </c>
      <c r="O18" s="6">
        <f>SUMIFS(Concentrado!P$2:P579,Concentrado!$A$2:$A579,"="&amp;$A18,Concentrado!$B$2:$B579, "=Colima")</f>
        <v>0</v>
      </c>
      <c r="P18" s="6">
        <f>SUMIFS(Concentrado!Q$2:Q579,Concentrado!$A$2:$A579,"="&amp;$A18,Concentrado!$B$2:$B579, "=Colima")</f>
        <v>0</v>
      </c>
      <c r="Q18" s="6">
        <f>SUMIFS(Concentrado!R$2:R579,Concentrado!$A$2:$A579,"="&amp;$A18,Concentrado!$B$2:$B579, "=Colima")</f>
        <v>0</v>
      </c>
      <c r="R18" s="6">
        <f>SUMIFS(Concentrado!S$2:S579,Concentrado!$A$2:$A579,"="&amp;$A18,Concentrado!$B$2:$B579, "=Colima")</f>
        <v>0</v>
      </c>
      <c r="S18" s="6">
        <f>SUMIFS(Concentrado!T$2:T579,Concentrado!$A$2:$A579,"="&amp;$A18,Concentrado!$B$2:$B579, "=Colima")</f>
        <v>0</v>
      </c>
      <c r="T18" s="6">
        <f>SUMIFS(Concentrado!U$2:U579,Concentrado!$A$2:$A579,"="&amp;$A18,Concentrado!$B$2:$B579, "=Colima")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"=Durango")</f>
        <v>1506.1223</v>
      </c>
      <c r="C2" s="6">
        <f>SUMIFS(Concentrado!D$2:D563,Concentrado!$A$2:$A563,"="&amp;$A2,Concentrado!$B$2:$B563, "=Durango")</f>
        <v>53.323165273296681</v>
      </c>
      <c r="D2" s="6">
        <f>SUMIFS(Concentrado!E$2:E563,Concentrado!$A$2:$A563,"="&amp;$A2,Concentrado!$B$2:$B563, "=Durango")</f>
        <v>281.53645</v>
      </c>
      <c r="E2" s="6">
        <f>SUMIFS(Concentrado!F$2:F563,Concentrado!$A$2:$A563,"="&amp;$A2,Concentrado!$B$2:$B563, "=Durango")</f>
        <v>9.9675933712735194</v>
      </c>
      <c r="F2" s="6">
        <f>SUMIFS(Concentrado!G$2:G563,Concentrado!$A$2:$A563,"="&amp;$A2,Concentrado!$B$2:$B563, "=Durango")</f>
        <v>686.36829999999998</v>
      </c>
      <c r="G2" s="6">
        <f>SUMIFS(Concentrado!H$2:H563,Concentrado!$A$2:$A563,"="&amp;$A2,Concentrado!$B$2:$B563, "=Durango")</f>
        <v>24.30037075956692</v>
      </c>
      <c r="H2" s="6">
        <f>SUMIFS(Concentrado!I$2:I563,Concentrado!$A$2:$A563,"="&amp;$A2,Concentrado!$B$2:$B563, "=Durango")</f>
        <v>292.98707000000002</v>
      </c>
      <c r="I2" s="6">
        <f>SUMIFS(Concentrado!J$2:J563,Concentrado!$A$2:$A563,"="&amp;$A2,Concentrado!$B$2:$B563, "=Durango")</f>
        <v>10.372994249237889</v>
      </c>
      <c r="J2" s="6">
        <f>SUMIFS(Concentrado!K$2:K563,Concentrado!$A$2:$A563,"="&amp;$A2,Concentrado!$B$2:$B563, "=Durango")</f>
        <v>27.94</v>
      </c>
      <c r="K2" s="6">
        <f>SUMIFS(Concentrado!L$2:L563,Concentrado!$A$2:$A563,"="&amp;$A2,Concentrado!$B$2:$B563, "=Durango")</f>
        <v>0.98919539119493094</v>
      </c>
      <c r="L2" s="6">
        <f>SUMIFS(Concentrado!M$2:M563,Concentrado!$A$2:$A563,"="&amp;$A2,Concentrado!$B$2:$B563, "=Durango")</f>
        <v>29.563690000000001</v>
      </c>
      <c r="M2" s="6">
        <f>SUMIFS(Concentrado!N$2:N563,Concentrado!$A$2:$A563,"="&amp;$A2,Concentrado!$B$2:$B563, "=Durango")</f>
        <v>1.0466809554300527</v>
      </c>
      <c r="N2" s="6">
        <f>SUMIFS(Concentrado!O$2:O563,Concentrado!$A$2:$A563,"="&amp;$A2,Concentrado!$B$2:$B563, "=Durango")</f>
        <v>2824.5178100000003</v>
      </c>
      <c r="O2" s="6">
        <f>SUMIFS(Concentrado!P$2:P563,Concentrado!$A$2:$A563,"="&amp;$A2,Concentrado!$B$2:$B563, "=Durango")</f>
        <v>0</v>
      </c>
      <c r="P2" s="6">
        <f>SUMIFS(Concentrado!Q$2:Q563,Concentrado!$A$2:$A563,"="&amp;$A2,Concentrado!$B$2:$B563, "=Durango")</f>
        <v>0</v>
      </c>
      <c r="Q2" s="6">
        <f>SUMIFS(Concentrado!R$2:R563,Concentrado!$A$2:$A563,"="&amp;$A2,Concentrado!$B$2:$B563, "=Durango")</f>
        <v>0</v>
      </c>
      <c r="R2" s="6">
        <f>SUMIFS(Concentrado!S$2:S563,Concentrado!$A$2:$A563,"="&amp;$A2,Concentrado!$B$2:$B563, "=Durango")</f>
        <v>0</v>
      </c>
      <c r="S2" s="6">
        <f>SUMIFS(Concentrado!T$2:T563,Concentrado!$A$2:$A563,"="&amp;$A2,Concentrado!$B$2:$B563, "=Durango")</f>
        <v>0</v>
      </c>
      <c r="T2" s="6">
        <f>SUMIFS(Concentrado!U$2:U563,Concentrado!$A$2:$A563,"="&amp;$A2,Concentrado!$B$2:$B563, "=Durango")</f>
        <v>29.563690000000001</v>
      </c>
    </row>
    <row r="3" spans="1:20" x14ac:dyDescent="0.25">
      <c r="A3" s="3">
        <v>2004</v>
      </c>
      <c r="B3" s="6">
        <f>SUMIFS(Concentrado!C$2:C564,Concentrado!$A$2:$A564,"="&amp;$A3,Concentrado!$B$2:$B564, "=Durango")</f>
        <v>1891.5239999999999</v>
      </c>
      <c r="C3" s="6">
        <f>SUMIFS(Concentrado!D$2:D564,Concentrado!$A$2:$A564,"="&amp;$A3,Concentrado!$B$2:$B564, "=Durango")</f>
        <v>55.53405988832121</v>
      </c>
      <c r="D3" s="6">
        <f>SUMIFS(Concentrado!E$2:E564,Concentrado!$A$2:$A564,"="&amp;$A3,Concentrado!$B$2:$B564, "=Durango")</f>
        <v>205.66998000000001</v>
      </c>
      <c r="E3" s="6">
        <f>SUMIFS(Concentrado!F$2:F564,Concentrado!$A$2:$A564,"="&amp;$A3,Concentrado!$B$2:$B564, "=Durango")</f>
        <v>6.0383526651260189</v>
      </c>
      <c r="F3" s="6">
        <f>SUMIFS(Concentrado!G$2:G564,Concentrado!$A$2:$A564,"="&amp;$A3,Concentrado!$B$2:$B564, "=Durango")</f>
        <v>765.33500000000004</v>
      </c>
      <c r="G3" s="6">
        <f>SUMIFS(Concentrado!H$2:H564,Concentrado!$A$2:$A564,"="&amp;$A3,Concentrado!$B$2:$B564, "=Durango")</f>
        <v>22.469796695483808</v>
      </c>
      <c r="H3" s="6">
        <f>SUMIFS(Concentrado!I$2:I564,Concentrado!$A$2:$A564,"="&amp;$A3,Concentrado!$B$2:$B564, "=Durango")</f>
        <v>289.60719999999998</v>
      </c>
      <c r="I3" s="6">
        <f>SUMIFS(Concentrado!J$2:J564,Concentrado!$A$2:$A564,"="&amp;$A3,Concentrado!$B$2:$B564, "=Durango")</f>
        <v>8.5027013079871132</v>
      </c>
      <c r="J3" s="6">
        <f>SUMIFS(Concentrado!K$2:K564,Concentrado!$A$2:$A564,"="&amp;$A3,Concentrado!$B$2:$B564, "=Durango")</f>
        <v>26.667059999999999</v>
      </c>
      <c r="K3" s="6">
        <f>SUMIFS(Concentrado!L$2:L564,Concentrado!$A$2:$A564,"="&amp;$A3,Concentrado!$B$2:$B564, "=Durango")</f>
        <v>0.78292958856744888</v>
      </c>
      <c r="L3" s="6">
        <f>SUMIFS(Concentrado!M$2:M564,Concentrado!$A$2:$A564,"="&amp;$A3,Concentrado!$B$2:$B564, "=Durango")</f>
        <v>227.25784000000002</v>
      </c>
      <c r="M3" s="6">
        <f>SUMIFS(Concentrado!N$2:N564,Concentrado!$A$2:$A564,"="&amp;$A3,Concentrado!$B$2:$B564, "=Durango")</f>
        <v>6.6721598545144127</v>
      </c>
      <c r="N3" s="6">
        <f>SUMIFS(Concentrado!O$2:O564,Concentrado!$A$2:$A564,"="&amp;$A3,Concentrado!$B$2:$B564, "=Durango")</f>
        <v>3406.0610799999995</v>
      </c>
      <c r="O3" s="6">
        <f>SUMIFS(Concentrado!P$2:P564,Concentrado!$A$2:$A564,"="&amp;$A3,Concentrado!$B$2:$B564, "=Durango")</f>
        <v>0</v>
      </c>
      <c r="P3" s="6">
        <f>SUMIFS(Concentrado!Q$2:Q564,Concentrado!$A$2:$A564,"="&amp;$A3,Concentrado!$B$2:$B564, "=Durango")</f>
        <v>0</v>
      </c>
      <c r="Q3" s="6">
        <f>SUMIFS(Concentrado!R$2:R564,Concentrado!$A$2:$A564,"="&amp;$A3,Concentrado!$B$2:$B564, "=Durango")</f>
        <v>0</v>
      </c>
      <c r="R3" s="6">
        <f>SUMIFS(Concentrado!S$2:S564,Concentrado!$A$2:$A564,"="&amp;$A3,Concentrado!$B$2:$B564, "=Durango")</f>
        <v>0</v>
      </c>
      <c r="S3" s="6">
        <f>SUMIFS(Concentrado!T$2:T564,Concentrado!$A$2:$A564,"="&amp;$A3,Concentrado!$B$2:$B564, "=Durango")</f>
        <v>192.01050000000001</v>
      </c>
      <c r="T3" s="6">
        <f>SUMIFS(Concentrado!U$2:U564,Concentrado!$A$2:$A564,"="&amp;$A3,Concentrado!$B$2:$B564, "=Durango")</f>
        <v>35.247340000000001</v>
      </c>
    </row>
    <row r="4" spans="1:20" x14ac:dyDescent="0.25">
      <c r="A4" s="3">
        <v>2005</v>
      </c>
      <c r="B4" s="6">
        <f>SUMIFS(Concentrado!C$2:C565,Concentrado!$A$2:$A565,"="&amp;$A4,Concentrado!$B$2:$B565, "=Durango")</f>
        <v>1786.7211</v>
      </c>
      <c r="C4" s="6">
        <f>SUMIFS(Concentrado!D$2:D565,Concentrado!$A$2:$A565,"="&amp;$A4,Concentrado!$B$2:$B565, "=Durango")</f>
        <v>49.035576665033133</v>
      </c>
      <c r="D4" s="6">
        <f>SUMIFS(Concentrado!E$2:E565,Concentrado!$A$2:$A565,"="&amp;$A4,Concentrado!$B$2:$B565, "=Durango")</f>
        <v>454.67259999999999</v>
      </c>
      <c r="E4" s="6">
        <f>SUMIFS(Concentrado!F$2:F565,Concentrado!$A$2:$A565,"="&amp;$A4,Concentrado!$B$2:$B565, "=Durango")</f>
        <v>12.478239124612085</v>
      </c>
      <c r="F4" s="6">
        <f>SUMIFS(Concentrado!G$2:G565,Concentrado!$A$2:$A565,"="&amp;$A4,Concentrado!$B$2:$B565, "=Durango")</f>
        <v>818.08130000000006</v>
      </c>
      <c r="G4" s="6">
        <f>SUMIFS(Concentrado!H$2:H565,Concentrado!$A$2:$A565,"="&amp;$A4,Concentrado!$B$2:$B565, "=Durango")</f>
        <v>22.45179077158711</v>
      </c>
      <c r="H4" s="6">
        <f>SUMIFS(Concentrado!I$2:I565,Concentrado!$A$2:$A565,"="&amp;$A4,Concentrado!$B$2:$B565, "=Durango")</f>
        <v>317.12982</v>
      </c>
      <c r="I4" s="6">
        <f>SUMIFS(Concentrado!J$2:J565,Concentrado!$A$2:$A565,"="&amp;$A4,Concentrado!$B$2:$B565, "=Durango")</f>
        <v>8.7034532705625729</v>
      </c>
      <c r="J4" s="6">
        <f>SUMIFS(Concentrado!K$2:K565,Concentrado!$A$2:$A565,"="&amp;$A4,Concentrado!$B$2:$B565, "=Durango")</f>
        <v>20.419</v>
      </c>
      <c r="K4" s="6">
        <f>SUMIFS(Concentrado!L$2:L565,Concentrado!$A$2:$A565,"="&amp;$A4,Concentrado!$B$2:$B565, "=Durango")</f>
        <v>0.56038821051775323</v>
      </c>
      <c r="L4" s="6">
        <f>SUMIFS(Concentrado!M$2:M565,Concentrado!$A$2:$A565,"="&amp;$A4,Concentrado!$B$2:$B565, "=Durango")</f>
        <v>246.70022999999998</v>
      </c>
      <c r="M4" s="6">
        <f>SUMIFS(Concentrado!N$2:N565,Concentrado!$A$2:$A565,"="&amp;$A4,Concentrado!$B$2:$B565, "=Durango")</f>
        <v>6.7705519576873554</v>
      </c>
      <c r="N4" s="6">
        <f>SUMIFS(Concentrado!O$2:O565,Concentrado!$A$2:$A565,"="&amp;$A4,Concentrado!$B$2:$B565, "=Durango")</f>
        <v>3643.7240499999998</v>
      </c>
      <c r="O4" s="6">
        <f>SUMIFS(Concentrado!P$2:P565,Concentrado!$A$2:$A565,"="&amp;$A4,Concentrado!$B$2:$B565, "=Durango")</f>
        <v>0</v>
      </c>
      <c r="P4" s="6">
        <f>SUMIFS(Concentrado!Q$2:Q565,Concentrado!$A$2:$A565,"="&amp;$A4,Concentrado!$B$2:$B565, "=Durango")</f>
        <v>0</v>
      </c>
      <c r="Q4" s="6">
        <f>SUMIFS(Concentrado!R$2:R565,Concentrado!$A$2:$A565,"="&amp;$A4,Concentrado!$B$2:$B565, "=Durango")</f>
        <v>0</v>
      </c>
      <c r="R4" s="6">
        <f>SUMIFS(Concentrado!S$2:S565,Concentrado!$A$2:$A565,"="&amp;$A4,Concentrado!$B$2:$B565, "=Durango")</f>
        <v>0</v>
      </c>
      <c r="S4" s="6">
        <f>SUMIFS(Concentrado!T$2:T565,Concentrado!$A$2:$A565,"="&amp;$A4,Concentrado!$B$2:$B565, "=Durango")</f>
        <v>203.94919999999999</v>
      </c>
      <c r="T4" s="6">
        <f>SUMIFS(Concentrado!U$2:U565,Concentrado!$A$2:$A565,"="&amp;$A4,Concentrado!$B$2:$B565, "=Durango")</f>
        <v>42.75103</v>
      </c>
    </row>
    <row r="5" spans="1:20" x14ac:dyDescent="0.25">
      <c r="A5" s="3">
        <v>2006</v>
      </c>
      <c r="B5" s="6">
        <f>SUMIFS(Concentrado!C$2:C566,Concentrado!$A$2:$A566,"="&amp;$A5,Concentrado!$B$2:$B566, "=Durango")</f>
        <v>1854.2173600000001</v>
      </c>
      <c r="C5" s="6">
        <f>SUMIFS(Concentrado!D$2:D566,Concentrado!$A$2:$A566,"="&amp;$A5,Concentrado!$B$2:$B566, "=Durango")</f>
        <v>33.317584025344445</v>
      </c>
      <c r="D5" s="6">
        <f>SUMIFS(Concentrado!E$2:E566,Concentrado!$A$2:$A566,"="&amp;$A5,Concentrado!$B$2:$B566, "=Durango")</f>
        <v>2206.3098100000002</v>
      </c>
      <c r="E5" s="6">
        <f>SUMIFS(Concentrado!F$2:F566,Concentrado!$A$2:$A566,"="&amp;$A5,Concentrado!$B$2:$B566, "=Durango")</f>
        <v>39.644172288742205</v>
      </c>
      <c r="F5" s="6">
        <f>SUMIFS(Concentrado!G$2:G566,Concentrado!$A$2:$A566,"="&amp;$A5,Concentrado!$B$2:$B566, "=Durango")</f>
        <v>882.22400000000005</v>
      </c>
      <c r="G5" s="6">
        <f>SUMIFS(Concentrado!H$2:H566,Concentrado!$A$2:$A566,"="&amp;$A5,Concentrado!$B$2:$B566, "=Durango")</f>
        <v>15.852279718261011</v>
      </c>
      <c r="H5" s="6">
        <f>SUMIFS(Concentrado!I$2:I566,Concentrado!$A$2:$A566,"="&amp;$A5,Concentrado!$B$2:$B566, "=Durango")</f>
        <v>331.33246000000003</v>
      </c>
      <c r="I5" s="6">
        <f>SUMIFS(Concentrado!J$2:J566,Concentrado!$A$2:$A566,"="&amp;$A5,Concentrado!$B$2:$B566, "=Durango")</f>
        <v>5.9535614942004846</v>
      </c>
      <c r="J5" s="6">
        <f>SUMIFS(Concentrado!K$2:K566,Concentrado!$A$2:$A566,"="&amp;$A5,Concentrado!$B$2:$B566, "=Durango")</f>
        <v>23.689</v>
      </c>
      <c r="K5" s="6">
        <f>SUMIFS(Concentrado!L$2:L566,Concentrado!$A$2:$A566,"="&amp;$A5,Concentrado!$B$2:$B566, "=Durango")</f>
        <v>0.42565681079395379</v>
      </c>
      <c r="L5" s="6">
        <f>SUMIFS(Concentrado!M$2:M566,Concentrado!$A$2:$A566,"="&amp;$A5,Concentrado!$B$2:$B566, "=Durango")</f>
        <v>267.50893000000002</v>
      </c>
      <c r="M5" s="6">
        <f>SUMIFS(Concentrado!N$2:N566,Concentrado!$A$2:$A566,"="&amp;$A5,Concentrado!$B$2:$B566, "=Durango")</f>
        <v>4.8067456626579022</v>
      </c>
      <c r="N5" s="6">
        <f>SUMIFS(Concentrado!O$2:O566,Concentrado!$A$2:$A566,"="&amp;$A5,Concentrado!$B$2:$B566, "=Durango")</f>
        <v>5565.2815600000004</v>
      </c>
      <c r="O5" s="6">
        <f>SUMIFS(Concentrado!P$2:P566,Concentrado!$A$2:$A566,"="&amp;$A5,Concentrado!$B$2:$B566, "=Durango")</f>
        <v>0</v>
      </c>
      <c r="P5" s="6">
        <f>SUMIFS(Concentrado!Q$2:Q566,Concentrado!$A$2:$A566,"="&amp;$A5,Concentrado!$B$2:$B566, "=Durango")</f>
        <v>0</v>
      </c>
      <c r="Q5" s="6">
        <f>SUMIFS(Concentrado!R$2:R566,Concentrado!$A$2:$A566,"="&amp;$A5,Concentrado!$B$2:$B566, "=Durango")</f>
        <v>0</v>
      </c>
      <c r="R5" s="6">
        <f>SUMIFS(Concentrado!S$2:S566,Concentrado!$A$2:$A566,"="&amp;$A5,Concentrado!$B$2:$B566, "=Durango")</f>
        <v>0</v>
      </c>
      <c r="S5" s="6">
        <f>SUMIFS(Concentrado!T$2:T566,Concentrado!$A$2:$A566,"="&amp;$A5,Concentrado!$B$2:$B566, "=Durango")</f>
        <v>217.05240000000001</v>
      </c>
      <c r="T5" s="6">
        <f>SUMIFS(Concentrado!U$2:U566,Concentrado!$A$2:$A566,"="&amp;$A5,Concentrado!$B$2:$B566, "=Durango")</f>
        <v>50.456530000000001</v>
      </c>
    </row>
    <row r="6" spans="1:20" x14ac:dyDescent="0.25">
      <c r="A6" s="3">
        <v>2007</v>
      </c>
      <c r="B6" s="6">
        <f>SUMIFS(Concentrado!C$2:C567,Concentrado!$A$2:$A567,"="&amp;$A6,Concentrado!$B$2:$B567, "=Durango")</f>
        <v>1982.8101999999999</v>
      </c>
      <c r="C6" s="6">
        <f>SUMIFS(Concentrado!D$2:D567,Concentrado!$A$2:$A567,"="&amp;$A6,Concentrado!$B$2:$B567, "=Durango")</f>
        <v>47.14168957723242</v>
      </c>
      <c r="D6" s="6">
        <f>SUMIFS(Concentrado!E$2:E567,Concentrado!$A$2:$A567,"="&amp;$A6,Concentrado!$B$2:$B567, "=Durango")</f>
        <v>466.47320000000002</v>
      </c>
      <c r="E6" s="6">
        <f>SUMIFS(Concentrado!F$2:F567,Concentrado!$A$2:$A567,"="&amp;$A6,Concentrado!$B$2:$B567, "=Durango")</f>
        <v>11.090489039494681</v>
      </c>
      <c r="F6" s="6">
        <f>SUMIFS(Concentrado!G$2:G567,Concentrado!$A$2:$A567,"="&amp;$A6,Concentrado!$B$2:$B567, "=Durango")</f>
        <v>1041.8440000000001</v>
      </c>
      <c r="G6" s="6">
        <f>SUMIFS(Concentrado!H$2:H567,Concentrado!$A$2:$A567,"="&amp;$A6,Concentrado!$B$2:$B567, "=Durango")</f>
        <v>24.770039228112775</v>
      </c>
      <c r="H6" s="6">
        <f>SUMIFS(Concentrado!I$2:I567,Concentrado!$A$2:$A567,"="&amp;$A6,Concentrado!$B$2:$B567, "=Durango")</f>
        <v>383.98660000000001</v>
      </c>
      <c r="I6" s="6">
        <f>SUMIFS(Concentrado!J$2:J567,Concentrado!$A$2:$A567,"="&amp;$A6,Concentrado!$B$2:$B567, "=Durango")</f>
        <v>9.1293544379673435</v>
      </c>
      <c r="J6" s="6">
        <f>SUMIFS(Concentrado!K$2:K567,Concentrado!$A$2:$A567,"="&amp;$A6,Concentrado!$B$2:$B567, "=Durango")</f>
        <v>32.414999999999999</v>
      </c>
      <c r="K6" s="6">
        <f>SUMIFS(Concentrado!L$2:L567,Concentrado!$A$2:$A567,"="&amp;$A6,Concentrado!$B$2:$B567, "=Durango")</f>
        <v>0.77067278938044037</v>
      </c>
      <c r="L6" s="6">
        <f>SUMIFS(Concentrado!M$2:M567,Concentrado!$A$2:$A567,"="&amp;$A6,Concentrado!$B$2:$B567, "=Durango")</f>
        <v>298.53620000000001</v>
      </c>
      <c r="M6" s="6">
        <f>SUMIFS(Concentrado!N$2:N567,Concentrado!$A$2:$A567,"="&amp;$A6,Concentrado!$B$2:$B567, "=Durango")</f>
        <v>7.0977549278123417</v>
      </c>
      <c r="N6" s="6">
        <f>SUMIFS(Concentrado!O$2:O567,Concentrado!$A$2:$A567,"="&amp;$A6,Concentrado!$B$2:$B567, "=Durango")</f>
        <v>4206.0652</v>
      </c>
      <c r="O6" s="6">
        <f>SUMIFS(Concentrado!P$2:P567,Concentrado!$A$2:$A567,"="&amp;$A6,Concentrado!$B$2:$B567, "=Durango")</f>
        <v>0</v>
      </c>
      <c r="P6" s="6">
        <f>SUMIFS(Concentrado!Q$2:Q567,Concentrado!$A$2:$A567,"="&amp;$A6,Concentrado!$B$2:$B567, "=Durango")</f>
        <v>0</v>
      </c>
      <c r="Q6" s="6">
        <f>SUMIFS(Concentrado!R$2:R567,Concentrado!$A$2:$A567,"="&amp;$A6,Concentrado!$B$2:$B567, "=Durango")</f>
        <v>0</v>
      </c>
      <c r="R6" s="6">
        <f>SUMIFS(Concentrado!S$2:S567,Concentrado!$A$2:$A567,"="&amp;$A6,Concentrado!$B$2:$B567, "=Durango")</f>
        <v>0</v>
      </c>
      <c r="S6" s="6">
        <f>SUMIFS(Concentrado!T$2:T567,Concentrado!$A$2:$A567,"="&amp;$A6,Concentrado!$B$2:$B567, "=Durango")</f>
        <v>243.8809</v>
      </c>
      <c r="T6" s="6">
        <f>SUMIFS(Concentrado!U$2:U567,Concentrado!$A$2:$A567,"="&amp;$A6,Concentrado!$B$2:$B567, "=Durango")</f>
        <v>54.655299999999997</v>
      </c>
    </row>
    <row r="7" spans="1:20" x14ac:dyDescent="0.25">
      <c r="A7" s="3">
        <v>2008</v>
      </c>
      <c r="B7" s="6">
        <f>SUMIFS(Concentrado!C$2:C568,Concentrado!$A$2:$A568,"="&amp;$A7,Concentrado!$B$2:$B568, "=Durango")</f>
        <v>2083.1001999999999</v>
      </c>
      <c r="C7" s="6">
        <f>SUMIFS(Concentrado!D$2:D568,Concentrado!$A$2:$A568,"="&amp;$A7,Concentrado!$B$2:$B568, "=Durango")</f>
        <v>43.922407451209786</v>
      </c>
      <c r="D7" s="6">
        <f>SUMIFS(Concentrado!E$2:E568,Concentrado!$A$2:$A568,"="&amp;$A7,Concentrado!$B$2:$B568, "=Durango")</f>
        <v>755.80259999999998</v>
      </c>
      <c r="E7" s="6">
        <f>SUMIFS(Concentrado!F$2:F568,Concentrado!$A$2:$A568,"="&amp;$A7,Concentrado!$B$2:$B568, "=Durango")</f>
        <v>15.936184802768361</v>
      </c>
      <c r="F7" s="6">
        <f>SUMIFS(Concentrado!G$2:G568,Concentrado!$A$2:$A568,"="&amp;$A7,Concentrado!$B$2:$B568, "=Durango")</f>
        <v>1091.8634999999999</v>
      </c>
      <c r="G7" s="6">
        <f>SUMIFS(Concentrado!H$2:H568,Concentrado!$A$2:$A568,"="&amp;$A7,Concentrado!$B$2:$B568, "=Durango")</f>
        <v>23.022067554937585</v>
      </c>
      <c r="H7" s="6">
        <f>SUMIFS(Concentrado!I$2:I568,Concentrado!$A$2:$A568,"="&amp;$A7,Concentrado!$B$2:$B568, "=Durango")</f>
        <v>459.7</v>
      </c>
      <c r="I7" s="6">
        <f>SUMIFS(Concentrado!J$2:J568,Concentrado!$A$2:$A568,"="&amp;$A7,Concentrado!$B$2:$B568, "=Durango")</f>
        <v>9.6928274047120446</v>
      </c>
      <c r="J7" s="6">
        <f>SUMIFS(Concentrado!K$2:K568,Concentrado!$A$2:$A568,"="&amp;$A7,Concentrado!$B$2:$B568, "=Durango")</f>
        <v>23.483599999999999</v>
      </c>
      <c r="K7" s="6">
        <f>SUMIFS(Concentrado!L$2:L568,Concentrado!$A$2:$A568,"="&amp;$A7,Concentrado!$B$2:$B568, "=Durango")</f>
        <v>0.49515440861713239</v>
      </c>
      <c r="L7" s="6">
        <f>SUMIFS(Concentrado!M$2:M568,Concentrado!$A$2:$A568,"="&amp;$A7,Concentrado!$B$2:$B568, "=Durango")</f>
        <v>328.73230000000001</v>
      </c>
      <c r="M7" s="6">
        <f>SUMIFS(Concentrado!N$2:N568,Concentrado!$A$2:$A568,"="&amp;$A7,Concentrado!$B$2:$B568, "=Durango")</f>
        <v>6.9313583777551031</v>
      </c>
      <c r="N7" s="6">
        <f>SUMIFS(Concentrado!O$2:O568,Concentrado!$A$2:$A568,"="&amp;$A7,Concentrado!$B$2:$B568, "=Durango")</f>
        <v>4742.6821999999993</v>
      </c>
      <c r="O7" s="6">
        <f>SUMIFS(Concentrado!P$2:P568,Concentrado!$A$2:$A568,"="&amp;$A7,Concentrado!$B$2:$B568, "=Durango")</f>
        <v>0</v>
      </c>
      <c r="P7" s="6">
        <f>SUMIFS(Concentrado!Q$2:Q568,Concentrado!$A$2:$A568,"="&amp;$A7,Concentrado!$B$2:$B568, "=Durango")</f>
        <v>0</v>
      </c>
      <c r="Q7" s="6">
        <f>SUMIFS(Concentrado!R$2:R568,Concentrado!$A$2:$A568,"="&amp;$A7,Concentrado!$B$2:$B568, "=Durango")</f>
        <v>0</v>
      </c>
      <c r="R7" s="6">
        <f>SUMIFS(Concentrado!S$2:S568,Concentrado!$A$2:$A568,"="&amp;$A7,Concentrado!$B$2:$B568, "=Durango")</f>
        <v>0</v>
      </c>
      <c r="S7" s="6">
        <f>SUMIFS(Concentrado!T$2:T568,Concentrado!$A$2:$A568,"="&amp;$A7,Concentrado!$B$2:$B568, "=Durango")</f>
        <v>253.88810000000001</v>
      </c>
      <c r="T7" s="6">
        <f>SUMIFS(Concentrado!U$2:U568,Concentrado!$A$2:$A568,"="&amp;$A7,Concentrado!$B$2:$B568, "=Durango")</f>
        <v>74.844200000000001</v>
      </c>
    </row>
    <row r="8" spans="1:20" x14ac:dyDescent="0.25">
      <c r="A8" s="3">
        <v>2009</v>
      </c>
      <c r="B8" s="6">
        <f>SUMIFS(Concentrado!C$2:C569,Concentrado!$A$2:$A569,"="&amp;$A8,Concentrado!$B$2:$B569, "=Durango")</f>
        <v>2288.93084</v>
      </c>
      <c r="C8" s="6">
        <f>SUMIFS(Concentrado!D$2:D569,Concentrado!$A$2:$A569,"="&amp;$A8,Concentrado!$B$2:$B569, "=Durango")</f>
        <v>43.897451480712775</v>
      </c>
      <c r="D8" s="6">
        <f>SUMIFS(Concentrado!E$2:E569,Concentrado!$A$2:$A569,"="&amp;$A8,Concentrado!$B$2:$B569, "=Durango")</f>
        <v>872.27792999999997</v>
      </c>
      <c r="E8" s="6">
        <f>SUMIFS(Concentrado!F$2:F569,Concentrado!$A$2:$A569,"="&amp;$A8,Concentrado!$B$2:$B569, "=Durango")</f>
        <v>16.728674121875859</v>
      </c>
      <c r="F8" s="6">
        <f>SUMIFS(Concentrado!G$2:G569,Concentrado!$A$2:$A569,"="&amp;$A8,Concentrado!$B$2:$B569, "=Durango")</f>
        <v>1167.31393</v>
      </c>
      <c r="G8" s="6">
        <f>SUMIFS(Concentrado!H$2:H569,Concentrado!$A$2:$A569,"="&amp;$A8,Concentrado!$B$2:$B569, "=Durango")</f>
        <v>22.386917817462386</v>
      </c>
      <c r="H8" s="6">
        <f>SUMIFS(Concentrado!I$2:I569,Concentrado!$A$2:$A569,"="&amp;$A8,Concentrado!$B$2:$B569, "=Durango")</f>
        <v>496.73612000000003</v>
      </c>
      <c r="I8" s="6">
        <f>SUMIFS(Concentrado!J$2:J569,Concentrado!$A$2:$A569,"="&amp;$A8,Concentrado!$B$2:$B569, "=Durango")</f>
        <v>9.5264781903229192</v>
      </c>
      <c r="J8" s="6">
        <f>SUMIFS(Concentrado!K$2:K569,Concentrado!$A$2:$A569,"="&amp;$A8,Concentrado!$B$2:$B569, "=Durango")</f>
        <v>49.680950000000003</v>
      </c>
      <c r="K8" s="6">
        <f>SUMIFS(Concentrado!L$2:L569,Concentrado!$A$2:$A569,"="&amp;$A8,Concentrado!$B$2:$B569, "=Durango")</f>
        <v>0.95278854827292092</v>
      </c>
      <c r="L8" s="6">
        <f>SUMIFS(Concentrado!M$2:M569,Concentrado!$A$2:$A569,"="&amp;$A8,Concentrado!$B$2:$B569, "=Durango")</f>
        <v>339.32839999999999</v>
      </c>
      <c r="M8" s="6">
        <f>SUMIFS(Concentrado!N$2:N569,Concentrado!$A$2:$A569,"="&amp;$A8,Concentrado!$B$2:$B569, "=Durango")</f>
        <v>6.5076898413531339</v>
      </c>
      <c r="N8" s="6">
        <f>SUMIFS(Concentrado!O$2:O569,Concentrado!$A$2:$A569,"="&amp;$A8,Concentrado!$B$2:$B569, "=Durango")</f>
        <v>5214.2681700000003</v>
      </c>
      <c r="O8" s="6">
        <f>SUMIFS(Concentrado!P$2:P569,Concentrado!$A$2:$A569,"="&amp;$A8,Concentrado!$B$2:$B569, "=Durango")</f>
        <v>0</v>
      </c>
      <c r="P8" s="6">
        <f>SUMIFS(Concentrado!Q$2:Q569,Concentrado!$A$2:$A569,"="&amp;$A8,Concentrado!$B$2:$B569, "=Durango")</f>
        <v>0</v>
      </c>
      <c r="Q8" s="6">
        <f>SUMIFS(Concentrado!R$2:R569,Concentrado!$A$2:$A569,"="&amp;$A8,Concentrado!$B$2:$B569, "=Durango")</f>
        <v>0</v>
      </c>
      <c r="R8" s="6">
        <f>SUMIFS(Concentrado!S$2:S569,Concentrado!$A$2:$A569,"="&amp;$A8,Concentrado!$B$2:$B569, "=Durango")</f>
        <v>0</v>
      </c>
      <c r="S8" s="6">
        <f>SUMIFS(Concentrado!T$2:T569,Concentrado!$A$2:$A569,"="&amp;$A8,Concentrado!$B$2:$B569, "=Durango")</f>
        <v>274.31639999999999</v>
      </c>
      <c r="T8" s="6">
        <f>SUMIFS(Concentrado!U$2:U569,Concentrado!$A$2:$A569,"="&amp;$A8,Concentrado!$B$2:$B569, "=Durango")</f>
        <v>65.012</v>
      </c>
    </row>
    <row r="9" spans="1:20" x14ac:dyDescent="0.25">
      <c r="A9" s="3">
        <v>2010</v>
      </c>
      <c r="B9" s="6">
        <f>SUMIFS(Concentrado!C$2:C570,Concentrado!$A$2:$A570,"="&amp;$A9,Concentrado!$B$2:$B570, "=Durango")</f>
        <v>2477.5898000000002</v>
      </c>
      <c r="C9" s="6">
        <f>SUMIFS(Concentrado!D$2:D570,Concentrado!$A$2:$A570,"="&amp;$A9,Concentrado!$B$2:$B570, "=Durango")</f>
        <v>42.801428313175713</v>
      </c>
      <c r="D9" s="6">
        <f>SUMIFS(Concentrado!E$2:E570,Concentrado!$A$2:$A570,"="&amp;$A9,Concentrado!$B$2:$B570, "=Durango")</f>
        <v>923.99827000000005</v>
      </c>
      <c r="E9" s="6">
        <f>SUMIFS(Concentrado!F$2:F570,Concentrado!$A$2:$A570,"="&amp;$A9,Concentrado!$B$2:$B570, "=Durango")</f>
        <v>15.96246711820632</v>
      </c>
      <c r="F9" s="6">
        <f>SUMIFS(Concentrado!G$2:G570,Concentrado!$A$2:$A570,"="&amp;$A9,Concentrado!$B$2:$B570, "=Durango")</f>
        <v>1238.90446</v>
      </c>
      <c r="G9" s="6">
        <f>SUMIFS(Concentrado!H$2:H570,Concentrado!$A$2:$A570,"="&amp;$A9,Concentrado!$B$2:$B570, "=Durango")</f>
        <v>21.402606852661265</v>
      </c>
      <c r="H9" s="6">
        <f>SUMIFS(Concentrado!I$2:I570,Concentrado!$A$2:$A570,"="&amp;$A9,Concentrado!$B$2:$B570, "=Durango")</f>
        <v>646.12649999999996</v>
      </c>
      <c r="I9" s="6">
        <f>SUMIFS(Concentrado!J$2:J570,Concentrado!$A$2:$A570,"="&amp;$A9,Concentrado!$B$2:$B570, "=Durango")</f>
        <v>11.162112901414559</v>
      </c>
      <c r="J9" s="6">
        <f>SUMIFS(Concentrado!K$2:K570,Concentrado!$A$2:$A570,"="&amp;$A9,Concentrado!$B$2:$B570, "=Durango")</f>
        <v>145.72117</v>
      </c>
      <c r="K9" s="6">
        <f>SUMIFS(Concentrado!L$2:L570,Concentrado!$A$2:$A570,"="&amp;$A9,Concentrado!$B$2:$B570, "=Durango")</f>
        <v>2.5173958221280577</v>
      </c>
      <c r="L9" s="6">
        <f>SUMIFS(Concentrado!M$2:M570,Concentrado!$A$2:$A570,"="&amp;$A9,Concentrado!$B$2:$B570, "=Durango")</f>
        <v>356.22784000000001</v>
      </c>
      <c r="M9" s="6">
        <f>SUMIFS(Concentrado!N$2:N570,Concentrado!$A$2:$A570,"="&amp;$A9,Concentrado!$B$2:$B570, "=Durango")</f>
        <v>6.1539889924140896</v>
      </c>
      <c r="N9" s="6">
        <f>SUMIFS(Concentrado!O$2:O570,Concentrado!$A$2:$A570,"="&amp;$A9,Concentrado!$B$2:$B570, "=Durango")</f>
        <v>5788.5680400000001</v>
      </c>
      <c r="O9" s="6">
        <f>SUMIFS(Concentrado!P$2:P570,Concentrado!$A$2:$A570,"="&amp;$A9,Concentrado!$B$2:$B570, "=Durango")</f>
        <v>0</v>
      </c>
      <c r="P9" s="6">
        <f>SUMIFS(Concentrado!Q$2:Q570,Concentrado!$A$2:$A570,"="&amp;$A9,Concentrado!$B$2:$B570, "=Durango")</f>
        <v>0</v>
      </c>
      <c r="Q9" s="6">
        <f>SUMIFS(Concentrado!R$2:R570,Concentrado!$A$2:$A570,"="&amp;$A9,Concentrado!$B$2:$B570, "=Durango")</f>
        <v>0</v>
      </c>
      <c r="R9" s="6">
        <f>SUMIFS(Concentrado!S$2:S570,Concentrado!$A$2:$A570,"="&amp;$A9,Concentrado!$B$2:$B570, "=Durango")</f>
        <v>0</v>
      </c>
      <c r="S9" s="6">
        <f>SUMIFS(Concentrado!T$2:T570,Concentrado!$A$2:$A570,"="&amp;$A9,Concentrado!$B$2:$B570, "=Durango")</f>
        <v>268.07404000000002</v>
      </c>
      <c r="T9" s="6">
        <f>SUMIFS(Concentrado!U$2:U570,Concentrado!$A$2:$A570,"="&amp;$A9,Concentrado!$B$2:$B570, "=Durango")</f>
        <v>88.153800000000004</v>
      </c>
    </row>
    <row r="10" spans="1:20" x14ac:dyDescent="0.25">
      <c r="A10" s="3">
        <v>2011</v>
      </c>
      <c r="B10" s="6">
        <f>SUMIFS(Concentrado!C$2:C571,Concentrado!$A$2:$A571,"="&amp;$A10,Concentrado!$B$2:$B571, "=Durango")</f>
        <v>2957.0861399999999</v>
      </c>
      <c r="C10" s="6">
        <f>SUMIFS(Concentrado!D$2:D571,Concentrado!$A$2:$A571,"="&amp;$A10,Concentrado!$B$2:$B571, "=Durango")</f>
        <v>43.961959042443951</v>
      </c>
      <c r="D10" s="6">
        <f>SUMIFS(Concentrado!E$2:E571,Concentrado!$A$2:$A571,"="&amp;$A10,Concentrado!$B$2:$B571, "=Durango")</f>
        <v>1062.87544</v>
      </c>
      <c r="E10" s="6">
        <f>SUMIFS(Concentrado!F$2:F571,Concentrado!$A$2:$A571,"="&amp;$A10,Concentrado!$B$2:$B571, "=Durango")</f>
        <v>15.801395139777563</v>
      </c>
      <c r="F10" s="6">
        <f>SUMIFS(Concentrado!G$2:G571,Concentrado!$A$2:$A571,"="&amp;$A10,Concentrado!$B$2:$B571, "=Durango")</f>
        <v>1415.93731</v>
      </c>
      <c r="G10" s="6">
        <f>SUMIFS(Concentrado!H$2:H571,Concentrado!$A$2:$A571,"="&amp;$A10,Concentrado!$B$2:$B571, "=Durango")</f>
        <v>21.050241718318112</v>
      </c>
      <c r="H10" s="6">
        <f>SUMIFS(Concentrado!I$2:I571,Concentrado!$A$2:$A571,"="&amp;$A10,Concentrado!$B$2:$B571, "=Durango")</f>
        <v>790.98150999999996</v>
      </c>
      <c r="I10" s="6">
        <f>SUMIFS(Concentrado!J$2:J571,Concentrado!$A$2:$A571,"="&amp;$A10,Concentrado!$B$2:$B571, "=Durango")</f>
        <v>11.759243762155156</v>
      </c>
      <c r="J10" s="6">
        <f>SUMIFS(Concentrado!K$2:K571,Concentrado!$A$2:$A571,"="&amp;$A10,Concentrado!$B$2:$B571, "=Durango")</f>
        <v>115.18653</v>
      </c>
      <c r="K10" s="6">
        <f>SUMIFS(Concentrado!L$2:L571,Concentrado!$A$2:$A571,"="&amp;$A10,Concentrado!$B$2:$B571, "=Durango")</f>
        <v>1.7124376072795913</v>
      </c>
      <c r="L10" s="6">
        <f>SUMIFS(Concentrado!M$2:M571,Concentrado!$A$2:$A571,"="&amp;$A10,Concentrado!$B$2:$B571, "=Durango")</f>
        <v>384.39886999999999</v>
      </c>
      <c r="M10" s="6">
        <f>SUMIFS(Concentrado!N$2:N571,Concentrado!$A$2:$A571,"="&amp;$A10,Concentrado!$B$2:$B571, "=Durango")</f>
        <v>5.7147227300256249</v>
      </c>
      <c r="N10" s="6">
        <f>SUMIFS(Concentrado!O$2:O571,Concentrado!$A$2:$A571,"="&amp;$A10,Concentrado!$B$2:$B571, "=Durango")</f>
        <v>6726.4657999999999</v>
      </c>
      <c r="O10" s="6">
        <f>SUMIFS(Concentrado!P$2:P571,Concentrado!$A$2:$A571,"="&amp;$A10,Concentrado!$B$2:$B571, "=Durango")</f>
        <v>0</v>
      </c>
      <c r="P10" s="6">
        <f>SUMIFS(Concentrado!Q$2:Q571,Concentrado!$A$2:$A571,"="&amp;$A10,Concentrado!$B$2:$B571, "=Durango")</f>
        <v>0</v>
      </c>
      <c r="Q10" s="6">
        <f>SUMIFS(Concentrado!R$2:R571,Concentrado!$A$2:$A571,"="&amp;$A10,Concentrado!$B$2:$B571, "=Durango")</f>
        <v>0</v>
      </c>
      <c r="R10" s="6">
        <f>SUMIFS(Concentrado!S$2:S571,Concentrado!$A$2:$A571,"="&amp;$A10,Concentrado!$B$2:$B571, "=Durango")</f>
        <v>0</v>
      </c>
      <c r="S10" s="6">
        <f>SUMIFS(Concentrado!T$2:T571,Concentrado!$A$2:$A571,"="&amp;$A10,Concentrado!$B$2:$B571, "=Durango")</f>
        <v>312.33785</v>
      </c>
      <c r="T10" s="6">
        <f>SUMIFS(Concentrado!U$2:U571,Concentrado!$A$2:$A571,"="&amp;$A10,Concentrado!$B$2:$B571, "=Durango")</f>
        <v>72.061019999999999</v>
      </c>
    </row>
    <row r="11" spans="1:20" x14ac:dyDescent="0.25">
      <c r="A11" s="3">
        <v>2012</v>
      </c>
      <c r="B11" s="6">
        <f>SUMIFS(Concentrado!C$2:C572,Concentrado!$A$2:$A572,"="&amp;$A11,Concentrado!$B$2:$B572, "=Durango")</f>
        <v>2910.7189400000002</v>
      </c>
      <c r="C11" s="6">
        <f>SUMIFS(Concentrado!D$2:D572,Concentrado!$A$2:$A572,"="&amp;$A11,Concentrado!$B$2:$B572, "=Durango")</f>
        <v>43.228720302996557</v>
      </c>
      <c r="D11" s="6">
        <f>SUMIFS(Concentrado!E$2:E572,Concentrado!$A$2:$A572,"="&amp;$A11,Concentrado!$B$2:$B572, "=Durango")</f>
        <v>1200.5809999999999</v>
      </c>
      <c r="E11" s="6">
        <f>SUMIFS(Concentrado!F$2:F572,Concentrado!$A$2:$A572,"="&amp;$A11,Concentrado!$B$2:$B572, "=Durango")</f>
        <v>17.830502126767318</v>
      </c>
      <c r="F11" s="6">
        <f>SUMIFS(Concentrado!G$2:G572,Concentrado!$A$2:$A572,"="&amp;$A11,Concentrado!$B$2:$B572, "=Durango")</f>
        <v>1502.39048</v>
      </c>
      <c r="G11" s="6">
        <f>SUMIFS(Concentrado!H$2:H572,Concentrado!$A$2:$A572,"="&amp;$A11,Concentrado!$B$2:$B572, "=Durango")</f>
        <v>22.31284407205759</v>
      </c>
      <c r="H11" s="6">
        <f>SUMIFS(Concentrado!I$2:I572,Concentrado!$A$2:$A572,"="&amp;$A11,Concentrado!$B$2:$B572, "=Durango")</f>
        <v>557.09573</v>
      </c>
      <c r="I11" s="6">
        <f>SUMIFS(Concentrado!J$2:J572,Concentrado!$A$2:$A572,"="&amp;$A11,Concentrado!$B$2:$B572, "=Durango")</f>
        <v>8.2737412957376399</v>
      </c>
      <c r="J11" s="6">
        <f>SUMIFS(Concentrado!K$2:K572,Concentrado!$A$2:$A572,"="&amp;$A11,Concentrado!$B$2:$B572, "=Durango")</f>
        <v>131.78172000000001</v>
      </c>
      <c r="K11" s="6">
        <f>SUMIFS(Concentrado!L$2:L572,Concentrado!$A$2:$A572,"="&amp;$A11,Concentrado!$B$2:$B572, "=Durango")</f>
        <v>1.9571642719058984</v>
      </c>
      <c r="L11" s="6">
        <f>SUMIFS(Concentrado!M$2:M572,Concentrado!$A$2:$A572,"="&amp;$A11,Concentrado!$B$2:$B572, "=Durango")</f>
        <v>430.73101000000003</v>
      </c>
      <c r="M11" s="6">
        <f>SUMIFS(Concentrado!N$2:N572,Concentrado!$A$2:$A572,"="&amp;$A11,Concentrado!$B$2:$B572, "=Durango")</f>
        <v>6.3970279305349962</v>
      </c>
      <c r="N11" s="6">
        <f>SUMIFS(Concentrado!O$2:O572,Concentrado!$A$2:$A572,"="&amp;$A11,Concentrado!$B$2:$B572, "=Durango")</f>
        <v>6733.2988800000003</v>
      </c>
      <c r="O11" s="6">
        <f>SUMIFS(Concentrado!P$2:P572,Concentrado!$A$2:$A572,"="&amp;$A11,Concentrado!$B$2:$B572, "=Durango")</f>
        <v>0</v>
      </c>
      <c r="P11" s="6">
        <f>SUMIFS(Concentrado!Q$2:Q572,Concentrado!$A$2:$A572,"="&amp;$A11,Concentrado!$B$2:$B572, "=Durango")</f>
        <v>0</v>
      </c>
      <c r="Q11" s="6">
        <f>SUMIFS(Concentrado!R$2:R572,Concentrado!$A$2:$A572,"="&amp;$A11,Concentrado!$B$2:$B572, "=Durango")</f>
        <v>0</v>
      </c>
      <c r="R11" s="6">
        <f>SUMIFS(Concentrado!S$2:S572,Concentrado!$A$2:$A572,"="&amp;$A11,Concentrado!$B$2:$B572, "=Durango")</f>
        <v>0</v>
      </c>
      <c r="S11" s="6">
        <f>SUMIFS(Concentrado!T$2:T572,Concentrado!$A$2:$A572,"="&amp;$A11,Concentrado!$B$2:$B572, "=Durango")</f>
        <v>350.17561000000001</v>
      </c>
      <c r="T11" s="6">
        <f>SUMIFS(Concentrado!U$2:U572,Concentrado!$A$2:$A572,"="&amp;$A11,Concentrado!$B$2:$B572, "=Durango")</f>
        <v>80.555400000000006</v>
      </c>
    </row>
    <row r="12" spans="1:20" x14ac:dyDescent="0.25">
      <c r="A12" s="3">
        <v>2013</v>
      </c>
      <c r="B12" s="6">
        <f>SUMIFS(Concentrado!C$2:C573,Concentrado!$A$2:$A573,"="&amp;$A12,Concentrado!$B$2:$B573, "=Durango")</f>
        <v>3054.3685599999999</v>
      </c>
      <c r="C12" s="6">
        <f>SUMIFS(Concentrado!D$2:D573,Concentrado!$A$2:$A573,"="&amp;$A12,Concentrado!$B$2:$B573, "=Durango")</f>
        <v>42.931749809015066</v>
      </c>
      <c r="D12" s="6">
        <f>SUMIFS(Concentrado!E$2:E573,Concentrado!$A$2:$A573,"="&amp;$A12,Concentrado!$B$2:$B573, "=Durango")</f>
        <v>1266.14465</v>
      </c>
      <c r="E12" s="6">
        <f>SUMIFS(Concentrado!F$2:F573,Concentrado!$A$2:$A573,"="&amp;$A12,Concentrado!$B$2:$B573, "=Durango")</f>
        <v>17.796740723333976</v>
      </c>
      <c r="F12" s="6">
        <f>SUMIFS(Concentrado!G$2:G573,Concentrado!$A$2:$A573,"="&amp;$A12,Concentrado!$B$2:$B573, "=Durango")</f>
        <v>1546.27584</v>
      </c>
      <c r="G12" s="6">
        <f>SUMIFS(Concentrado!H$2:H573,Concentrado!$A$2:$A573,"="&amp;$A12,Concentrado!$B$2:$B573, "=Durango")</f>
        <v>21.734223029916407</v>
      </c>
      <c r="H12" s="6">
        <f>SUMIFS(Concentrado!I$2:I573,Concentrado!$A$2:$A573,"="&amp;$A12,Concentrado!$B$2:$B573, "=Durango")</f>
        <v>687.20705999999996</v>
      </c>
      <c r="I12" s="6">
        <f>SUMIFS(Concentrado!J$2:J573,Concentrado!$A$2:$A573,"="&amp;$A12,Concentrado!$B$2:$B573, "=Durango")</f>
        <v>9.659280138382778</v>
      </c>
      <c r="J12" s="6">
        <f>SUMIFS(Concentrado!K$2:K573,Concentrado!$A$2:$A573,"="&amp;$A12,Concentrado!$B$2:$B573, "=Durango")</f>
        <v>138.28887</v>
      </c>
      <c r="K12" s="6">
        <f>SUMIFS(Concentrado!L$2:L573,Concentrado!$A$2:$A573,"="&amp;$A12,Concentrado!$B$2:$B573, "=Durango")</f>
        <v>1.9437677711727788</v>
      </c>
      <c r="L12" s="6">
        <f>SUMIFS(Concentrado!M$2:M573,Concentrado!$A$2:$A573,"="&amp;$A12,Concentrado!$B$2:$B573, "=Durango")</f>
        <v>422.18990999999994</v>
      </c>
      <c r="M12" s="6">
        <f>SUMIFS(Concentrado!N$2:N573,Concentrado!$A$2:$A573,"="&amp;$A12,Concentrado!$B$2:$B573, "=Durango")</f>
        <v>5.9342385281789927</v>
      </c>
      <c r="N12" s="6">
        <f>SUMIFS(Concentrado!O$2:O573,Concentrado!$A$2:$A573,"="&amp;$A12,Concentrado!$B$2:$B573, "=Durango")</f>
        <v>7114.4748899999995</v>
      </c>
      <c r="O12" s="6">
        <f>SUMIFS(Concentrado!P$2:P573,Concentrado!$A$2:$A573,"="&amp;$A12,Concentrado!$B$2:$B573, "=Durango")</f>
        <v>0</v>
      </c>
      <c r="P12" s="6">
        <f>SUMIFS(Concentrado!Q$2:Q573,Concentrado!$A$2:$A573,"="&amp;$A12,Concentrado!$B$2:$B573, "=Durango")</f>
        <v>0</v>
      </c>
      <c r="Q12" s="6">
        <f>SUMIFS(Concentrado!R$2:R573,Concentrado!$A$2:$A573,"="&amp;$A12,Concentrado!$B$2:$B573, "=Durango")</f>
        <v>0</v>
      </c>
      <c r="R12" s="6">
        <f>SUMIFS(Concentrado!S$2:S573,Concentrado!$A$2:$A573,"="&amp;$A12,Concentrado!$B$2:$B573, "=Durango")</f>
        <v>0</v>
      </c>
      <c r="S12" s="6">
        <f>SUMIFS(Concentrado!T$2:T573,Concentrado!$A$2:$A573,"="&amp;$A12,Concentrado!$B$2:$B573, "=Durango")</f>
        <v>355.75439999999998</v>
      </c>
      <c r="T12" s="6">
        <f>SUMIFS(Concentrado!U$2:U573,Concentrado!$A$2:$A573,"="&amp;$A12,Concentrado!$B$2:$B573, "=Durango")</f>
        <v>66.435509999999994</v>
      </c>
    </row>
    <row r="13" spans="1:20" x14ac:dyDescent="0.25">
      <c r="A13" s="3">
        <v>2014</v>
      </c>
      <c r="B13" s="6">
        <f>SUMIFS(Concentrado!C$2:C574,Concentrado!$A$2:$A574,"="&amp;$A13,Concentrado!$B$2:$B574, "=Durango")</f>
        <v>2965.11859</v>
      </c>
      <c r="C13" s="6">
        <f>SUMIFS(Concentrado!D$2:D574,Concentrado!$A$2:$A574,"="&amp;$A13,Concentrado!$B$2:$B574, "=Durango")</f>
        <v>41.168967787790187</v>
      </c>
      <c r="D13" s="6">
        <f>SUMIFS(Concentrado!E$2:E574,Concentrado!$A$2:$A574,"="&amp;$A13,Concentrado!$B$2:$B574, "=Durango")</f>
        <v>1034.9090100000001</v>
      </c>
      <c r="E13" s="6">
        <f>SUMIFS(Concentrado!F$2:F574,Concentrado!$A$2:$A574,"="&amp;$A13,Concentrado!$B$2:$B574, "=Durango")</f>
        <v>14.369116918181621</v>
      </c>
      <c r="F13" s="6">
        <f>SUMIFS(Concentrado!G$2:G574,Concentrado!$A$2:$A574,"="&amp;$A13,Concentrado!$B$2:$B574, "=Durango")</f>
        <v>1676.5999300000001</v>
      </c>
      <c r="G13" s="6">
        <f>SUMIFS(Concentrado!H$2:H574,Concentrado!$A$2:$A574,"="&amp;$A13,Concentrado!$B$2:$B574, "=Durango")</f>
        <v>23.278626610067992</v>
      </c>
      <c r="H13" s="6">
        <f>SUMIFS(Concentrado!I$2:I574,Concentrado!$A$2:$A574,"="&amp;$A13,Concentrado!$B$2:$B574, "=Durango")</f>
        <v>900.16985</v>
      </c>
      <c r="I13" s="6">
        <f>SUMIFS(Concentrado!J$2:J574,Concentrado!$A$2:$A574,"="&amp;$A13,Concentrado!$B$2:$B574, "=Durango")</f>
        <v>12.49834110621185</v>
      </c>
      <c r="J13" s="6">
        <f>SUMIFS(Concentrado!K$2:K574,Concentrado!$A$2:$A574,"="&amp;$A13,Concentrado!$B$2:$B574, "=Durango")</f>
        <v>183.23202000000001</v>
      </c>
      <c r="K13" s="6">
        <f>SUMIFS(Concentrado!L$2:L574,Concentrado!$A$2:$A574,"="&amp;$A13,Concentrado!$B$2:$B574, "=Durango")</f>
        <v>2.5440713078095563</v>
      </c>
      <c r="L13" s="6">
        <f>SUMIFS(Concentrado!M$2:M574,Concentrado!$A$2:$A574,"="&amp;$A13,Concentrado!$B$2:$B574, "=Durango")</f>
        <v>442.28523000000001</v>
      </c>
      <c r="M13" s="6">
        <f>SUMIFS(Concentrado!N$2:N574,Concentrado!$A$2:$A574,"="&amp;$A13,Concentrado!$B$2:$B574, "=Durango")</f>
        <v>6.1408762699387927</v>
      </c>
      <c r="N13" s="6">
        <f>SUMIFS(Concentrado!O$2:O574,Concentrado!$A$2:$A574,"="&amp;$A13,Concentrado!$B$2:$B574, "=Durango")</f>
        <v>7202.3146300000008</v>
      </c>
      <c r="O13" s="6">
        <f>SUMIFS(Concentrado!P$2:P574,Concentrado!$A$2:$A574,"="&amp;$A13,Concentrado!$B$2:$B574, "=Durango")</f>
        <v>0</v>
      </c>
      <c r="P13" s="6">
        <f>SUMIFS(Concentrado!Q$2:Q574,Concentrado!$A$2:$A574,"="&amp;$A13,Concentrado!$B$2:$B574, "=Durango")</f>
        <v>0</v>
      </c>
      <c r="Q13" s="6">
        <f>SUMIFS(Concentrado!R$2:R574,Concentrado!$A$2:$A574,"="&amp;$A13,Concentrado!$B$2:$B574, "=Durango")</f>
        <v>0</v>
      </c>
      <c r="R13" s="6">
        <f>SUMIFS(Concentrado!S$2:S574,Concentrado!$A$2:$A574,"="&amp;$A13,Concentrado!$B$2:$B574, "=Durango")</f>
        <v>0</v>
      </c>
      <c r="S13" s="6">
        <f>SUMIFS(Concentrado!T$2:T574,Concentrado!$A$2:$A574,"="&amp;$A13,Concentrado!$B$2:$B574, "=Durango")</f>
        <v>374.09392000000003</v>
      </c>
      <c r="T13" s="6">
        <f>SUMIFS(Concentrado!U$2:U574,Concentrado!$A$2:$A574,"="&amp;$A13,Concentrado!$B$2:$B574, "=Durango")</f>
        <v>68.191310000000001</v>
      </c>
    </row>
    <row r="14" spans="1:20" x14ac:dyDescent="0.25">
      <c r="A14" s="3">
        <v>2015</v>
      </c>
      <c r="B14" s="6">
        <f>SUMIFS(Concentrado!C$2:C575,Concentrado!$A$2:$A575,"="&amp;$A14,Concentrado!$B$2:$B575, "=Durango")</f>
        <v>3180.0621799999999</v>
      </c>
      <c r="C14" s="6">
        <f>SUMIFS(Concentrado!D$2:D575,Concentrado!$A$2:$A575,"="&amp;$A14,Concentrado!$B$2:$B575, "=Durango")</f>
        <v>40.531933704828518</v>
      </c>
      <c r="D14" s="6">
        <f>SUMIFS(Concentrado!E$2:E575,Concentrado!$A$2:$A575,"="&amp;$A14,Concentrado!$B$2:$B575, "=Durango")</f>
        <v>1042.9992999999999</v>
      </c>
      <c r="E14" s="6">
        <f>SUMIFS(Concentrado!F$2:F575,Concentrado!$A$2:$A575,"="&amp;$A14,Concentrado!$B$2:$B575, "=Durango")</f>
        <v>13.293695559683222</v>
      </c>
      <c r="F14" s="6">
        <f>SUMIFS(Concentrado!G$2:G575,Concentrado!$A$2:$A575,"="&amp;$A14,Concentrado!$B$2:$B575, "=Durango")</f>
        <v>1845.9637</v>
      </c>
      <c r="G14" s="6">
        <f>SUMIFS(Concentrado!H$2:H575,Concentrado!$A$2:$A575,"="&amp;$A14,Concentrado!$B$2:$B575, "=Durango")</f>
        <v>23.527992245082441</v>
      </c>
      <c r="H14" s="6">
        <f>SUMIFS(Concentrado!I$2:I575,Concentrado!$A$2:$A575,"="&amp;$A14,Concentrado!$B$2:$B575, "=Durango")</f>
        <v>983.70831999999996</v>
      </c>
      <c r="I14" s="6">
        <f>SUMIFS(Concentrado!J$2:J575,Concentrado!$A$2:$A575,"="&amp;$A14,Concentrado!$B$2:$B575, "=Durango")</f>
        <v>12.537993961843927</v>
      </c>
      <c r="J14" s="6">
        <f>SUMIFS(Concentrado!K$2:K575,Concentrado!$A$2:$A575,"="&amp;$A14,Concentrado!$B$2:$B575, "=Durango")</f>
        <v>333.4735</v>
      </c>
      <c r="K14" s="6">
        <f>SUMIFS(Concentrado!L$2:L575,Concentrado!$A$2:$A575,"="&amp;$A14,Concentrado!$B$2:$B575, "=Durango")</f>
        <v>4.2503338077235755</v>
      </c>
      <c r="L14" s="6">
        <f>SUMIFS(Concentrado!M$2:M575,Concentrado!$A$2:$A575,"="&amp;$A14,Concentrado!$B$2:$B575, "=Durango")</f>
        <v>459.61206000000004</v>
      </c>
      <c r="M14" s="6">
        <f>SUMIFS(Concentrado!N$2:N575,Concentrado!$A$2:$A575,"="&amp;$A14,Concentrado!$B$2:$B575, "=Durango")</f>
        <v>5.8580507208383166</v>
      </c>
      <c r="N14" s="6">
        <f>SUMIFS(Concentrado!O$2:O575,Concentrado!$A$2:$A575,"="&amp;$A14,Concentrado!$B$2:$B575, "=Durango")</f>
        <v>7845.8190599999998</v>
      </c>
      <c r="O14" s="6">
        <f>SUMIFS(Concentrado!P$2:P575,Concentrado!$A$2:$A575,"="&amp;$A14,Concentrado!$B$2:$B575, "=Durango")</f>
        <v>0</v>
      </c>
      <c r="P14" s="6">
        <f>SUMIFS(Concentrado!Q$2:Q575,Concentrado!$A$2:$A575,"="&amp;$A14,Concentrado!$B$2:$B575, "=Durango")</f>
        <v>0</v>
      </c>
      <c r="Q14" s="6">
        <f>SUMIFS(Concentrado!R$2:R575,Concentrado!$A$2:$A575,"="&amp;$A14,Concentrado!$B$2:$B575, "=Durango")</f>
        <v>0</v>
      </c>
      <c r="R14" s="6">
        <f>SUMIFS(Concentrado!S$2:S575,Concentrado!$A$2:$A575,"="&amp;$A14,Concentrado!$B$2:$B575, "=Durango")</f>
        <v>0</v>
      </c>
      <c r="S14" s="6">
        <f>SUMIFS(Concentrado!T$2:T575,Concentrado!$A$2:$A575,"="&amp;$A14,Concentrado!$B$2:$B575, "=Durango")</f>
        <v>373.67151000000001</v>
      </c>
      <c r="T14" s="6">
        <f>SUMIFS(Concentrado!U$2:U575,Concentrado!$A$2:$A575,"="&amp;$A14,Concentrado!$B$2:$B575, "=Durango")</f>
        <v>85.940550000000002</v>
      </c>
    </row>
    <row r="15" spans="1:20" x14ac:dyDescent="0.25">
      <c r="A15" s="3">
        <v>2016</v>
      </c>
      <c r="B15" s="6">
        <f>SUMIFS(Concentrado!C$2:C576,Concentrado!$A$2:$A576,"="&amp;$A15,Concentrado!$B$2:$B576, "=Durango")</f>
        <v>3302.8133800000001</v>
      </c>
      <c r="C15" s="6">
        <f>SUMIFS(Concentrado!D$2:D576,Concentrado!$A$2:$A576,"="&amp;$A15,Concentrado!$B$2:$B576, "=Durango")</f>
        <v>41.068855176987569</v>
      </c>
      <c r="D15" s="6">
        <f>SUMIFS(Concentrado!E$2:E576,Concentrado!$A$2:$A576,"="&amp;$A15,Concentrado!$B$2:$B576, "=Durango")</f>
        <v>1064.99981</v>
      </c>
      <c r="E15" s="6">
        <f>SUMIFS(Concentrado!F$2:F576,Concentrado!$A$2:$A576,"="&amp;$A15,Concentrado!$B$2:$B576, "=Durango")</f>
        <v>13.242747296975427</v>
      </c>
      <c r="F15" s="6">
        <f>SUMIFS(Concentrado!G$2:G576,Concentrado!$A$2:$A576,"="&amp;$A15,Concentrado!$B$2:$B576, "=Durango")</f>
        <v>1962.33925</v>
      </c>
      <c r="G15" s="6">
        <f>SUMIFS(Concentrado!H$2:H576,Concentrado!$A$2:$A576,"="&amp;$A15,Concentrado!$B$2:$B576, "=Durango")</f>
        <v>24.400720596078123</v>
      </c>
      <c r="H15" s="6">
        <f>SUMIFS(Concentrado!I$2:I576,Concentrado!$A$2:$A576,"="&amp;$A15,Concentrado!$B$2:$B576, "=Durango")</f>
        <v>993.09442999999999</v>
      </c>
      <c r="I15" s="6">
        <f>SUMIFS(Concentrado!J$2:J576,Concentrado!$A$2:$A576,"="&amp;$A15,Concentrado!$B$2:$B576, "=Durango")</f>
        <v>12.348639365976839</v>
      </c>
      <c r="J15" s="6">
        <f>SUMIFS(Concentrado!K$2:K576,Concentrado!$A$2:$A576,"="&amp;$A15,Concentrado!$B$2:$B576, "=Durango")</f>
        <v>326.79978999999997</v>
      </c>
      <c r="K15" s="6">
        <f>SUMIFS(Concentrado!L$2:L576,Concentrado!$A$2:$A576,"="&amp;$A15,Concentrado!$B$2:$B576, "=Durango")</f>
        <v>4.0635941856878235</v>
      </c>
      <c r="L15" s="6">
        <f>SUMIFS(Concentrado!M$2:M576,Concentrado!$A$2:$A576,"="&amp;$A15,Concentrado!$B$2:$B576, "=Durango")</f>
        <v>392.08981</v>
      </c>
      <c r="M15" s="6">
        <f>SUMIFS(Concentrado!N$2:N576,Concentrado!$A$2:$A576,"="&amp;$A15,Concentrado!$B$2:$B576, "=Durango")</f>
        <v>4.8754433782942259</v>
      </c>
      <c r="N15" s="6">
        <f>SUMIFS(Concentrado!O$2:O576,Concentrado!$A$2:$A576,"="&amp;$A15,Concentrado!$B$2:$B576, "=Durango")</f>
        <v>8042.1364699999995</v>
      </c>
      <c r="O15" s="6">
        <f>SUMIFS(Concentrado!P$2:P576,Concentrado!$A$2:$A576,"="&amp;$A15,Concentrado!$B$2:$B576, "=Durango")</f>
        <v>0</v>
      </c>
      <c r="P15" s="6">
        <f>SUMIFS(Concentrado!Q$2:Q576,Concentrado!$A$2:$A576,"="&amp;$A15,Concentrado!$B$2:$B576, "=Durango")</f>
        <v>0</v>
      </c>
      <c r="Q15" s="6">
        <f>SUMIFS(Concentrado!R$2:R576,Concentrado!$A$2:$A576,"="&amp;$A15,Concentrado!$B$2:$B576, "=Durango")</f>
        <v>0</v>
      </c>
      <c r="R15" s="6">
        <f>SUMIFS(Concentrado!S$2:S576,Concentrado!$A$2:$A576,"="&amp;$A15,Concentrado!$B$2:$B576, "=Durango")</f>
        <v>0</v>
      </c>
      <c r="S15" s="6">
        <f>SUMIFS(Concentrado!T$2:T576,Concentrado!$A$2:$A576,"="&amp;$A15,Concentrado!$B$2:$B576, "=Durango")</f>
        <v>389.47485</v>
      </c>
      <c r="T15" s="6">
        <f>SUMIFS(Concentrado!U$2:U576,Concentrado!$A$2:$A576,"="&amp;$A15,Concentrado!$B$2:$B576, "=Durango")</f>
        <v>2.61496</v>
      </c>
    </row>
    <row r="16" spans="1:20" x14ac:dyDescent="0.25">
      <c r="A16" s="3">
        <v>2017</v>
      </c>
      <c r="B16" s="6">
        <f>SUMIFS(Concentrado!C$2:C577,Concentrado!$A$2:$A577,"="&amp;$A16,Concentrado!$B$2:$B577, "=Durango")</f>
        <v>3546.03703</v>
      </c>
      <c r="C16" s="6">
        <f>SUMIFS(Concentrado!D$2:D577,Concentrado!$A$2:$A577,"="&amp;$A16,Concentrado!$B$2:$B577, "=Durango")</f>
        <v>38.02846024748807</v>
      </c>
      <c r="D16" s="6">
        <f>SUMIFS(Concentrado!E$2:E577,Concentrado!$A$2:$A577,"="&amp;$A16,Concentrado!$B$2:$B577, "=Durango")</f>
        <v>1132.1952900000001</v>
      </c>
      <c r="E16" s="6">
        <f>SUMIFS(Concentrado!F$2:F577,Concentrado!$A$2:$A577,"="&amp;$A16,Concentrado!$B$2:$B577, "=Durango")</f>
        <v>12.14190467101756</v>
      </c>
      <c r="F16" s="6">
        <f>SUMIFS(Concentrado!G$2:G577,Concentrado!$A$2:$A577,"="&amp;$A16,Concentrado!$B$2:$B577, "=Durango")</f>
        <v>2115.3711699999999</v>
      </c>
      <c r="G16" s="6">
        <f>SUMIFS(Concentrado!H$2:H577,Concentrado!$A$2:$A577,"="&amp;$A16,Concentrado!$B$2:$B577, "=Durango")</f>
        <v>22.685693287029022</v>
      </c>
      <c r="H16" s="6">
        <f>SUMIFS(Concentrado!I$2:I577,Concentrado!$A$2:$A577,"="&amp;$A16,Concentrado!$B$2:$B577, "=Durango")</f>
        <v>944.35887000000002</v>
      </c>
      <c r="I16" s="6">
        <f>SUMIFS(Concentrado!J$2:J577,Concentrado!$A$2:$A577,"="&amp;$A16,Concentrado!$B$2:$B577, "=Durango")</f>
        <v>10.127506690802313</v>
      </c>
      <c r="J16" s="6">
        <f>SUMIFS(Concentrado!K$2:K577,Concentrado!$A$2:$A577,"="&amp;$A16,Concentrado!$B$2:$B577, "=Durango")</f>
        <v>1178.5392999999999</v>
      </c>
      <c r="K16" s="6">
        <f>SUMIFS(Concentrado!L$2:L577,Concentrado!$A$2:$A577,"="&amp;$A16,Concentrado!$B$2:$B577, "=Durango")</f>
        <v>12.638907755611456</v>
      </c>
      <c r="L16" s="6">
        <f>SUMIFS(Concentrado!M$2:M577,Concentrado!$A$2:$A577,"="&amp;$A16,Concentrado!$B$2:$B577, "=Durango")</f>
        <v>408.19097000000005</v>
      </c>
      <c r="M16" s="6">
        <f>SUMIFS(Concentrado!N$2:N577,Concentrado!$A$2:$A577,"="&amp;$A16,Concentrado!$B$2:$B577, "=Durango")</f>
        <v>4.3775273480515793</v>
      </c>
      <c r="N16" s="6">
        <f>SUMIFS(Concentrado!O$2:O577,Concentrado!$A$2:$A577,"="&amp;$A16,Concentrado!$B$2:$B577, "=Durango")</f>
        <v>9324.6926299999996</v>
      </c>
      <c r="O16" s="6">
        <f>SUMIFS(Concentrado!P$2:P577,Concentrado!$A$2:$A577,"="&amp;$A16,Concentrado!$B$2:$B577, "=Durango")</f>
        <v>0</v>
      </c>
      <c r="P16" s="6">
        <f>SUMIFS(Concentrado!Q$2:Q577,Concentrado!$A$2:$A577,"="&amp;$A16,Concentrado!$B$2:$B577, "=Durango")</f>
        <v>0</v>
      </c>
      <c r="Q16" s="6">
        <f>SUMIFS(Concentrado!R$2:R577,Concentrado!$A$2:$A577,"="&amp;$A16,Concentrado!$B$2:$B577, "=Durango")</f>
        <v>0</v>
      </c>
      <c r="R16" s="6">
        <f>SUMIFS(Concentrado!S$2:S577,Concentrado!$A$2:$A577,"="&amp;$A16,Concentrado!$B$2:$B577, "=Durango")</f>
        <v>0</v>
      </c>
      <c r="S16" s="6">
        <f>SUMIFS(Concentrado!T$2:T577,Concentrado!$A$2:$A577,"="&amp;$A16,Concentrado!$B$2:$B577, "=Durango")</f>
        <v>405.36317000000003</v>
      </c>
      <c r="T16" s="6">
        <f>SUMIFS(Concentrado!U$2:U577,Concentrado!$A$2:$A577,"="&amp;$A16,Concentrado!$B$2:$B577, "=Durango")</f>
        <v>2.8277999999999999</v>
      </c>
    </row>
    <row r="17" spans="1:20" x14ac:dyDescent="0.25">
      <c r="A17" s="3">
        <v>2018</v>
      </c>
      <c r="B17" s="6">
        <f>SUMIFS(Concentrado!C$2:C578,Concentrado!$A$2:$A578,"="&amp;$A17,Concentrado!$B$2:$B578, "=Durango")</f>
        <v>3866.72991</v>
      </c>
      <c r="C17" s="6">
        <f>SUMIFS(Concentrado!D$2:D578,Concentrado!$A$2:$A578,"="&amp;$A17,Concentrado!$B$2:$B578, "=Durango")</f>
        <v>43.787365365396155</v>
      </c>
      <c r="D17" s="6">
        <f>SUMIFS(Concentrado!E$2:E578,Concentrado!$A$2:$A578,"="&amp;$A17,Concentrado!$B$2:$B578, "=Durango")</f>
        <v>1058.0892200000001</v>
      </c>
      <c r="E17" s="6">
        <f>SUMIFS(Concentrado!F$2:F578,Concentrado!$A$2:$A578,"="&amp;$A17,Concentrado!$B$2:$B578, "=Durango")</f>
        <v>11.981943488089923</v>
      </c>
      <c r="F17" s="6">
        <f>SUMIFS(Concentrado!G$2:G578,Concentrado!$A$2:$A578,"="&amp;$A17,Concentrado!$B$2:$B578, "=Durango")</f>
        <v>2197.91914</v>
      </c>
      <c r="G17" s="6">
        <f>SUMIFS(Concentrado!H$2:H578,Concentrado!$A$2:$A578,"="&amp;$A17,Concentrado!$B$2:$B578, "=Durango")</f>
        <v>24.889529568093703</v>
      </c>
      <c r="H17" s="6">
        <f>SUMIFS(Concentrado!I$2:I578,Concentrado!$A$2:$A578,"="&amp;$A17,Concentrado!$B$2:$B578, "=Durango")</f>
        <v>962.39062999999999</v>
      </c>
      <c r="I17" s="6">
        <f>SUMIFS(Concentrado!J$2:J578,Concentrado!$A$2:$A578,"="&amp;$A17,Concentrado!$B$2:$B578, "=Durango")</f>
        <v>10.898239887679091</v>
      </c>
      <c r="J17" s="6">
        <f>SUMIFS(Concentrado!K$2:K578,Concentrado!$A$2:$A578,"="&amp;$A17,Concentrado!$B$2:$B578, "=Durango")</f>
        <v>343.77650999999997</v>
      </c>
      <c r="K17" s="6">
        <f>SUMIFS(Concentrado!L$2:L578,Concentrado!$A$2:$A578,"="&amp;$A17,Concentrado!$B$2:$B578, "=Durango")</f>
        <v>3.8929710628303917</v>
      </c>
      <c r="L17" s="6">
        <f>SUMIFS(Concentrado!M$2:M578,Concentrado!$A$2:$A578,"="&amp;$A17,Concentrado!$B$2:$B578, "=Durango")</f>
        <v>401.79239000000001</v>
      </c>
      <c r="M17" s="6">
        <f>SUMIFS(Concentrado!N$2:N578,Concentrado!$A$2:$A578,"="&amp;$A17,Concentrado!$B$2:$B578, "=Durango")</f>
        <v>4.5499506279107411</v>
      </c>
      <c r="N17" s="6">
        <f>SUMIFS(Concentrado!O$2:O578,Concentrado!$A$2:$A578,"="&amp;$A17,Concentrado!$B$2:$B578, "=Durango")</f>
        <v>8830.6977999999999</v>
      </c>
      <c r="O17" s="6">
        <f>SUMIFS(Concentrado!P$2:P578,Concentrado!$A$2:$A578,"="&amp;$A17,Concentrado!$B$2:$B578, "=Durango")</f>
        <v>0</v>
      </c>
      <c r="P17" s="6">
        <f>SUMIFS(Concentrado!Q$2:Q578,Concentrado!$A$2:$A578,"="&amp;$A17,Concentrado!$B$2:$B578, "=Durango")</f>
        <v>0</v>
      </c>
      <c r="Q17" s="6">
        <f>SUMIFS(Concentrado!R$2:R578,Concentrado!$A$2:$A578,"="&amp;$A17,Concentrado!$B$2:$B578, "=Durango")</f>
        <v>0</v>
      </c>
      <c r="R17" s="6">
        <f>SUMIFS(Concentrado!S$2:S578,Concentrado!$A$2:$A578,"="&amp;$A17,Concentrado!$B$2:$B578, "=Durango")</f>
        <v>0</v>
      </c>
      <c r="S17" s="6">
        <f>SUMIFS(Concentrado!T$2:T578,Concentrado!$A$2:$A578,"="&amp;$A17,Concentrado!$B$2:$B578, "=Durango")</f>
        <v>399.05079000000001</v>
      </c>
      <c r="T17" s="6">
        <f>SUMIFS(Concentrado!U$2:U578,Concentrado!$A$2:$A578,"="&amp;$A17,Concentrado!$B$2:$B578, "=Durango")</f>
        <v>2.7416</v>
      </c>
    </row>
    <row r="18" spans="1:20" x14ac:dyDescent="0.25">
      <c r="A18" s="3">
        <v>2019</v>
      </c>
      <c r="B18" s="6">
        <f>SUMIFS(Concentrado!C$2:C579,Concentrado!$A$2:$A579,"="&amp;$A18,Concentrado!$B$2:$B579, "=Durango")</f>
        <v>3877.0394000000001</v>
      </c>
      <c r="C18" s="6">
        <f>SUMIFS(Concentrado!D$2:D579,Concentrado!$A$2:$A579,"="&amp;$A18,Concentrado!$B$2:$B579, "=Durango")</f>
        <v>43.05895829763611</v>
      </c>
      <c r="D18" s="6">
        <f>SUMIFS(Concentrado!E$2:E579,Concentrado!$A$2:$A579,"="&amp;$A18,Concentrado!$B$2:$B579, "=Durango")</f>
        <v>1051.7562800000001</v>
      </c>
      <c r="E18" s="6">
        <f>SUMIFS(Concentrado!F$2:F579,Concentrado!$A$2:$A579,"="&amp;$A18,Concentrado!$B$2:$B579, "=Durango")</f>
        <v>11.680956814572708</v>
      </c>
      <c r="F18" s="6">
        <f>SUMIFS(Concentrado!G$2:G579,Concentrado!$A$2:$A579,"="&amp;$A18,Concentrado!$B$2:$B579, "=Durango")</f>
        <v>2280.4696199999998</v>
      </c>
      <c r="G18" s="6">
        <f>SUMIFS(Concentrado!H$2:H579,Concentrado!$A$2:$A579,"="&amp;$A18,Concentrado!$B$2:$B579, "=Durango")</f>
        <v>25.327224238836997</v>
      </c>
      <c r="H18" s="6">
        <f>SUMIFS(Concentrado!I$2:I579,Concentrado!$A$2:$A579,"="&amp;$A18,Concentrado!$B$2:$B579, "=Durango")</f>
        <v>1088.53331</v>
      </c>
      <c r="I18" s="6">
        <f>SUMIFS(Concentrado!J$2:J579,Concentrado!$A$2:$A579,"="&amp;$A18,Concentrado!$B$2:$B579, "=Durango")</f>
        <v>12.089407809700823</v>
      </c>
      <c r="J18" s="6">
        <f>SUMIFS(Concentrado!K$2:K579,Concentrado!$A$2:$A579,"="&amp;$A18,Concentrado!$B$2:$B579, "=Durango")</f>
        <v>304.00785000000002</v>
      </c>
      <c r="K18" s="6">
        <f>SUMIFS(Concentrado!L$2:L579,Concentrado!$A$2:$A579,"="&amp;$A18,Concentrado!$B$2:$B579, "=Durango")</f>
        <v>3.3763549927565895</v>
      </c>
      <c r="L18" s="6">
        <f>SUMIFS(Concentrado!M$2:M579,Concentrado!$A$2:$A579,"="&amp;$A18,Concentrado!$B$2:$B579, "=Durango")</f>
        <v>402.21860999999996</v>
      </c>
      <c r="M18" s="6">
        <f>SUMIFS(Concentrado!N$2:N579,Concentrado!$A$2:$A579,"="&amp;$A18,Concentrado!$B$2:$B579, "=Durango")</f>
        <v>4.4670978464967774</v>
      </c>
      <c r="N18" s="6">
        <f>SUMIFS(Concentrado!O$2:O579,Concentrado!$A$2:$A579,"="&amp;$A18,Concentrado!$B$2:$B579, "=Durango")</f>
        <v>9004.0250699999997</v>
      </c>
      <c r="O18" s="6">
        <f>SUMIFS(Concentrado!P$2:P579,Concentrado!$A$2:$A579,"="&amp;$A18,Concentrado!$B$2:$B579, "=Durango")</f>
        <v>0</v>
      </c>
      <c r="P18" s="6">
        <f>SUMIFS(Concentrado!Q$2:Q579,Concentrado!$A$2:$A579,"="&amp;$A18,Concentrado!$B$2:$B579, "=Durango")</f>
        <v>0</v>
      </c>
      <c r="Q18" s="6">
        <f>SUMIFS(Concentrado!R$2:R579,Concentrado!$A$2:$A579,"="&amp;$A18,Concentrado!$B$2:$B579, "=Durango")</f>
        <v>0</v>
      </c>
      <c r="R18" s="6">
        <f>SUMIFS(Concentrado!S$2:S579,Concentrado!$A$2:$A579,"="&amp;$A18,Concentrado!$B$2:$B579, "=Durango")</f>
        <v>0</v>
      </c>
      <c r="S18" s="6">
        <f>SUMIFS(Concentrado!T$2:T579,Concentrado!$A$2:$A579,"="&amp;$A18,Concentrado!$B$2:$B579, "=Durango")</f>
        <v>399.33357999999998</v>
      </c>
      <c r="T18" s="6">
        <f>SUMIFS(Concentrado!U$2:U579,Concentrado!$A$2:$A579,"="&amp;$A18,Concentrado!$B$2:$B579, "=Durango")</f>
        <v>2.88503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"=Guanajuato")</f>
        <v>3463.5432000000001</v>
      </c>
      <c r="C2" s="6">
        <f>SUMIFS(Concentrado!D$2:D563,Concentrado!$A$2:$A563,"="&amp;$A2,Concentrado!$B$2:$B563, "=Guanajuato")</f>
        <v>55.363549721709923</v>
      </c>
      <c r="D2" s="6">
        <f>SUMIFS(Concentrado!E$2:E563,Concentrado!$A$2:$A563,"="&amp;$A2,Concentrado!$B$2:$B563, "=Guanajuato")</f>
        <v>671.16450999999995</v>
      </c>
      <c r="E2" s="6">
        <f>SUMIFS(Concentrado!F$2:F563,Concentrado!$A$2:$A563,"="&amp;$A2,Concentrado!$B$2:$B563, "=Guanajuato")</f>
        <v>10.728334418012189</v>
      </c>
      <c r="F2" s="6">
        <f>SUMIFS(Concentrado!G$2:G563,Concentrado!$A$2:$A563,"="&amp;$A2,Concentrado!$B$2:$B563, "=Guanajuato")</f>
        <v>1098.6928399999999</v>
      </c>
      <c r="G2" s="6">
        <f>SUMIFS(Concentrado!H$2:H563,Concentrado!$A$2:$A563,"="&amp;$A2,Concentrado!$B$2:$B563, "=Guanajuato")</f>
        <v>17.562228089497104</v>
      </c>
      <c r="H2" s="6">
        <f>SUMIFS(Concentrado!I$2:I563,Concentrado!$A$2:$A563,"="&amp;$A2,Concentrado!$B$2:$B563, "=Guanajuato")</f>
        <v>394.13459999999998</v>
      </c>
      <c r="I2" s="6">
        <f>SUMIFS(Concentrado!J$2:J563,Concentrado!$A$2:$A563,"="&amp;$A2,Concentrado!$B$2:$B563, "=Guanajuato")</f>
        <v>6.3001063547139387</v>
      </c>
      <c r="J2" s="6">
        <f>SUMIFS(Concentrado!K$2:K563,Concentrado!$A$2:$A563,"="&amp;$A2,Concentrado!$B$2:$B563, "=Guanajuato")</f>
        <v>348.1712</v>
      </c>
      <c r="K2" s="6">
        <f>SUMIFS(Concentrado!L$2:L563,Concentrado!$A$2:$A563,"="&amp;$A2,Concentrado!$B$2:$B563, "=Guanajuato")</f>
        <v>5.565397175605435</v>
      </c>
      <c r="L2" s="6">
        <f>SUMIFS(Concentrado!M$2:M563,Concentrado!$A$2:$A563,"="&amp;$A2,Concentrado!$B$2:$B563, "=Guanajuato")</f>
        <v>280.2928</v>
      </c>
      <c r="M2" s="6">
        <f>SUMIFS(Concentrado!N$2:N563,Concentrado!$A$2:$A563,"="&amp;$A2,Concentrado!$B$2:$B563, "=Guanajuato")</f>
        <v>4.4803842404614134</v>
      </c>
      <c r="N2" s="6">
        <f>SUMIFS(Concentrado!O$2:O563,Concentrado!$A$2:$A563,"="&amp;$A2,Concentrado!$B$2:$B563, "=Guanajuato")</f>
        <v>6255.9991499999996</v>
      </c>
      <c r="O2" s="6">
        <f>SUMIFS(Concentrado!P$2:P563,Concentrado!$A$2:$A563,"="&amp;$A2,Concentrado!$B$2:$B563, "=Guanajuato")</f>
        <v>0</v>
      </c>
      <c r="P2" s="6">
        <f>SUMIFS(Concentrado!Q$2:Q563,Concentrado!$A$2:$A563,"="&amp;$A2,Concentrado!$B$2:$B563, "=Guanajuato")</f>
        <v>0</v>
      </c>
      <c r="Q2" s="6">
        <f>SUMIFS(Concentrado!R$2:R563,Concentrado!$A$2:$A563,"="&amp;$A2,Concentrado!$B$2:$B563, "=Guanajuato")</f>
        <v>0</v>
      </c>
      <c r="R2" s="6">
        <f>SUMIFS(Concentrado!S$2:S563,Concentrado!$A$2:$A563,"="&amp;$A2,Concentrado!$B$2:$B563, "=Guanajuato")</f>
        <v>0</v>
      </c>
      <c r="S2" s="6">
        <f>SUMIFS(Concentrado!T$2:T563,Concentrado!$A$2:$A563,"="&amp;$A2,Concentrado!$B$2:$B563, "=Guanajuato")</f>
        <v>0</v>
      </c>
      <c r="T2" s="6">
        <f>SUMIFS(Concentrado!U$2:U563,Concentrado!$A$2:$A563,"="&amp;$A2,Concentrado!$B$2:$B563, "=Guanajuato")</f>
        <v>280.2928</v>
      </c>
    </row>
    <row r="3" spans="1:20" x14ac:dyDescent="0.25">
      <c r="A3" s="3">
        <v>2004</v>
      </c>
      <c r="B3" s="6">
        <f>SUMIFS(Concentrado!C$2:C564,Concentrado!$A$2:$A564,"="&amp;$A3,Concentrado!$B$2:$B564, "=Guanajuato")</f>
        <v>4385.8450000000003</v>
      </c>
      <c r="C3" s="6">
        <f>SUMIFS(Concentrado!D$2:D564,Concentrado!$A$2:$A564,"="&amp;$A3,Concentrado!$B$2:$B564, "=Guanajuato")</f>
        <v>56.044671855334393</v>
      </c>
      <c r="D3" s="6">
        <f>SUMIFS(Concentrado!E$2:E564,Concentrado!$A$2:$A564,"="&amp;$A3,Concentrado!$B$2:$B564, "=Guanajuato")</f>
        <v>854.33537000000001</v>
      </c>
      <c r="E3" s="6">
        <f>SUMIFS(Concentrado!F$2:F564,Concentrado!$A$2:$A564,"="&amp;$A3,Concentrado!$B$2:$B564, "=Guanajuato")</f>
        <v>10.917154041252186</v>
      </c>
      <c r="F3" s="6">
        <f>SUMIFS(Concentrado!G$2:G564,Concentrado!$A$2:$A564,"="&amp;$A3,Concentrado!$B$2:$B564, "=Guanajuato")</f>
        <v>1263.6600000000001</v>
      </c>
      <c r="G3" s="6">
        <f>SUMIFS(Concentrado!H$2:H564,Concentrado!$A$2:$A564,"="&amp;$A3,Concentrado!$B$2:$B564, "=Guanajuato")</f>
        <v>16.147722967116227</v>
      </c>
      <c r="H3" s="6">
        <f>SUMIFS(Concentrado!I$2:I564,Concentrado!$A$2:$A564,"="&amp;$A3,Concentrado!$B$2:$B564, "=Guanajuato")</f>
        <v>429.21508</v>
      </c>
      <c r="I3" s="6">
        <f>SUMIFS(Concentrado!J$2:J564,Concentrado!$A$2:$A564,"="&amp;$A3,Concentrado!$B$2:$B564, "=Guanajuato")</f>
        <v>5.4847397283673045</v>
      </c>
      <c r="J3" s="6">
        <f>SUMIFS(Concentrado!K$2:K564,Concentrado!$A$2:$A564,"="&amp;$A3,Concentrado!$B$2:$B564, "=Guanajuato")</f>
        <v>588.02599999999995</v>
      </c>
      <c r="K3" s="6">
        <f>SUMIFS(Concentrado!L$2:L564,Concentrado!$A$2:$A564,"="&amp;$A3,Concentrado!$B$2:$B564, "=Guanajuato")</f>
        <v>7.5141105562109152</v>
      </c>
      <c r="L3" s="6">
        <f>SUMIFS(Concentrado!M$2:M564,Concentrado!$A$2:$A564,"="&amp;$A3,Concentrado!$B$2:$B564, "=Guanajuato")</f>
        <v>304.54203000000001</v>
      </c>
      <c r="M3" s="6">
        <f>SUMIFS(Concentrado!N$2:N564,Concentrado!$A$2:$A564,"="&amp;$A3,Concentrado!$B$2:$B564, "=Guanajuato")</f>
        <v>3.891600851718974</v>
      </c>
      <c r="N3" s="6">
        <f>SUMIFS(Concentrado!O$2:O564,Concentrado!$A$2:$A564,"="&amp;$A3,Concentrado!$B$2:$B564, "=Guanajuato")</f>
        <v>7825.6234800000002</v>
      </c>
      <c r="O3" s="6">
        <f>SUMIFS(Concentrado!P$2:P564,Concentrado!$A$2:$A564,"="&amp;$A3,Concentrado!$B$2:$B564, "=Guanajuato")</f>
        <v>0</v>
      </c>
      <c r="P3" s="6">
        <f>SUMIFS(Concentrado!Q$2:Q564,Concentrado!$A$2:$A564,"="&amp;$A3,Concentrado!$B$2:$B564, "=Guanajuato")</f>
        <v>0</v>
      </c>
      <c r="Q3" s="6">
        <f>SUMIFS(Concentrado!R$2:R564,Concentrado!$A$2:$A564,"="&amp;$A3,Concentrado!$B$2:$B564, "=Guanajuato")</f>
        <v>0</v>
      </c>
      <c r="R3" s="6">
        <f>SUMIFS(Concentrado!S$2:S564,Concentrado!$A$2:$A564,"="&amp;$A3,Concentrado!$B$2:$B564, "=Guanajuato")</f>
        <v>0</v>
      </c>
      <c r="S3" s="6">
        <f>SUMIFS(Concentrado!T$2:T564,Concentrado!$A$2:$A564,"="&amp;$A3,Concentrado!$B$2:$B564, "=Guanajuato")</f>
        <v>0</v>
      </c>
      <c r="T3" s="6">
        <f>SUMIFS(Concentrado!U$2:U564,Concentrado!$A$2:$A564,"="&amp;$A3,Concentrado!$B$2:$B564, "=Guanajuato")</f>
        <v>304.54203000000001</v>
      </c>
    </row>
    <row r="4" spans="1:20" x14ac:dyDescent="0.25">
      <c r="A4" s="3">
        <v>2005</v>
      </c>
      <c r="B4" s="6">
        <f>SUMIFS(Concentrado!C$2:C565,Concentrado!$A$2:$A565,"="&amp;$A4,Concentrado!$B$2:$B565, "=Guanajuato")</f>
        <v>4240.0411000000004</v>
      </c>
      <c r="C4" s="6">
        <f>SUMIFS(Concentrado!D$2:D565,Concentrado!$A$2:$A565,"="&amp;$A4,Concentrado!$B$2:$B565, "=Guanajuato")</f>
        <v>47.167544804925917</v>
      </c>
      <c r="D4" s="6">
        <f>SUMIFS(Concentrado!E$2:E565,Concentrado!$A$2:$A565,"="&amp;$A4,Concentrado!$B$2:$B565, "=Guanajuato")</f>
        <v>1961.01522</v>
      </c>
      <c r="E4" s="6">
        <f>SUMIFS(Concentrado!F$2:F565,Concentrado!$A$2:$A565,"="&amp;$A4,Concentrado!$B$2:$B565, "=Guanajuato")</f>
        <v>21.814947325036933</v>
      </c>
      <c r="F4" s="6">
        <f>SUMIFS(Concentrado!G$2:G565,Concentrado!$A$2:$A565,"="&amp;$A4,Concentrado!$B$2:$B565, "=Guanajuato")</f>
        <v>1353.68</v>
      </c>
      <c r="G4" s="6">
        <f>SUMIFS(Concentrado!H$2:H565,Concentrado!$A$2:$A565,"="&amp;$A4,Concentrado!$B$2:$B565, "=Guanajuato")</f>
        <v>15.058760173700231</v>
      </c>
      <c r="H4" s="6">
        <f>SUMIFS(Concentrado!I$2:I565,Concentrado!$A$2:$A565,"="&amp;$A4,Concentrado!$B$2:$B565, "=Guanajuato")</f>
        <v>470.91638</v>
      </c>
      <c r="I4" s="6">
        <f>SUMIFS(Concentrado!J$2:J565,Concentrado!$A$2:$A565,"="&amp;$A4,Concentrado!$B$2:$B565, "=Guanajuato")</f>
        <v>5.2386212607758731</v>
      </c>
      <c r="J4" s="6">
        <f>SUMIFS(Concentrado!K$2:K565,Concentrado!$A$2:$A565,"="&amp;$A4,Concentrado!$B$2:$B565, "=Guanajuato")</f>
        <v>631.28</v>
      </c>
      <c r="K4" s="6">
        <f>SUMIFS(Concentrado!L$2:L565,Concentrado!$A$2:$A565,"="&amp;$A4,Concentrado!$B$2:$B565, "=Guanajuato")</f>
        <v>7.0225563814590455</v>
      </c>
      <c r="L4" s="6">
        <f>SUMIFS(Concentrado!M$2:M565,Concentrado!$A$2:$A565,"="&amp;$A4,Concentrado!$B$2:$B565, "=Guanajuato")</f>
        <v>332.38637</v>
      </c>
      <c r="M4" s="6">
        <f>SUMIFS(Concentrado!N$2:N565,Concentrado!$A$2:$A565,"="&amp;$A4,Concentrado!$B$2:$B565, "=Guanajuato")</f>
        <v>3.6975700541019951</v>
      </c>
      <c r="N4" s="6">
        <f>SUMIFS(Concentrado!O$2:O565,Concentrado!$A$2:$A565,"="&amp;$A4,Concentrado!$B$2:$B565, "=Guanajuato")</f>
        <v>8989.3190700000014</v>
      </c>
      <c r="O4" s="6">
        <f>SUMIFS(Concentrado!P$2:P565,Concentrado!$A$2:$A565,"="&amp;$A4,Concentrado!$B$2:$B565, "=Guanajuato")</f>
        <v>0</v>
      </c>
      <c r="P4" s="6">
        <f>SUMIFS(Concentrado!Q$2:Q565,Concentrado!$A$2:$A565,"="&amp;$A4,Concentrado!$B$2:$B565, "=Guanajuato")</f>
        <v>0</v>
      </c>
      <c r="Q4" s="6">
        <f>SUMIFS(Concentrado!R$2:R565,Concentrado!$A$2:$A565,"="&amp;$A4,Concentrado!$B$2:$B565, "=Guanajuato")</f>
        <v>0</v>
      </c>
      <c r="R4" s="6">
        <f>SUMIFS(Concentrado!S$2:S565,Concentrado!$A$2:$A565,"="&amp;$A4,Concentrado!$B$2:$B565, "=Guanajuato")</f>
        <v>0</v>
      </c>
      <c r="S4" s="6">
        <f>SUMIFS(Concentrado!T$2:T565,Concentrado!$A$2:$A565,"="&amp;$A4,Concentrado!$B$2:$B565, "=Guanajuato")</f>
        <v>0</v>
      </c>
      <c r="T4" s="6">
        <f>SUMIFS(Concentrado!U$2:U565,Concentrado!$A$2:$A565,"="&amp;$A4,Concentrado!$B$2:$B565, "=Guanajuato")</f>
        <v>332.38637</v>
      </c>
    </row>
    <row r="5" spans="1:20" x14ac:dyDescent="0.25">
      <c r="A5" s="3">
        <v>2006</v>
      </c>
      <c r="B5" s="6">
        <f>SUMIFS(Concentrado!C$2:C566,Concentrado!$A$2:$A566,"="&amp;$A5,Concentrado!$B$2:$B566, "=Guanajuato")</f>
        <v>4278.6291899999997</v>
      </c>
      <c r="C5" s="6">
        <f>SUMIFS(Concentrado!D$2:D566,Concentrado!$A$2:$A566,"="&amp;$A5,Concentrado!$B$2:$B566, "=Guanajuato")</f>
        <v>45.628867059692695</v>
      </c>
      <c r="D5" s="6">
        <f>SUMIFS(Concentrado!E$2:E566,Concentrado!$A$2:$A566,"="&amp;$A5,Concentrado!$B$2:$B566, "=Guanajuato")</f>
        <v>2125.9506700000002</v>
      </c>
      <c r="E5" s="6">
        <f>SUMIFS(Concentrado!F$2:F566,Concentrado!$A$2:$A566,"="&amp;$A5,Concentrado!$B$2:$B566, "=Guanajuato")</f>
        <v>22.671915744326196</v>
      </c>
      <c r="F5" s="6">
        <f>SUMIFS(Concentrado!G$2:G566,Concentrado!$A$2:$A566,"="&amp;$A5,Concentrado!$B$2:$B566, "=Guanajuato")</f>
        <v>1433.491</v>
      </c>
      <c r="G5" s="6">
        <f>SUMIFS(Concentrado!H$2:H566,Concentrado!$A$2:$A566,"="&amp;$A5,Concentrado!$B$2:$B566, "=Guanajuato")</f>
        <v>15.287272480433378</v>
      </c>
      <c r="H5" s="6">
        <f>SUMIFS(Concentrado!I$2:I566,Concentrado!$A$2:$A566,"="&amp;$A5,Concentrado!$B$2:$B566, "=Guanajuato")</f>
        <v>499.90893999999997</v>
      </c>
      <c r="I5" s="6">
        <f>SUMIFS(Concentrado!J$2:J566,Concentrado!$A$2:$A566,"="&amp;$A5,Concentrado!$B$2:$B566, "=Guanajuato")</f>
        <v>5.3312118326411673</v>
      </c>
      <c r="J5" s="6">
        <f>SUMIFS(Concentrado!K$2:K566,Concentrado!$A$2:$A566,"="&amp;$A5,Concentrado!$B$2:$B566, "=Guanajuato")</f>
        <v>697.16399999999999</v>
      </c>
      <c r="K5" s="6">
        <f>SUMIFS(Concentrado!L$2:L566,Concentrado!$A$2:$A566,"="&amp;$A5,Concentrado!$B$2:$B566, "=Guanajuato")</f>
        <v>7.4348119601370737</v>
      </c>
      <c r="L5" s="6">
        <f>SUMIFS(Concentrado!M$2:M566,Concentrado!$A$2:$A566,"="&amp;$A5,Concentrado!$B$2:$B566, "=Guanajuato")</f>
        <v>341.87882999999999</v>
      </c>
      <c r="M5" s="6">
        <f>SUMIFS(Concentrado!N$2:N566,Concentrado!$A$2:$A566,"="&amp;$A5,Concentrado!$B$2:$B566, "=Guanajuato")</f>
        <v>3.6459209227694913</v>
      </c>
      <c r="N5" s="6">
        <f>SUMIFS(Concentrado!O$2:O566,Concentrado!$A$2:$A566,"="&amp;$A5,Concentrado!$B$2:$B566, "=Guanajuato")</f>
        <v>9377.0226299999995</v>
      </c>
      <c r="O5" s="6">
        <f>SUMIFS(Concentrado!P$2:P566,Concentrado!$A$2:$A566,"="&amp;$A5,Concentrado!$B$2:$B566, "=Guanajuato")</f>
        <v>0</v>
      </c>
      <c r="P5" s="6">
        <f>SUMIFS(Concentrado!Q$2:Q566,Concentrado!$A$2:$A566,"="&amp;$A5,Concentrado!$B$2:$B566, "=Guanajuato")</f>
        <v>0</v>
      </c>
      <c r="Q5" s="6">
        <f>SUMIFS(Concentrado!R$2:R566,Concentrado!$A$2:$A566,"="&amp;$A5,Concentrado!$B$2:$B566, "=Guanajuato")</f>
        <v>0</v>
      </c>
      <c r="R5" s="6">
        <f>SUMIFS(Concentrado!S$2:S566,Concentrado!$A$2:$A566,"="&amp;$A5,Concentrado!$B$2:$B566, "=Guanajuato")</f>
        <v>0</v>
      </c>
      <c r="S5" s="6">
        <f>SUMIFS(Concentrado!T$2:T566,Concentrado!$A$2:$A566,"="&amp;$A5,Concentrado!$B$2:$B566, "=Guanajuato")</f>
        <v>0</v>
      </c>
      <c r="T5" s="6">
        <f>SUMIFS(Concentrado!U$2:U566,Concentrado!$A$2:$A566,"="&amp;$A5,Concentrado!$B$2:$B566, "=Guanajuato")</f>
        <v>341.87882999999999</v>
      </c>
    </row>
    <row r="6" spans="1:20" x14ac:dyDescent="0.25">
      <c r="A6" s="3">
        <v>2007</v>
      </c>
      <c r="B6" s="6">
        <f>SUMIFS(Concentrado!C$2:C567,Concentrado!$A$2:$A567,"="&amp;$A6,Concentrado!$B$2:$B567, "=Guanajuato")</f>
        <v>4610.1773000000003</v>
      </c>
      <c r="C6" s="6">
        <f>SUMIFS(Concentrado!D$2:D567,Concentrado!$A$2:$A567,"="&amp;$A6,Concentrado!$B$2:$B567, "=Guanajuato")</f>
        <v>40.074686467907071</v>
      </c>
      <c r="D6" s="6">
        <f>SUMIFS(Concentrado!E$2:E567,Concentrado!$A$2:$A567,"="&amp;$A6,Concentrado!$B$2:$B567, "=Guanajuato")</f>
        <v>3820.5573899999999</v>
      </c>
      <c r="E6" s="6">
        <f>SUMIFS(Concentrado!F$2:F567,Concentrado!$A$2:$A567,"="&amp;$A6,Concentrado!$B$2:$B567, "=Guanajuato")</f>
        <v>33.210792031121095</v>
      </c>
      <c r="F6" s="6">
        <f>SUMIFS(Concentrado!G$2:G567,Concentrado!$A$2:$A567,"="&amp;$A6,Concentrado!$B$2:$B567, "=Guanajuato")</f>
        <v>1501.6504</v>
      </c>
      <c r="G6" s="6">
        <f>SUMIFS(Concentrado!H$2:H567,Concentrado!$A$2:$A567,"="&amp;$A6,Concentrado!$B$2:$B567, "=Guanajuato")</f>
        <v>13.053330717759431</v>
      </c>
      <c r="H6" s="6">
        <f>SUMIFS(Concentrado!I$2:I567,Concentrado!$A$2:$A567,"="&amp;$A6,Concentrado!$B$2:$B567, "=Guanajuato")</f>
        <v>555.16369999999995</v>
      </c>
      <c r="I6" s="6">
        <f>SUMIFS(Concentrado!J$2:J567,Concentrado!$A$2:$A567,"="&amp;$A6,Concentrado!$B$2:$B567, "=Guanajuato")</f>
        <v>4.8258472002504584</v>
      </c>
      <c r="J6" s="6">
        <f>SUMIFS(Concentrado!K$2:K567,Concentrado!$A$2:$A567,"="&amp;$A6,Concentrado!$B$2:$B567, "=Guanajuato")</f>
        <v>653.82410000000004</v>
      </c>
      <c r="K6" s="6">
        <f>SUMIFS(Concentrado!L$2:L567,Concentrado!$A$2:$A567,"="&amp;$A6,Concentrado!$B$2:$B567, "=Guanajuato")</f>
        <v>5.6834681418134441</v>
      </c>
      <c r="L6" s="6">
        <f>SUMIFS(Concentrado!M$2:M567,Concentrado!$A$2:$A567,"="&amp;$A6,Concentrado!$B$2:$B567, "=Guanajuato")</f>
        <v>362.59059999999999</v>
      </c>
      <c r="M6" s="6">
        <f>SUMIFS(Concentrado!N$2:N567,Concentrado!$A$2:$A567,"="&amp;$A6,Concentrado!$B$2:$B567, "=Guanajuato")</f>
        <v>3.1518754411485008</v>
      </c>
      <c r="N6" s="6">
        <f>SUMIFS(Concentrado!O$2:O567,Concentrado!$A$2:$A567,"="&amp;$A6,Concentrado!$B$2:$B567, "=Guanajuato")</f>
        <v>11503.96349</v>
      </c>
      <c r="O6" s="6">
        <f>SUMIFS(Concentrado!P$2:P567,Concentrado!$A$2:$A567,"="&amp;$A6,Concentrado!$B$2:$B567, "=Guanajuato")</f>
        <v>0</v>
      </c>
      <c r="P6" s="6">
        <f>SUMIFS(Concentrado!Q$2:Q567,Concentrado!$A$2:$A567,"="&amp;$A6,Concentrado!$B$2:$B567, "=Guanajuato")</f>
        <v>0</v>
      </c>
      <c r="Q6" s="6">
        <f>SUMIFS(Concentrado!R$2:R567,Concentrado!$A$2:$A567,"="&amp;$A6,Concentrado!$B$2:$B567, "=Guanajuato")</f>
        <v>0</v>
      </c>
      <c r="R6" s="6">
        <f>SUMIFS(Concentrado!S$2:S567,Concentrado!$A$2:$A567,"="&amp;$A6,Concentrado!$B$2:$B567, "=Guanajuato")</f>
        <v>0</v>
      </c>
      <c r="S6" s="6">
        <f>SUMIFS(Concentrado!T$2:T567,Concentrado!$A$2:$A567,"="&amp;$A6,Concentrado!$B$2:$B567, "=Guanajuato")</f>
        <v>0</v>
      </c>
      <c r="T6" s="6">
        <f>SUMIFS(Concentrado!U$2:U567,Concentrado!$A$2:$A567,"="&amp;$A6,Concentrado!$B$2:$B567, "=Guanajuato")</f>
        <v>362.59059999999999</v>
      </c>
    </row>
    <row r="7" spans="1:20" x14ac:dyDescent="0.25">
      <c r="A7" s="3">
        <v>2008</v>
      </c>
      <c r="B7" s="6">
        <f>SUMIFS(Concentrado!C$2:C568,Concentrado!$A$2:$A568,"="&amp;$A7,Concentrado!$B$2:$B568, "=Guanajuato")</f>
        <v>4777.4049000000005</v>
      </c>
      <c r="C7" s="6">
        <f>SUMIFS(Concentrado!D$2:D568,Concentrado!$A$2:$A568,"="&amp;$A7,Concentrado!$B$2:$B568, "=Guanajuato")</f>
        <v>36.715300651562274</v>
      </c>
      <c r="D7" s="6">
        <f>SUMIFS(Concentrado!E$2:E568,Concentrado!$A$2:$A568,"="&amp;$A7,Concentrado!$B$2:$B568, "=Guanajuato")</f>
        <v>4687.3972800000001</v>
      </c>
      <c r="E7" s="6">
        <f>SUMIFS(Concentrado!F$2:F568,Concentrado!$A$2:$A568,"="&amp;$A7,Concentrado!$B$2:$B568, "=Guanajuato")</f>
        <v>36.023574306736116</v>
      </c>
      <c r="F7" s="6">
        <f>SUMIFS(Concentrado!G$2:G568,Concentrado!$A$2:$A568,"="&amp;$A7,Concentrado!$B$2:$B568, "=Guanajuato")</f>
        <v>1600.5784000000001</v>
      </c>
      <c r="G7" s="6">
        <f>SUMIFS(Concentrado!H$2:H568,Concentrado!$A$2:$A568,"="&amp;$A7,Concentrado!$B$2:$B568, "=Guanajuato")</f>
        <v>12.300761271542319</v>
      </c>
      <c r="H7" s="6">
        <f>SUMIFS(Concentrado!I$2:I568,Concentrado!$A$2:$A568,"="&amp;$A7,Concentrado!$B$2:$B568, "=Guanajuato")</f>
        <v>779.14200000000005</v>
      </c>
      <c r="I7" s="6">
        <f>SUMIFS(Concentrado!J$2:J568,Concentrado!$A$2:$A568,"="&amp;$A7,Concentrado!$B$2:$B568, "=Guanajuato")</f>
        <v>5.9878602251736153</v>
      </c>
      <c r="J7" s="6">
        <f>SUMIFS(Concentrado!K$2:K568,Concentrado!$A$2:$A568,"="&amp;$A7,Concentrado!$B$2:$B568, "=Guanajuato")</f>
        <v>757.92240000000004</v>
      </c>
      <c r="K7" s="6">
        <f>SUMIFS(Concentrado!L$2:L568,Concentrado!$A$2:$A568,"="&amp;$A7,Concentrado!$B$2:$B568, "=Guanajuato")</f>
        <v>5.8247834062701367</v>
      </c>
      <c r="L7" s="6">
        <f>SUMIFS(Concentrado!M$2:M568,Concentrado!$A$2:$A568,"="&amp;$A7,Concentrado!$B$2:$B568, "=Guanajuato")</f>
        <v>409.5822</v>
      </c>
      <c r="M7" s="6">
        <f>SUMIFS(Concentrado!N$2:N568,Concentrado!$A$2:$A568,"="&amp;$A7,Concentrado!$B$2:$B568, "=Guanajuato")</f>
        <v>3.1477201387155413</v>
      </c>
      <c r="N7" s="6">
        <f>SUMIFS(Concentrado!O$2:O568,Concentrado!$A$2:$A568,"="&amp;$A7,Concentrado!$B$2:$B568, "=Guanajuato")</f>
        <v>13012.027180000001</v>
      </c>
      <c r="O7" s="6">
        <f>SUMIFS(Concentrado!P$2:P568,Concentrado!$A$2:$A568,"="&amp;$A7,Concentrado!$B$2:$B568, "=Guanajuato")</f>
        <v>0</v>
      </c>
      <c r="P7" s="6">
        <f>SUMIFS(Concentrado!Q$2:Q568,Concentrado!$A$2:$A568,"="&amp;$A7,Concentrado!$B$2:$B568, "=Guanajuato")</f>
        <v>0</v>
      </c>
      <c r="Q7" s="6">
        <f>SUMIFS(Concentrado!R$2:R568,Concentrado!$A$2:$A568,"="&amp;$A7,Concentrado!$B$2:$B568, "=Guanajuato")</f>
        <v>0</v>
      </c>
      <c r="R7" s="6">
        <f>SUMIFS(Concentrado!S$2:S568,Concentrado!$A$2:$A568,"="&amp;$A7,Concentrado!$B$2:$B568, "=Guanajuato")</f>
        <v>0</v>
      </c>
      <c r="S7" s="6">
        <f>SUMIFS(Concentrado!T$2:T568,Concentrado!$A$2:$A568,"="&amp;$A7,Concentrado!$B$2:$B568, "=Guanajuato")</f>
        <v>0</v>
      </c>
      <c r="T7" s="6">
        <f>SUMIFS(Concentrado!U$2:U568,Concentrado!$A$2:$A568,"="&amp;$A7,Concentrado!$B$2:$B568, "=Guanajuato")</f>
        <v>409.5822</v>
      </c>
    </row>
    <row r="8" spans="1:20" x14ac:dyDescent="0.25">
      <c r="A8" s="3">
        <v>2009</v>
      </c>
      <c r="B8" s="6">
        <f>SUMIFS(Concentrado!C$2:C569,Concentrado!$A$2:$A569,"="&amp;$A8,Concentrado!$B$2:$B569, "=Guanajuato")</f>
        <v>5216.4739300000001</v>
      </c>
      <c r="C8" s="6">
        <f>SUMIFS(Concentrado!D$2:D569,Concentrado!$A$2:$A569,"="&amp;$A8,Concentrado!$B$2:$B569, "=Guanajuato")</f>
        <v>37.036958597828168</v>
      </c>
      <c r="D8" s="6">
        <f>SUMIFS(Concentrado!E$2:E569,Concentrado!$A$2:$A569,"="&amp;$A8,Concentrado!$B$2:$B569, "=Guanajuato")</f>
        <v>5255.4244600000002</v>
      </c>
      <c r="E8" s="6">
        <f>SUMIFS(Concentrado!F$2:F569,Concentrado!$A$2:$A569,"="&amp;$A8,Concentrado!$B$2:$B569, "=Guanajuato")</f>
        <v>37.313507313748516</v>
      </c>
      <c r="F8" s="6">
        <f>SUMIFS(Concentrado!G$2:G569,Concentrado!$A$2:$A569,"="&amp;$A8,Concentrado!$B$2:$B569, "=Guanajuato")</f>
        <v>1657.8961999999999</v>
      </c>
      <c r="G8" s="6">
        <f>SUMIFS(Concentrado!H$2:H569,Concentrado!$A$2:$A569,"="&amp;$A8,Concentrado!$B$2:$B569, "=Guanajuato")</f>
        <v>11.771061016094572</v>
      </c>
      <c r="H8" s="6">
        <f>SUMIFS(Concentrado!I$2:I569,Concentrado!$A$2:$A569,"="&amp;$A8,Concentrado!$B$2:$B569, "=Guanajuato")</f>
        <v>856.10844999999995</v>
      </c>
      <c r="I8" s="6">
        <f>SUMIFS(Concentrado!J$2:J569,Concentrado!$A$2:$A569,"="&amp;$A8,Concentrado!$B$2:$B569, "=Guanajuato")</f>
        <v>6.0783689602184676</v>
      </c>
      <c r="J8" s="6">
        <f>SUMIFS(Concentrado!K$2:K569,Concentrado!$A$2:$A569,"="&amp;$A8,Concentrado!$B$2:$B569, "=Guanajuato")</f>
        <v>680.01840000000004</v>
      </c>
      <c r="K8" s="6">
        <f>SUMIFS(Concentrado!L$2:L569,Concentrado!$A$2:$A569,"="&amp;$A8,Concentrado!$B$2:$B569, "=Guanajuato")</f>
        <v>4.8281298180591801</v>
      </c>
      <c r="L8" s="6">
        <f>SUMIFS(Concentrado!M$2:M569,Concentrado!$A$2:$A569,"="&amp;$A8,Concentrado!$B$2:$B569, "=Guanajuato")</f>
        <v>418.58800000000002</v>
      </c>
      <c r="M8" s="6">
        <f>SUMIFS(Concentrado!N$2:N569,Concentrado!$A$2:$A569,"="&amp;$A8,Concentrado!$B$2:$B569, "=Guanajuato")</f>
        <v>2.9719742940510963</v>
      </c>
      <c r="N8" s="6">
        <f>SUMIFS(Concentrado!O$2:O569,Concentrado!$A$2:$A569,"="&amp;$A8,Concentrado!$B$2:$B569, "=Guanajuato")</f>
        <v>14084.50944</v>
      </c>
      <c r="O8" s="6">
        <f>SUMIFS(Concentrado!P$2:P569,Concentrado!$A$2:$A569,"="&amp;$A8,Concentrado!$B$2:$B569, "=Guanajuato")</f>
        <v>0</v>
      </c>
      <c r="P8" s="6">
        <f>SUMIFS(Concentrado!Q$2:Q569,Concentrado!$A$2:$A569,"="&amp;$A8,Concentrado!$B$2:$B569, "=Guanajuato")</f>
        <v>0</v>
      </c>
      <c r="Q8" s="6">
        <f>SUMIFS(Concentrado!R$2:R569,Concentrado!$A$2:$A569,"="&amp;$A8,Concentrado!$B$2:$B569, "=Guanajuato")</f>
        <v>0</v>
      </c>
      <c r="R8" s="6">
        <f>SUMIFS(Concentrado!S$2:S569,Concentrado!$A$2:$A569,"="&amp;$A8,Concentrado!$B$2:$B569, "=Guanajuato")</f>
        <v>0</v>
      </c>
      <c r="S8" s="6">
        <f>SUMIFS(Concentrado!T$2:T569,Concentrado!$A$2:$A569,"="&amp;$A8,Concentrado!$B$2:$B569, "=Guanajuato")</f>
        <v>0</v>
      </c>
      <c r="T8" s="6">
        <f>SUMIFS(Concentrado!U$2:U569,Concentrado!$A$2:$A569,"="&amp;$A8,Concentrado!$B$2:$B569, "=Guanajuato")</f>
        <v>418.58800000000002</v>
      </c>
    </row>
    <row r="9" spans="1:20" x14ac:dyDescent="0.25">
      <c r="A9" s="3">
        <v>2010</v>
      </c>
      <c r="B9" s="6">
        <f>SUMIFS(Concentrado!C$2:C570,Concentrado!$A$2:$A570,"="&amp;$A9,Concentrado!$B$2:$B570, "=Guanajuato")</f>
        <v>5762.71</v>
      </c>
      <c r="C9" s="6">
        <f>SUMIFS(Concentrado!D$2:D570,Concentrado!$A$2:$A570,"="&amp;$A9,Concentrado!$B$2:$B570, "=Guanajuato")</f>
        <v>38.257686694788816</v>
      </c>
      <c r="D9" s="6">
        <f>SUMIFS(Concentrado!E$2:E570,Concentrado!$A$2:$A570,"="&amp;$A9,Concentrado!$B$2:$B570, "=Guanajuato")</f>
        <v>5462.7051199999996</v>
      </c>
      <c r="E9" s="6">
        <f>SUMIFS(Concentrado!F$2:F570,Concentrado!$A$2:$A570,"="&amp;$A9,Concentrado!$B$2:$B570, "=Guanajuato")</f>
        <v>36.266003492623909</v>
      </c>
      <c r="F9" s="6">
        <f>SUMIFS(Concentrado!G$2:G570,Concentrado!$A$2:$A570,"="&amp;$A9,Concentrado!$B$2:$B570, "=Guanajuato")</f>
        <v>1683.325</v>
      </c>
      <c r="G9" s="6">
        <f>SUMIFS(Concentrado!H$2:H570,Concentrado!$A$2:$A570,"="&amp;$A9,Concentrado!$B$2:$B570, "=Guanajuato")</f>
        <v>11.175318635764317</v>
      </c>
      <c r="H9" s="6">
        <f>SUMIFS(Concentrado!I$2:I570,Concentrado!$A$2:$A570,"="&amp;$A9,Concentrado!$B$2:$B570, "=Guanajuato")</f>
        <v>839.68910000000005</v>
      </c>
      <c r="I9" s="6">
        <f>SUMIFS(Concentrado!J$2:J570,Concentrado!$A$2:$A570,"="&amp;$A9,Concentrado!$B$2:$B570, "=Guanajuato")</f>
        <v>5.5745582388892023</v>
      </c>
      <c r="J9" s="6">
        <f>SUMIFS(Concentrado!K$2:K570,Concentrado!$A$2:$A570,"="&amp;$A9,Concentrado!$B$2:$B570, "=Guanajuato")</f>
        <v>921.66769999999997</v>
      </c>
      <c r="K9" s="6">
        <f>SUMIFS(Concentrado!L$2:L570,Concentrado!$A$2:$A570,"="&amp;$A9,Concentrado!$B$2:$B570, "=Guanajuato")</f>
        <v>6.118800721068145</v>
      </c>
      <c r="L9" s="6">
        <f>SUMIFS(Concentrado!M$2:M570,Concentrado!$A$2:$A570,"="&amp;$A9,Concentrado!$B$2:$B570, "=Guanajuato")</f>
        <v>392.78455000000002</v>
      </c>
      <c r="M9" s="6">
        <f>SUMIFS(Concentrado!N$2:N570,Concentrado!$A$2:$A570,"="&amp;$A9,Concentrado!$B$2:$B570, "=Guanajuato")</f>
        <v>2.6076322168656088</v>
      </c>
      <c r="N9" s="6">
        <f>SUMIFS(Concentrado!O$2:O570,Concentrado!$A$2:$A570,"="&amp;$A9,Concentrado!$B$2:$B570, "=Guanajuato")</f>
        <v>15062.88147</v>
      </c>
      <c r="O9" s="6">
        <f>SUMIFS(Concentrado!P$2:P570,Concentrado!$A$2:$A570,"="&amp;$A9,Concentrado!$B$2:$B570, "=Guanajuato")</f>
        <v>0</v>
      </c>
      <c r="P9" s="6">
        <f>SUMIFS(Concentrado!Q$2:Q570,Concentrado!$A$2:$A570,"="&amp;$A9,Concentrado!$B$2:$B570, "=Guanajuato")</f>
        <v>0</v>
      </c>
      <c r="Q9" s="6">
        <f>SUMIFS(Concentrado!R$2:R570,Concentrado!$A$2:$A570,"="&amp;$A9,Concentrado!$B$2:$B570, "=Guanajuato")</f>
        <v>0</v>
      </c>
      <c r="R9" s="6">
        <f>SUMIFS(Concentrado!S$2:S570,Concentrado!$A$2:$A570,"="&amp;$A9,Concentrado!$B$2:$B570, "=Guanajuato")</f>
        <v>0</v>
      </c>
      <c r="S9" s="6">
        <f>SUMIFS(Concentrado!T$2:T570,Concentrado!$A$2:$A570,"="&amp;$A9,Concentrado!$B$2:$B570, "=Guanajuato")</f>
        <v>0</v>
      </c>
      <c r="T9" s="6">
        <f>SUMIFS(Concentrado!U$2:U570,Concentrado!$A$2:$A570,"="&amp;$A9,Concentrado!$B$2:$B570, "=Guanajuato")</f>
        <v>392.78455000000002</v>
      </c>
    </row>
    <row r="10" spans="1:20" x14ac:dyDescent="0.25">
      <c r="A10" s="3">
        <v>2011</v>
      </c>
      <c r="B10" s="6">
        <f>SUMIFS(Concentrado!C$2:C571,Concentrado!$A$2:$A571,"="&amp;$A10,Concentrado!$B$2:$B571, "=Guanajuato")</f>
        <v>6197.5214299999998</v>
      </c>
      <c r="C10" s="6">
        <f>SUMIFS(Concentrado!D$2:D571,Concentrado!$A$2:$A571,"="&amp;$A10,Concentrado!$B$2:$B571, "=Guanajuato")</f>
        <v>36.892226086047067</v>
      </c>
      <c r="D10" s="6">
        <f>SUMIFS(Concentrado!E$2:E571,Concentrado!$A$2:$A571,"="&amp;$A10,Concentrado!$B$2:$B571, "=Guanajuato")</f>
        <v>6283.7510499999999</v>
      </c>
      <c r="E10" s="6">
        <f>SUMIFS(Concentrado!F$2:F571,Concentrado!$A$2:$A571,"="&amp;$A10,Concentrado!$B$2:$B571, "=Guanajuato")</f>
        <v>37.405528488029063</v>
      </c>
      <c r="F10" s="6">
        <f>SUMIFS(Concentrado!G$2:G571,Concentrado!$A$2:$A571,"="&amp;$A10,Concentrado!$B$2:$B571, "=Guanajuato")</f>
        <v>1882.37212</v>
      </c>
      <c r="G10" s="6">
        <f>SUMIFS(Concentrado!H$2:H571,Concentrado!$A$2:$A571,"="&amp;$A10,Concentrado!$B$2:$B571, "=Guanajuato")</f>
        <v>11.2052694957945</v>
      </c>
      <c r="H10" s="6">
        <f>SUMIFS(Concentrado!I$2:I571,Concentrado!$A$2:$A571,"="&amp;$A10,Concentrado!$B$2:$B571, "=Guanajuato")</f>
        <v>1081.19841</v>
      </c>
      <c r="I10" s="6">
        <f>SUMIFS(Concentrado!J$2:J571,Concentrado!$A$2:$A571,"="&amp;$A10,Concentrado!$B$2:$B571, "=Guanajuato")</f>
        <v>6.4360916918353617</v>
      </c>
      <c r="J10" s="6">
        <f>SUMIFS(Concentrado!K$2:K571,Concentrado!$A$2:$A571,"="&amp;$A10,Concentrado!$B$2:$B571, "=Guanajuato")</f>
        <v>909.7867</v>
      </c>
      <c r="K10" s="6">
        <f>SUMIFS(Concentrado!L$2:L571,Concentrado!$A$2:$A571,"="&amp;$A10,Concentrado!$B$2:$B571, "=Guanajuato")</f>
        <v>5.4157225603137089</v>
      </c>
      <c r="L10" s="6">
        <f>SUMIFS(Concentrado!M$2:M571,Concentrado!$A$2:$A571,"="&amp;$A10,Concentrado!$B$2:$B571, "=Guanajuato")</f>
        <v>444.36045000000001</v>
      </c>
      <c r="M10" s="6">
        <f>SUMIFS(Concentrado!N$2:N571,Concentrado!$A$2:$A571,"="&amp;$A10,Concentrado!$B$2:$B571, "=Guanajuato")</f>
        <v>2.6451616779802909</v>
      </c>
      <c r="N10" s="6">
        <f>SUMIFS(Concentrado!O$2:O571,Concentrado!$A$2:$A571,"="&amp;$A10,Concentrado!$B$2:$B571, "=Guanajuato")</f>
        <v>16798.990160000001</v>
      </c>
      <c r="O10" s="6">
        <f>SUMIFS(Concentrado!P$2:P571,Concentrado!$A$2:$A571,"="&amp;$A10,Concentrado!$B$2:$B571, "=Guanajuato")</f>
        <v>0</v>
      </c>
      <c r="P10" s="6">
        <f>SUMIFS(Concentrado!Q$2:Q571,Concentrado!$A$2:$A571,"="&amp;$A10,Concentrado!$B$2:$B571, "=Guanajuato")</f>
        <v>0</v>
      </c>
      <c r="Q10" s="6">
        <f>SUMIFS(Concentrado!R$2:R571,Concentrado!$A$2:$A571,"="&amp;$A10,Concentrado!$B$2:$B571, "=Guanajuato")</f>
        <v>0</v>
      </c>
      <c r="R10" s="6">
        <f>SUMIFS(Concentrado!S$2:S571,Concentrado!$A$2:$A571,"="&amp;$A10,Concentrado!$B$2:$B571, "=Guanajuato")</f>
        <v>0</v>
      </c>
      <c r="S10" s="6">
        <f>SUMIFS(Concentrado!T$2:T571,Concentrado!$A$2:$A571,"="&amp;$A10,Concentrado!$B$2:$B571, "=Guanajuato")</f>
        <v>0</v>
      </c>
      <c r="T10" s="6">
        <f>SUMIFS(Concentrado!U$2:U571,Concentrado!$A$2:$A571,"="&amp;$A10,Concentrado!$B$2:$B571, "=Guanajuato")</f>
        <v>444.36045000000001</v>
      </c>
    </row>
    <row r="11" spans="1:20" x14ac:dyDescent="0.25">
      <c r="A11" s="3">
        <v>2012</v>
      </c>
      <c r="B11" s="6">
        <f>SUMIFS(Concentrado!C$2:C572,Concentrado!$A$2:$A572,"="&amp;$A11,Concentrado!$B$2:$B572, "=Guanajuato")</f>
        <v>6759.3291300000001</v>
      </c>
      <c r="C11" s="6">
        <f>SUMIFS(Concentrado!D$2:D572,Concentrado!$A$2:$A572,"="&amp;$A11,Concentrado!$B$2:$B572, "=Guanajuato")</f>
        <v>37.260137842104314</v>
      </c>
      <c r="D11" s="6">
        <f>SUMIFS(Concentrado!E$2:E572,Concentrado!$A$2:$A572,"="&amp;$A11,Concentrado!$B$2:$B572, "=Guanajuato")</f>
        <v>7097.8703999999998</v>
      </c>
      <c r="E11" s="6">
        <f>SUMIFS(Concentrado!F$2:F572,Concentrado!$A$2:$A572,"="&amp;$A11,Concentrado!$B$2:$B572, "=Guanajuato")</f>
        <v>39.126313337162806</v>
      </c>
      <c r="F11" s="6">
        <f>SUMIFS(Concentrado!G$2:G572,Concentrado!$A$2:$A572,"="&amp;$A11,Concentrado!$B$2:$B572, "=Guanajuato")</f>
        <v>2199.0855099999999</v>
      </c>
      <c r="G11" s="6">
        <f>SUMIFS(Concentrado!H$2:H572,Concentrado!$A$2:$A572,"="&amp;$A11,Concentrado!$B$2:$B572, "=Guanajuato")</f>
        <v>12.122242851810096</v>
      </c>
      <c r="H11" s="6">
        <f>SUMIFS(Concentrado!I$2:I572,Concentrado!$A$2:$A572,"="&amp;$A11,Concentrado!$B$2:$B572, "=Guanajuato")</f>
        <v>763.79938000000004</v>
      </c>
      <c r="I11" s="6">
        <f>SUMIFS(Concentrado!J$2:J572,Concentrado!$A$2:$A572,"="&amp;$A11,Concentrado!$B$2:$B572, "=Guanajuato")</f>
        <v>4.2103690521893276</v>
      </c>
      <c r="J11" s="6">
        <f>SUMIFS(Concentrado!K$2:K572,Concentrado!$A$2:$A572,"="&amp;$A11,Concentrado!$B$2:$B572, "=Guanajuato")</f>
        <v>866.90057999999999</v>
      </c>
      <c r="K11" s="6">
        <f>SUMIFS(Concentrado!L$2:L572,Concentrado!$A$2:$A572,"="&amp;$A11,Concentrado!$B$2:$B572, "=Guanajuato")</f>
        <v>4.7787042892820599</v>
      </c>
      <c r="L11" s="6">
        <f>SUMIFS(Concentrado!M$2:M572,Concentrado!$A$2:$A572,"="&amp;$A11,Concentrado!$B$2:$B572, "=Guanajuato")</f>
        <v>453.92784</v>
      </c>
      <c r="M11" s="6">
        <f>SUMIFS(Concentrado!N$2:N572,Concentrado!$A$2:$A572,"="&amp;$A11,Concentrado!$B$2:$B572, "=Guanajuato")</f>
        <v>2.5022326274513977</v>
      </c>
      <c r="N11" s="6">
        <f>SUMIFS(Concentrado!O$2:O572,Concentrado!$A$2:$A572,"="&amp;$A11,Concentrado!$B$2:$B572, "=Guanajuato")</f>
        <v>18140.912840000001</v>
      </c>
      <c r="O11" s="6">
        <f>SUMIFS(Concentrado!P$2:P572,Concentrado!$A$2:$A572,"="&amp;$A11,Concentrado!$B$2:$B572, "=Guanajuato")</f>
        <v>0</v>
      </c>
      <c r="P11" s="6">
        <f>SUMIFS(Concentrado!Q$2:Q572,Concentrado!$A$2:$A572,"="&amp;$A11,Concentrado!$B$2:$B572, "=Guanajuato")</f>
        <v>0</v>
      </c>
      <c r="Q11" s="6">
        <f>SUMIFS(Concentrado!R$2:R572,Concentrado!$A$2:$A572,"="&amp;$A11,Concentrado!$B$2:$B572, "=Guanajuato")</f>
        <v>0</v>
      </c>
      <c r="R11" s="6">
        <f>SUMIFS(Concentrado!S$2:S572,Concentrado!$A$2:$A572,"="&amp;$A11,Concentrado!$B$2:$B572, "=Guanajuato")</f>
        <v>0</v>
      </c>
      <c r="S11" s="6">
        <f>SUMIFS(Concentrado!T$2:T572,Concentrado!$A$2:$A572,"="&amp;$A11,Concentrado!$B$2:$B572, "=Guanajuato")</f>
        <v>0</v>
      </c>
      <c r="T11" s="6">
        <f>SUMIFS(Concentrado!U$2:U572,Concentrado!$A$2:$A572,"="&amp;$A11,Concentrado!$B$2:$B572, "=Guanajuato")</f>
        <v>453.92784</v>
      </c>
    </row>
    <row r="12" spans="1:20" x14ac:dyDescent="0.25">
      <c r="A12" s="3">
        <v>2013</v>
      </c>
      <c r="B12" s="6">
        <f>SUMIFS(Concentrado!C$2:C573,Concentrado!$A$2:$A573,"="&amp;$A12,Concentrado!$B$2:$B573, "=Guanajuato")</f>
        <v>7038.8445400000001</v>
      </c>
      <c r="C12" s="6">
        <f>SUMIFS(Concentrado!D$2:D573,Concentrado!$A$2:$A573,"="&amp;$A12,Concentrado!$B$2:$B573, "=Guanajuato")</f>
        <v>35.957276983025082</v>
      </c>
      <c r="D12" s="6">
        <f>SUMIFS(Concentrado!E$2:E573,Concentrado!$A$2:$A573,"="&amp;$A12,Concentrado!$B$2:$B573, "=Guanajuato")</f>
        <v>7485.4845999999998</v>
      </c>
      <c r="E12" s="6">
        <f>SUMIFS(Concentrado!F$2:F573,Concentrado!$A$2:$A573,"="&amp;$A12,Concentrado!$B$2:$B573, "=Guanajuato")</f>
        <v>38.23889582797473</v>
      </c>
      <c r="F12" s="6">
        <f>SUMIFS(Concentrado!G$2:G573,Concentrado!$A$2:$A573,"="&amp;$A12,Concentrado!$B$2:$B573, "=Guanajuato")</f>
        <v>2209.5985500000002</v>
      </c>
      <c r="G12" s="6">
        <f>SUMIFS(Concentrado!H$2:H573,Concentrado!$A$2:$A573,"="&amp;$A12,Concentrado!$B$2:$B573, "=Guanajuato")</f>
        <v>11.287526899072642</v>
      </c>
      <c r="H12" s="6">
        <f>SUMIFS(Concentrado!I$2:I573,Concentrado!$A$2:$A573,"="&amp;$A12,Concentrado!$B$2:$B573, "=Guanajuato")</f>
        <v>1110.3390099999999</v>
      </c>
      <c r="I12" s="6">
        <f>SUMIFS(Concentrado!J$2:J573,Concentrado!$A$2:$A573,"="&amp;$A12,Concentrado!$B$2:$B573, "=Guanajuato")</f>
        <v>5.6720626660732947</v>
      </c>
      <c r="J12" s="6">
        <f>SUMIFS(Concentrado!K$2:K573,Concentrado!$A$2:$A573,"="&amp;$A12,Concentrado!$B$2:$B573, "=Guanajuato")</f>
        <v>1209.6927599999999</v>
      </c>
      <c r="K12" s="6">
        <f>SUMIFS(Concentrado!L$2:L573,Concentrado!$A$2:$A573,"="&amp;$A12,Concentrado!$B$2:$B573, "=Guanajuato")</f>
        <v>6.179601977071095</v>
      </c>
      <c r="L12" s="6">
        <f>SUMIFS(Concentrado!M$2:M573,Concentrado!$A$2:$A573,"="&amp;$A12,Concentrado!$B$2:$B573, "=Guanajuato")</f>
        <v>521.61780999999996</v>
      </c>
      <c r="M12" s="6">
        <f>SUMIFS(Concentrado!N$2:N573,Concentrado!$A$2:$A573,"="&amp;$A12,Concentrado!$B$2:$B573, "=Guanajuato")</f>
        <v>2.6646356467831507</v>
      </c>
      <c r="N12" s="6">
        <f>SUMIFS(Concentrado!O$2:O573,Concentrado!$A$2:$A573,"="&amp;$A12,Concentrado!$B$2:$B573, "=Guanajuato")</f>
        <v>19575.577270000002</v>
      </c>
      <c r="O12" s="6">
        <f>SUMIFS(Concentrado!P$2:P573,Concentrado!$A$2:$A573,"="&amp;$A12,Concentrado!$B$2:$B573, "=Guanajuato")</f>
        <v>0</v>
      </c>
      <c r="P12" s="6">
        <f>SUMIFS(Concentrado!Q$2:Q573,Concentrado!$A$2:$A573,"="&amp;$A12,Concentrado!$B$2:$B573, "=Guanajuato")</f>
        <v>0</v>
      </c>
      <c r="Q12" s="6">
        <f>SUMIFS(Concentrado!R$2:R573,Concentrado!$A$2:$A573,"="&amp;$A12,Concentrado!$B$2:$B573, "=Guanajuato")</f>
        <v>0</v>
      </c>
      <c r="R12" s="6">
        <f>SUMIFS(Concentrado!S$2:S573,Concentrado!$A$2:$A573,"="&amp;$A12,Concentrado!$B$2:$B573, "=Guanajuato")</f>
        <v>0</v>
      </c>
      <c r="S12" s="6">
        <f>SUMIFS(Concentrado!T$2:T573,Concentrado!$A$2:$A573,"="&amp;$A12,Concentrado!$B$2:$B573, "=Guanajuato")</f>
        <v>0</v>
      </c>
      <c r="T12" s="6">
        <f>SUMIFS(Concentrado!U$2:U573,Concentrado!$A$2:$A573,"="&amp;$A12,Concentrado!$B$2:$B573, "=Guanajuato")</f>
        <v>521.61780999999996</v>
      </c>
    </row>
    <row r="13" spans="1:20" x14ac:dyDescent="0.25">
      <c r="A13" s="3">
        <v>2014</v>
      </c>
      <c r="B13" s="6">
        <f>SUMIFS(Concentrado!C$2:C574,Concentrado!$A$2:$A574,"="&amp;$A13,Concentrado!$B$2:$B574, "=Guanajuato")</f>
        <v>7094.9957899999999</v>
      </c>
      <c r="C13" s="6">
        <f>SUMIFS(Concentrado!D$2:D574,Concentrado!$A$2:$A574,"="&amp;$A13,Concentrado!$B$2:$B574, "=Guanajuato")</f>
        <v>36.188130937345086</v>
      </c>
      <c r="D13" s="6">
        <f>SUMIFS(Concentrado!E$2:E574,Concentrado!$A$2:$A574,"="&amp;$A13,Concentrado!$B$2:$B574, "=Guanajuato")</f>
        <v>6896.7212600000003</v>
      </c>
      <c r="E13" s="6">
        <f>SUMIFS(Concentrado!F$2:F574,Concentrado!$A$2:$A574,"="&amp;$A13,Concentrado!$B$2:$B574, "=Guanajuato")</f>
        <v>35.176828765285514</v>
      </c>
      <c r="F13" s="6">
        <f>SUMIFS(Concentrado!G$2:G574,Concentrado!$A$2:$A574,"="&amp;$A13,Concentrado!$B$2:$B574, "=Guanajuato")</f>
        <v>2366.3948399999999</v>
      </c>
      <c r="G13" s="6">
        <f>SUMIFS(Concentrado!H$2:H574,Concentrado!$A$2:$A574,"="&amp;$A13,Concentrado!$B$2:$B574, "=Guanajuato")</f>
        <v>12.069831872215639</v>
      </c>
      <c r="H13" s="6">
        <f>SUMIFS(Concentrado!I$2:I574,Concentrado!$A$2:$A574,"="&amp;$A13,Concentrado!$B$2:$B574, "=Guanajuato")</f>
        <v>1429.9575600000001</v>
      </c>
      <c r="I13" s="6">
        <f>SUMIFS(Concentrado!J$2:J574,Concentrado!$A$2:$A574,"="&amp;$A13,Concentrado!$B$2:$B574, "=Guanajuato")</f>
        <v>7.2935196789068844</v>
      </c>
      <c r="J13" s="6">
        <f>SUMIFS(Concentrado!K$2:K574,Concentrado!$A$2:$A574,"="&amp;$A13,Concentrado!$B$2:$B574, "=Guanajuato")</f>
        <v>1225.3443</v>
      </c>
      <c r="K13" s="6">
        <f>SUMIFS(Concentrado!L$2:L574,Concentrado!$A$2:$A574,"="&amp;$A13,Concentrado!$B$2:$B574, "=Guanajuato")</f>
        <v>6.2498867207544118</v>
      </c>
      <c r="L13" s="6">
        <f>SUMIFS(Concentrado!M$2:M574,Concentrado!$A$2:$A574,"="&amp;$A13,Concentrado!$B$2:$B574, "=Guanajuato")</f>
        <v>592.45039999999995</v>
      </c>
      <c r="M13" s="6">
        <f>SUMIFS(Concentrado!N$2:N574,Concentrado!$A$2:$A574,"="&amp;$A13,Concentrado!$B$2:$B574, "=Guanajuato")</f>
        <v>3.0218020254924589</v>
      </c>
      <c r="N13" s="6">
        <f>SUMIFS(Concentrado!O$2:O574,Concentrado!$A$2:$A574,"="&amp;$A13,Concentrado!$B$2:$B574, "=Guanajuato")</f>
        <v>19605.864150000001</v>
      </c>
      <c r="O13" s="6">
        <f>SUMIFS(Concentrado!P$2:P574,Concentrado!$A$2:$A574,"="&amp;$A13,Concentrado!$B$2:$B574, "=Guanajuato")</f>
        <v>0</v>
      </c>
      <c r="P13" s="6">
        <f>SUMIFS(Concentrado!Q$2:Q574,Concentrado!$A$2:$A574,"="&amp;$A13,Concentrado!$B$2:$B574, "=Guanajuato")</f>
        <v>0</v>
      </c>
      <c r="Q13" s="6">
        <f>SUMIFS(Concentrado!R$2:R574,Concentrado!$A$2:$A574,"="&amp;$A13,Concentrado!$B$2:$B574, "=Guanajuato")</f>
        <v>0</v>
      </c>
      <c r="R13" s="6">
        <f>SUMIFS(Concentrado!S$2:S574,Concentrado!$A$2:$A574,"="&amp;$A13,Concentrado!$B$2:$B574, "=Guanajuato")</f>
        <v>0</v>
      </c>
      <c r="S13" s="6">
        <f>SUMIFS(Concentrado!T$2:T574,Concentrado!$A$2:$A574,"="&amp;$A13,Concentrado!$B$2:$B574, "=Guanajuato")</f>
        <v>0</v>
      </c>
      <c r="T13" s="6">
        <f>SUMIFS(Concentrado!U$2:U574,Concentrado!$A$2:$A574,"="&amp;$A13,Concentrado!$B$2:$B574, "=Guanajuato")</f>
        <v>592.45039999999995</v>
      </c>
    </row>
    <row r="14" spans="1:20" x14ac:dyDescent="0.25">
      <c r="A14" s="3">
        <v>2015</v>
      </c>
      <c r="B14" s="6">
        <f>SUMIFS(Concentrado!C$2:C575,Concentrado!$A$2:$A575,"="&amp;$A14,Concentrado!$B$2:$B575, "=Guanajuato")</f>
        <v>7621.7558499999996</v>
      </c>
      <c r="C14" s="6">
        <f>SUMIFS(Concentrado!D$2:D575,Concentrado!$A$2:$A575,"="&amp;$A14,Concentrado!$B$2:$B575, "=Guanajuato")</f>
        <v>36.719521756219841</v>
      </c>
      <c r="D14" s="6">
        <f>SUMIFS(Concentrado!E$2:E575,Concentrado!$A$2:$A575,"="&amp;$A14,Concentrado!$B$2:$B575, "=Guanajuato")</f>
        <v>6950.6356100000003</v>
      </c>
      <c r="E14" s="6">
        <f>SUMIFS(Concentrado!F$2:F575,Concentrado!$A$2:$A575,"="&amp;$A14,Concentrado!$B$2:$B575, "=Guanajuato")</f>
        <v>33.486249169336936</v>
      </c>
      <c r="F14" s="6">
        <f>SUMIFS(Concentrado!G$2:G575,Concentrado!$A$2:$A575,"="&amp;$A14,Concentrado!$B$2:$B575, "=Guanajuato")</f>
        <v>2495.9791500000001</v>
      </c>
      <c r="G14" s="6">
        <f>SUMIFS(Concentrado!H$2:H575,Concentrado!$A$2:$A575,"="&amp;$A14,Concentrado!$B$2:$B575, "=Guanajuato")</f>
        <v>12.024940513083495</v>
      </c>
      <c r="H14" s="6">
        <f>SUMIFS(Concentrado!I$2:I575,Concentrado!$A$2:$A575,"="&amp;$A14,Concentrado!$B$2:$B575, "=Guanajuato")</f>
        <v>1517.4063799999999</v>
      </c>
      <c r="I14" s="6">
        <f>SUMIFS(Concentrado!J$2:J575,Concentrado!$A$2:$A575,"="&amp;$A14,Concentrado!$B$2:$B575, "=Guanajuato")</f>
        <v>7.3104462646145771</v>
      </c>
      <c r="J14" s="6">
        <f>SUMIFS(Concentrado!K$2:K575,Concentrado!$A$2:$A575,"="&amp;$A14,Concentrado!$B$2:$B575, "=Guanajuato")</f>
        <v>1654.5549900000001</v>
      </c>
      <c r="K14" s="6">
        <f>SUMIFS(Concentrado!L$2:L575,Concentrado!$A$2:$A575,"="&amp;$A14,Concentrado!$B$2:$B575, "=Guanajuato")</f>
        <v>7.9711905167058212</v>
      </c>
      <c r="L14" s="6">
        <f>SUMIFS(Concentrado!M$2:M575,Concentrado!$A$2:$A575,"="&amp;$A14,Concentrado!$B$2:$B575, "=Guanajuato")</f>
        <v>516.35406999999998</v>
      </c>
      <c r="M14" s="6">
        <f>SUMIFS(Concentrado!N$2:N575,Concentrado!$A$2:$A575,"="&amp;$A14,Concentrado!$B$2:$B575, "=Guanajuato")</f>
        <v>2.4876517800393283</v>
      </c>
      <c r="N14" s="6">
        <f>SUMIFS(Concentrado!O$2:O575,Concentrado!$A$2:$A575,"="&amp;$A14,Concentrado!$B$2:$B575, "=Guanajuato")</f>
        <v>20756.68605</v>
      </c>
      <c r="O14" s="6">
        <f>SUMIFS(Concentrado!P$2:P575,Concentrado!$A$2:$A575,"="&amp;$A14,Concentrado!$B$2:$B575, "=Guanajuato")</f>
        <v>0</v>
      </c>
      <c r="P14" s="6">
        <f>SUMIFS(Concentrado!Q$2:Q575,Concentrado!$A$2:$A575,"="&amp;$A14,Concentrado!$B$2:$B575, "=Guanajuato")</f>
        <v>0</v>
      </c>
      <c r="Q14" s="6">
        <f>SUMIFS(Concentrado!R$2:R575,Concentrado!$A$2:$A575,"="&amp;$A14,Concentrado!$B$2:$B575, "=Guanajuato")</f>
        <v>0</v>
      </c>
      <c r="R14" s="6">
        <f>SUMIFS(Concentrado!S$2:S575,Concentrado!$A$2:$A575,"="&amp;$A14,Concentrado!$B$2:$B575, "=Guanajuato")</f>
        <v>0</v>
      </c>
      <c r="S14" s="6">
        <f>SUMIFS(Concentrado!T$2:T575,Concentrado!$A$2:$A575,"="&amp;$A14,Concentrado!$B$2:$B575, "=Guanajuato")</f>
        <v>6.1361699999999999</v>
      </c>
      <c r="T14" s="6">
        <f>SUMIFS(Concentrado!U$2:U575,Concentrado!$A$2:$A575,"="&amp;$A14,Concentrado!$B$2:$B575, "=Guanajuato")</f>
        <v>510.21789999999999</v>
      </c>
    </row>
    <row r="15" spans="1:20" x14ac:dyDescent="0.25">
      <c r="A15" s="3">
        <v>2016</v>
      </c>
      <c r="B15" s="6">
        <f>SUMIFS(Concentrado!C$2:C576,Concentrado!$A$2:$A576,"="&amp;$A15,Concentrado!$B$2:$B576, "=Guanajuato")</f>
        <v>8170.2703099999999</v>
      </c>
      <c r="C15" s="6">
        <f>SUMIFS(Concentrado!D$2:D576,Concentrado!$A$2:$A576,"="&amp;$A15,Concentrado!$B$2:$B576, "=Guanajuato")</f>
        <v>36.397257086893745</v>
      </c>
      <c r="D15" s="6">
        <f>SUMIFS(Concentrado!E$2:E576,Concentrado!$A$2:$A576,"="&amp;$A15,Concentrado!$B$2:$B576, "=Guanajuato")</f>
        <v>7097.24892</v>
      </c>
      <c r="E15" s="6">
        <f>SUMIFS(Concentrado!F$2:F576,Concentrado!$A$2:$A576,"="&amp;$A15,Concentrado!$B$2:$B576, "=Guanajuato")</f>
        <v>31.617117151527758</v>
      </c>
      <c r="F15" s="6">
        <f>SUMIFS(Concentrado!G$2:G576,Concentrado!$A$2:$A576,"="&amp;$A15,Concentrado!$B$2:$B576, "=Guanajuato")</f>
        <v>2750.38679</v>
      </c>
      <c r="G15" s="6">
        <f>SUMIFS(Concentrado!H$2:H576,Concentrado!$A$2:$A576,"="&amp;$A15,Concentrado!$B$2:$B576, "=Guanajuato")</f>
        <v>12.252536487256863</v>
      </c>
      <c r="H15" s="6">
        <f>SUMIFS(Concentrado!I$2:I576,Concentrado!$A$2:$A576,"="&amp;$A15,Concentrado!$B$2:$B576, "=Guanajuato")</f>
        <v>1382.40371</v>
      </c>
      <c r="I15" s="6">
        <f>SUMIFS(Concentrado!J$2:J576,Concentrado!$A$2:$A576,"="&amp;$A15,Concentrado!$B$2:$B576, "=Guanajuato")</f>
        <v>6.1583890522155453</v>
      </c>
      <c r="J15" s="6">
        <f>SUMIFS(Concentrado!K$2:K576,Concentrado!$A$2:$A576,"="&amp;$A15,Concentrado!$B$2:$B576, "=Guanajuato")</f>
        <v>2343.8927800000001</v>
      </c>
      <c r="K15" s="6">
        <f>SUMIFS(Concentrado!L$2:L576,Concentrado!$A$2:$A576,"="&amp;$A15,Concentrado!$B$2:$B576, "=Guanajuato")</f>
        <v>10.441670209290063</v>
      </c>
      <c r="L15" s="6">
        <f>SUMIFS(Concentrado!M$2:M576,Concentrado!$A$2:$A576,"="&amp;$A15,Concentrado!$B$2:$B576, "=Guanajuato")</f>
        <v>703.28656999999998</v>
      </c>
      <c r="M15" s="6">
        <f>SUMIFS(Concentrado!N$2:N576,Concentrado!$A$2:$A576,"="&amp;$A15,Concentrado!$B$2:$B576, "=Guanajuato")</f>
        <v>3.1330300128160258</v>
      </c>
      <c r="N15" s="6">
        <f>SUMIFS(Concentrado!O$2:O576,Concentrado!$A$2:$A576,"="&amp;$A15,Concentrado!$B$2:$B576, "=Guanajuato")</f>
        <v>22447.489079999999</v>
      </c>
      <c r="O15" s="6">
        <f>SUMIFS(Concentrado!P$2:P576,Concentrado!$A$2:$A576,"="&amp;$A15,Concentrado!$B$2:$B576, "=Guanajuato")</f>
        <v>0</v>
      </c>
      <c r="P15" s="6">
        <f>SUMIFS(Concentrado!Q$2:Q576,Concentrado!$A$2:$A576,"="&amp;$A15,Concentrado!$B$2:$B576, "=Guanajuato")</f>
        <v>0</v>
      </c>
      <c r="Q15" s="6">
        <f>SUMIFS(Concentrado!R$2:R576,Concentrado!$A$2:$A576,"="&amp;$A15,Concentrado!$B$2:$B576, "=Guanajuato")</f>
        <v>0</v>
      </c>
      <c r="R15" s="6">
        <f>SUMIFS(Concentrado!S$2:S576,Concentrado!$A$2:$A576,"="&amp;$A15,Concentrado!$B$2:$B576, "=Guanajuato")</f>
        <v>0</v>
      </c>
      <c r="S15" s="6">
        <f>SUMIFS(Concentrado!T$2:T576,Concentrado!$A$2:$A576,"="&amp;$A15,Concentrado!$B$2:$B576, "=Guanajuato")</f>
        <v>6.2285199999999996</v>
      </c>
      <c r="T15" s="6">
        <f>SUMIFS(Concentrado!U$2:U576,Concentrado!$A$2:$A576,"="&amp;$A15,Concentrado!$B$2:$B576, "=Guanajuato")</f>
        <v>697.05804999999998</v>
      </c>
    </row>
    <row r="16" spans="1:20" x14ac:dyDescent="0.25">
      <c r="A16" s="3">
        <v>2017</v>
      </c>
      <c r="B16" s="6">
        <f>SUMIFS(Concentrado!C$2:C577,Concentrado!$A$2:$A577,"="&amp;$A16,Concentrado!$B$2:$B577, "=Guanajuato")</f>
        <v>8848.7580999999991</v>
      </c>
      <c r="C16" s="6">
        <f>SUMIFS(Concentrado!D$2:D577,Concentrado!$A$2:$A577,"="&amp;$A16,Concentrado!$B$2:$B577, "=Guanajuato")</f>
        <v>35.766034491536075</v>
      </c>
      <c r="D16" s="6">
        <f>SUMIFS(Concentrado!E$2:E577,Concentrado!$A$2:$A577,"="&amp;$A16,Concentrado!$B$2:$B577, "=Guanajuato")</f>
        <v>7545.0452999999998</v>
      </c>
      <c r="E16" s="6">
        <f>SUMIFS(Concentrado!F$2:F577,Concentrado!$A$2:$A577,"="&amp;$A16,Concentrado!$B$2:$B577, "=Guanajuato")</f>
        <v>30.496522493930776</v>
      </c>
      <c r="F16" s="6">
        <f>SUMIFS(Concentrado!G$2:G577,Concentrado!$A$2:$A577,"="&amp;$A16,Concentrado!$B$2:$B577, "=Guanajuato")</f>
        <v>3249.37716</v>
      </c>
      <c r="G16" s="6">
        <f>SUMIFS(Concentrado!H$2:H577,Concentrado!$A$2:$A577,"="&amp;$A16,Concentrado!$B$2:$B577, "=Guanajuato")</f>
        <v>13.133745353550749</v>
      </c>
      <c r="H16" s="6">
        <f>SUMIFS(Concentrado!I$2:I577,Concentrado!$A$2:$A577,"="&amp;$A16,Concentrado!$B$2:$B577, "=Guanajuato")</f>
        <v>1460.27907</v>
      </c>
      <c r="I16" s="6">
        <f>SUMIFS(Concentrado!J$2:J577,Concentrado!$A$2:$A577,"="&amp;$A16,Concentrado!$B$2:$B577, "=Guanajuato")</f>
        <v>5.902341435335229</v>
      </c>
      <c r="J16" s="6">
        <f>SUMIFS(Concentrado!K$2:K577,Concentrado!$A$2:$A577,"="&amp;$A16,Concentrado!$B$2:$B577, "=Guanajuato")</f>
        <v>2919.83313</v>
      </c>
      <c r="K16" s="6">
        <f>SUMIFS(Concentrado!L$2:L577,Concentrado!$A$2:$A577,"="&amp;$A16,Concentrado!$B$2:$B577, "=Guanajuato")</f>
        <v>11.801752433158926</v>
      </c>
      <c r="L16" s="6">
        <f>SUMIFS(Concentrado!M$2:M577,Concentrado!$A$2:$A577,"="&amp;$A16,Concentrado!$B$2:$B577, "=Guanajuato")</f>
        <v>717.38153</v>
      </c>
      <c r="M16" s="6">
        <f>SUMIFS(Concentrado!N$2:N577,Concentrado!$A$2:$A577,"="&amp;$A16,Concentrado!$B$2:$B577, "=Guanajuato")</f>
        <v>2.8996037924882279</v>
      </c>
      <c r="N16" s="6">
        <f>SUMIFS(Concentrado!O$2:O577,Concentrado!$A$2:$A577,"="&amp;$A16,Concentrado!$B$2:$B577, "=Guanajuato")</f>
        <v>24740.674290000003</v>
      </c>
      <c r="O16" s="6">
        <f>SUMIFS(Concentrado!P$2:P577,Concentrado!$A$2:$A577,"="&amp;$A16,Concentrado!$B$2:$B577, "=Guanajuato")</f>
        <v>0</v>
      </c>
      <c r="P16" s="6">
        <f>SUMIFS(Concentrado!Q$2:Q577,Concentrado!$A$2:$A577,"="&amp;$A16,Concentrado!$B$2:$B577, "=Guanajuato")</f>
        <v>0</v>
      </c>
      <c r="Q16" s="6">
        <f>SUMIFS(Concentrado!R$2:R577,Concentrado!$A$2:$A577,"="&amp;$A16,Concentrado!$B$2:$B577, "=Guanajuato")</f>
        <v>0</v>
      </c>
      <c r="R16" s="6">
        <f>SUMIFS(Concentrado!S$2:S577,Concentrado!$A$2:$A577,"="&amp;$A16,Concentrado!$B$2:$B577, "=Guanajuato")</f>
        <v>0</v>
      </c>
      <c r="S16" s="6">
        <f>SUMIFS(Concentrado!T$2:T577,Concentrado!$A$2:$A577,"="&amp;$A16,Concentrado!$B$2:$B577, "=Guanajuato")</f>
        <v>6.7658100000000001</v>
      </c>
      <c r="T16" s="6">
        <f>SUMIFS(Concentrado!U$2:U577,Concentrado!$A$2:$A577,"="&amp;$A16,Concentrado!$B$2:$B577, "=Guanajuato")</f>
        <v>710.61572000000001</v>
      </c>
    </row>
    <row r="17" spans="1:20" x14ac:dyDescent="0.25">
      <c r="A17" s="3">
        <v>2018</v>
      </c>
      <c r="B17" s="6">
        <f>SUMIFS(Concentrado!C$2:C578,Concentrado!$A$2:$A578,"="&amp;$A17,Concentrado!$B$2:$B578, "=Guanajuato")</f>
        <v>9504.0014100000008</v>
      </c>
      <c r="C17" s="6">
        <f>SUMIFS(Concentrado!D$2:D578,Concentrado!$A$2:$A578,"="&amp;$A17,Concentrado!$B$2:$B578, "=Guanajuato")</f>
        <v>35.185250951845866</v>
      </c>
      <c r="D17" s="6">
        <f>SUMIFS(Concentrado!E$2:E578,Concentrado!$A$2:$A578,"="&amp;$A17,Concentrado!$B$2:$B578, "=Guanajuato")</f>
        <v>7051.1961600000004</v>
      </c>
      <c r="E17" s="6">
        <f>SUMIFS(Concentrado!F$2:F578,Concentrado!$A$2:$A578,"="&amp;$A17,Concentrado!$B$2:$B578, "=Guanajuato")</f>
        <v>26.104594864563669</v>
      </c>
      <c r="F17" s="6">
        <f>SUMIFS(Concentrado!G$2:G578,Concentrado!$A$2:$A578,"="&amp;$A17,Concentrado!$B$2:$B578, "=Guanajuato")</f>
        <v>3291.9841999999999</v>
      </c>
      <c r="G17" s="6">
        <f>SUMIFS(Concentrado!H$2:H578,Concentrado!$A$2:$A578,"="&amp;$A17,Concentrado!$B$2:$B578, "=Guanajuato")</f>
        <v>12.187423508232783</v>
      </c>
      <c r="H17" s="6">
        <f>SUMIFS(Concentrado!I$2:I578,Concentrado!$A$2:$A578,"="&amp;$A17,Concentrado!$B$2:$B578, "=Guanajuato")</f>
        <v>1542.5080499999999</v>
      </c>
      <c r="I17" s="6">
        <f>SUMIFS(Concentrado!J$2:J578,Concentrado!$A$2:$A578,"="&amp;$A17,Concentrado!$B$2:$B578, "=Guanajuato")</f>
        <v>5.710598146311975</v>
      </c>
      <c r="J17" s="6">
        <f>SUMIFS(Concentrado!K$2:K578,Concentrado!$A$2:$A578,"="&amp;$A17,Concentrado!$B$2:$B578, "=Guanajuato")</f>
        <v>4863.3502799999997</v>
      </c>
      <c r="K17" s="6">
        <f>SUMIFS(Concentrado!L$2:L578,Concentrado!$A$2:$A578,"="&amp;$A17,Concentrado!$B$2:$B578, "=Guanajuato")</f>
        <v>18.0048584471464</v>
      </c>
      <c r="L17" s="6">
        <f>SUMIFS(Concentrado!M$2:M578,Concentrado!$A$2:$A578,"="&amp;$A17,Concentrado!$B$2:$B578, "=Guanajuato")</f>
        <v>758.28183999999999</v>
      </c>
      <c r="M17" s="6">
        <f>SUMIFS(Concentrado!N$2:N578,Concentrado!$A$2:$A578,"="&amp;$A17,Concentrado!$B$2:$B578, "=Guanajuato")</f>
        <v>2.8072740818993029</v>
      </c>
      <c r="N17" s="6">
        <f>SUMIFS(Concentrado!O$2:O578,Concentrado!$A$2:$A578,"="&amp;$A17,Concentrado!$B$2:$B578, "=Guanajuato")</f>
        <v>27011.321940000002</v>
      </c>
      <c r="O17" s="6">
        <f>SUMIFS(Concentrado!P$2:P578,Concentrado!$A$2:$A578,"="&amp;$A17,Concentrado!$B$2:$B578, "=Guanajuato")</f>
        <v>0</v>
      </c>
      <c r="P17" s="6">
        <f>SUMIFS(Concentrado!Q$2:Q578,Concentrado!$A$2:$A578,"="&amp;$A17,Concentrado!$B$2:$B578, "=Guanajuato")</f>
        <v>0</v>
      </c>
      <c r="Q17" s="6">
        <f>SUMIFS(Concentrado!R$2:R578,Concentrado!$A$2:$A578,"="&amp;$A17,Concentrado!$B$2:$B578, "=Guanajuato")</f>
        <v>0</v>
      </c>
      <c r="R17" s="6">
        <f>SUMIFS(Concentrado!S$2:S578,Concentrado!$A$2:$A578,"="&amp;$A17,Concentrado!$B$2:$B578, "=Guanajuato")</f>
        <v>0</v>
      </c>
      <c r="S17" s="6">
        <f>SUMIFS(Concentrado!T$2:T578,Concentrado!$A$2:$A578,"="&amp;$A17,Concentrado!$B$2:$B578, "=Guanajuato")</f>
        <v>7.4394</v>
      </c>
      <c r="T17" s="6">
        <f>SUMIFS(Concentrado!U$2:U578,Concentrado!$A$2:$A578,"="&amp;$A17,Concentrado!$B$2:$B578, "=Guanajuato")</f>
        <v>750.84244000000001</v>
      </c>
    </row>
    <row r="18" spans="1:20" x14ac:dyDescent="0.25">
      <c r="A18" s="3">
        <v>2019</v>
      </c>
      <c r="B18" s="6">
        <f>SUMIFS(Concentrado!C$2:C579,Concentrado!$A$2:$A579,"="&amp;$A18,Concentrado!$B$2:$B579, "=Guanajuato")</f>
        <v>10045.72157</v>
      </c>
      <c r="C18" s="6">
        <f>SUMIFS(Concentrado!D$2:D579,Concentrado!$A$2:$A579,"="&amp;$A18,Concentrado!$B$2:$B579, "=Guanajuato")</f>
        <v>35.336929597689178</v>
      </c>
      <c r="D18" s="6">
        <f>SUMIFS(Concentrado!E$2:E579,Concentrado!$A$2:$A579,"="&amp;$A18,Concentrado!$B$2:$B579, "=Guanajuato")</f>
        <v>7008.9929300000003</v>
      </c>
      <c r="E18" s="6">
        <f>SUMIFS(Concentrado!F$2:F579,Concentrado!$A$2:$A579,"="&amp;$A18,Concentrado!$B$2:$B579, "=Guanajuato")</f>
        <v>24.654902885001142</v>
      </c>
      <c r="F18" s="6">
        <f>SUMIFS(Concentrado!G$2:G579,Concentrado!$A$2:$A579,"="&amp;$A18,Concentrado!$B$2:$B579, "=Guanajuato")</f>
        <v>3313.1096899999998</v>
      </c>
      <c r="G18" s="6">
        <f>SUMIFS(Concentrado!H$2:H579,Concentrado!$A$2:$A579,"="&amp;$A18,Concentrado!$B$2:$B579, "=Guanajuato")</f>
        <v>11.654227428976196</v>
      </c>
      <c r="H18" s="6">
        <f>SUMIFS(Concentrado!I$2:I579,Concentrado!$A$2:$A579,"="&amp;$A18,Concentrado!$B$2:$B579, "=Guanajuato")</f>
        <v>1593.7485200000001</v>
      </c>
      <c r="I18" s="6">
        <f>SUMIFS(Concentrado!J$2:J579,Concentrado!$A$2:$A579,"="&amp;$A18,Concentrado!$B$2:$B579, "=Guanajuato")</f>
        <v>5.6061855641954965</v>
      </c>
      <c r="J18" s="6">
        <f>SUMIFS(Concentrado!K$2:K579,Concentrado!$A$2:$A579,"="&amp;$A18,Concentrado!$B$2:$B579, "=Guanajuato")</f>
        <v>5809.5109400000001</v>
      </c>
      <c r="K18" s="6">
        <f>SUMIFS(Concentrado!L$2:L579,Concentrado!$A$2:$A579,"="&amp;$A18,Concentrado!$B$2:$B579, "=Guanajuato")</f>
        <v>20.435593168026163</v>
      </c>
      <c r="L18" s="6">
        <f>SUMIFS(Concentrado!M$2:M579,Concentrado!$A$2:$A579,"="&amp;$A18,Concentrado!$B$2:$B579, "=Guanajuato")</f>
        <v>657.31034</v>
      </c>
      <c r="M18" s="6">
        <f>SUMIFS(Concentrado!N$2:N579,Concentrado!$A$2:$A579,"="&amp;$A18,Concentrado!$B$2:$B579, "=Guanajuato")</f>
        <v>2.3121613561118375</v>
      </c>
      <c r="N18" s="6">
        <f>SUMIFS(Concentrado!O$2:O579,Concentrado!$A$2:$A579,"="&amp;$A18,Concentrado!$B$2:$B579, "=Guanajuato")</f>
        <v>28428.393989999997</v>
      </c>
      <c r="O18" s="6">
        <f>SUMIFS(Concentrado!P$2:P579,Concentrado!$A$2:$A579,"="&amp;$A18,Concentrado!$B$2:$B579, "=Guanajuato")</f>
        <v>0</v>
      </c>
      <c r="P18" s="6">
        <f>SUMIFS(Concentrado!Q$2:Q579,Concentrado!$A$2:$A579,"="&amp;$A18,Concentrado!$B$2:$B579, "=Guanajuato")</f>
        <v>0</v>
      </c>
      <c r="Q18" s="6">
        <f>SUMIFS(Concentrado!R$2:R579,Concentrado!$A$2:$A579,"="&amp;$A18,Concentrado!$B$2:$B579, "=Guanajuato")</f>
        <v>0</v>
      </c>
      <c r="R18" s="6">
        <f>SUMIFS(Concentrado!S$2:S579,Concentrado!$A$2:$A579,"="&amp;$A18,Concentrado!$B$2:$B579, "=Guanajuato")</f>
        <v>0</v>
      </c>
      <c r="S18" s="6">
        <f>SUMIFS(Concentrado!T$2:T579,Concentrado!$A$2:$A579,"="&amp;$A18,Concentrado!$B$2:$B579, "=Guanajuato")</f>
        <v>1.3060099999999999</v>
      </c>
      <c r="T18" s="6">
        <f>SUMIFS(Concentrado!U$2:U579,Concentrado!$A$2:$A579,"="&amp;$A18,Concentrado!$B$2:$B579, "=Guanajuato")</f>
        <v>656.00432999999998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"=Guerrero")</f>
        <v>1418.0238999999999</v>
      </c>
      <c r="C2" s="6">
        <f>SUMIFS(Concentrado!D$2:D563,Concentrado!$A$2:$A563,"="&amp;$A2,Concentrado!$B$2:$B563, "=Guerrero")</f>
        <v>33.506551170570503</v>
      </c>
      <c r="D2" s="6">
        <f>SUMIFS(Concentrado!E$2:E563,Concentrado!$A$2:$A563,"="&amp;$A2,Concentrado!$B$2:$B563, "=Guerrero")</f>
        <v>715.66678000000002</v>
      </c>
      <c r="E2" s="6">
        <f>SUMIFS(Concentrado!F$2:F563,Concentrado!$A$2:$A563,"="&amp;$A2,Concentrado!$B$2:$B563, "=Guerrero")</f>
        <v>16.910522865762292</v>
      </c>
      <c r="F2" s="6">
        <f>SUMIFS(Concentrado!G$2:G563,Concentrado!$A$2:$A563,"="&amp;$A2,Concentrado!$B$2:$B563, "=Guerrero")</f>
        <v>1644.8447900000001</v>
      </c>
      <c r="G2" s="6">
        <f>SUMIFS(Concentrado!H$2:H563,Concentrado!$A$2:$A563,"="&amp;$A2,Concentrado!$B$2:$B563, "=Guerrero")</f>
        <v>38.866112287515961</v>
      </c>
      <c r="H2" s="6">
        <f>SUMIFS(Concentrado!I$2:I563,Concentrado!$A$2:$A563,"="&amp;$A2,Concentrado!$B$2:$B563, "=Guerrero")</f>
        <v>430.49099999999999</v>
      </c>
      <c r="I2" s="6">
        <f>SUMIFS(Concentrado!J$2:J563,Concentrado!$A$2:$A563,"="&amp;$A2,Concentrado!$B$2:$B563, "=Guerrero")</f>
        <v>10.172091401259221</v>
      </c>
      <c r="J2" s="6">
        <f>SUMIFS(Concentrado!K$2:K563,Concentrado!$A$2:$A563,"="&amp;$A2,Concentrado!$B$2:$B563, "=Guerrero")</f>
        <v>22.060400000000001</v>
      </c>
      <c r="K2" s="6">
        <f>SUMIFS(Concentrado!L$2:L563,Concentrado!$A$2:$A563,"="&amp;$A2,Concentrado!$B$2:$B563, "=Guerrero")</f>
        <v>0.52126619406291641</v>
      </c>
      <c r="L2" s="6">
        <f>SUMIFS(Concentrado!M$2:M563,Concentrado!$A$2:$A563,"="&amp;$A2,Concentrado!$B$2:$B563, "=Guerrero")</f>
        <v>0.99268000000000001</v>
      </c>
      <c r="M2" s="6">
        <f>SUMIFS(Concentrado!N$2:N563,Concentrado!$A$2:$A563,"="&amp;$A2,Concentrado!$B$2:$B563, "=Guerrero")</f>
        <v>2.3456080829104449E-2</v>
      </c>
      <c r="N2" s="6">
        <f>SUMIFS(Concentrado!O$2:O563,Concentrado!$A$2:$A563,"="&amp;$A2,Concentrado!$B$2:$B563, "=Guerrero")</f>
        <v>4232.0795500000004</v>
      </c>
      <c r="O2" s="6">
        <f>SUMIFS(Concentrado!P$2:P563,Concentrado!$A$2:$A563,"="&amp;$A2,Concentrado!$B$2:$B563, "=Guerrero")</f>
        <v>0</v>
      </c>
      <c r="P2" s="6">
        <f>SUMIFS(Concentrado!Q$2:Q563,Concentrado!$A$2:$A563,"="&amp;$A2,Concentrado!$B$2:$B563, "=Guerrero")</f>
        <v>0</v>
      </c>
      <c r="Q2" s="6">
        <f>SUMIFS(Concentrado!R$2:R563,Concentrado!$A$2:$A563,"="&amp;$A2,Concentrado!$B$2:$B563, "=Guerrero")</f>
        <v>0</v>
      </c>
      <c r="R2" s="6">
        <f>SUMIFS(Concentrado!S$2:S563,Concentrado!$A$2:$A563,"="&amp;$A2,Concentrado!$B$2:$B563, "=Guerrero")</f>
        <v>0</v>
      </c>
      <c r="S2" s="6">
        <f>SUMIFS(Concentrado!T$2:T563,Concentrado!$A$2:$A563,"="&amp;$A2,Concentrado!$B$2:$B563, "=Guerrero")</f>
        <v>0</v>
      </c>
      <c r="T2" s="6">
        <f>SUMIFS(Concentrado!U$2:U563,Concentrado!$A$2:$A563,"="&amp;$A2,Concentrado!$B$2:$B563, "=Guerrero")</f>
        <v>0.99268000000000001</v>
      </c>
    </row>
    <row r="3" spans="1:20" x14ac:dyDescent="0.25">
      <c r="A3" s="3">
        <v>2004</v>
      </c>
      <c r="B3" s="6">
        <f>SUMIFS(Concentrado!C$2:C564,Concentrado!$A$2:$A564,"="&amp;$A3,Concentrado!$B$2:$B564, "=Guerrero")</f>
        <v>1785.002</v>
      </c>
      <c r="C3" s="6">
        <f>SUMIFS(Concentrado!D$2:D564,Concentrado!$A$2:$A564,"="&amp;$A3,Concentrado!$B$2:$B564, "=Guerrero")</f>
        <v>37.702534328779095</v>
      </c>
      <c r="D3" s="6">
        <f>SUMIFS(Concentrado!E$2:E564,Concentrado!$A$2:$A564,"="&amp;$A3,Concentrado!$B$2:$B564, "=Guerrero")</f>
        <v>585.04047000000003</v>
      </c>
      <c r="E3" s="6">
        <f>SUMIFS(Concentrado!F$2:F564,Concentrado!$A$2:$A564,"="&amp;$A3,Concentrado!$B$2:$B564, "=Guerrero")</f>
        <v>12.357133719682141</v>
      </c>
      <c r="F3" s="6">
        <f>SUMIFS(Concentrado!G$2:G564,Concentrado!$A$2:$A564,"="&amp;$A3,Concentrado!$B$2:$B564, "=Guerrero")</f>
        <v>1859.3190099999999</v>
      </c>
      <c r="G3" s="6">
        <f>SUMIFS(Concentrado!H$2:H564,Concentrado!$A$2:$A564,"="&amp;$A3,Concentrado!$B$2:$B564, "=Guerrero")</f>
        <v>39.272246643239932</v>
      </c>
      <c r="H3" s="6">
        <f>SUMIFS(Concentrado!I$2:I564,Concentrado!$A$2:$A564,"="&amp;$A3,Concentrado!$B$2:$B564, "=Guerrero")</f>
        <v>474.79845</v>
      </c>
      <c r="I3" s="6">
        <f>SUMIFS(Concentrado!J$2:J564,Concentrado!$A$2:$A564,"="&amp;$A3,Concentrado!$B$2:$B564, "=Guerrero")</f>
        <v>10.028618937332343</v>
      </c>
      <c r="J3" s="6">
        <f>SUMIFS(Concentrado!K$2:K564,Concentrado!$A$2:$A564,"="&amp;$A3,Concentrado!$B$2:$B564, "=Guerrero")</f>
        <v>29.913080000000001</v>
      </c>
      <c r="K3" s="6">
        <f>SUMIFS(Concentrado!L$2:L564,Concentrado!$A$2:$A564,"="&amp;$A3,Concentrado!$B$2:$B564, "=Guerrero")</f>
        <v>0.63181941845416167</v>
      </c>
      <c r="L3" s="6">
        <f>SUMIFS(Concentrado!M$2:M564,Concentrado!$A$2:$A564,"="&amp;$A3,Concentrado!$B$2:$B564, "=Guerrero")</f>
        <v>0.36203999999999997</v>
      </c>
      <c r="M3" s="6">
        <f>SUMIFS(Concentrado!N$2:N564,Concentrado!$A$2:$A564,"="&amp;$A3,Concentrado!$B$2:$B564, "=Guerrero")</f>
        <v>7.6469525123171768E-3</v>
      </c>
      <c r="N3" s="6">
        <f>SUMIFS(Concentrado!O$2:O564,Concentrado!$A$2:$A564,"="&amp;$A3,Concentrado!$B$2:$B564, "=Guerrero")</f>
        <v>4734.43505</v>
      </c>
      <c r="O3" s="6">
        <f>SUMIFS(Concentrado!P$2:P564,Concentrado!$A$2:$A564,"="&amp;$A3,Concentrado!$B$2:$B564, "=Guerrero")</f>
        <v>0</v>
      </c>
      <c r="P3" s="6">
        <f>SUMIFS(Concentrado!Q$2:Q564,Concentrado!$A$2:$A564,"="&amp;$A3,Concentrado!$B$2:$B564, "=Guerrero")</f>
        <v>0</v>
      </c>
      <c r="Q3" s="6">
        <f>SUMIFS(Concentrado!R$2:R564,Concentrado!$A$2:$A564,"="&amp;$A3,Concentrado!$B$2:$B564, "=Guerrero")</f>
        <v>0</v>
      </c>
      <c r="R3" s="6">
        <f>SUMIFS(Concentrado!S$2:S564,Concentrado!$A$2:$A564,"="&amp;$A3,Concentrado!$B$2:$B564, "=Guerrero")</f>
        <v>0</v>
      </c>
      <c r="S3" s="6">
        <f>SUMIFS(Concentrado!T$2:T564,Concentrado!$A$2:$A564,"="&amp;$A3,Concentrado!$B$2:$B564, "=Guerrero")</f>
        <v>0</v>
      </c>
      <c r="T3" s="6">
        <f>SUMIFS(Concentrado!U$2:U564,Concentrado!$A$2:$A564,"="&amp;$A3,Concentrado!$B$2:$B564, "=Guerrero")</f>
        <v>0.36203999999999997</v>
      </c>
    </row>
    <row r="4" spans="1:20" x14ac:dyDescent="0.25">
      <c r="A4" s="3">
        <v>2005</v>
      </c>
      <c r="B4" s="6">
        <f>SUMIFS(Concentrado!C$2:C565,Concentrado!$A$2:$A565,"="&amp;$A4,Concentrado!$B$2:$B565, "=Guerrero")</f>
        <v>1729.9854</v>
      </c>
      <c r="C4" s="6">
        <f>SUMIFS(Concentrado!D$2:D565,Concentrado!$A$2:$A565,"="&amp;$A4,Concentrado!$B$2:$B565, "=Guerrero")</f>
        <v>32.961478043254878</v>
      </c>
      <c r="D4" s="6">
        <f>SUMIFS(Concentrado!E$2:E565,Concentrado!$A$2:$A565,"="&amp;$A4,Concentrado!$B$2:$B565, "=Guerrero")</f>
        <v>930.78454999999997</v>
      </c>
      <c r="E4" s="6">
        <f>SUMIFS(Concentrado!F$2:F565,Concentrado!$A$2:$A565,"="&amp;$A4,Concentrado!$B$2:$B565, "=Guerrero")</f>
        <v>17.734273657931375</v>
      </c>
      <c r="F4" s="6">
        <f>SUMIFS(Concentrado!G$2:G565,Concentrado!$A$2:$A565,"="&amp;$A4,Concentrado!$B$2:$B565, "=Guerrero")</f>
        <v>1988.4077</v>
      </c>
      <c r="G4" s="6">
        <f>SUMIFS(Concentrado!H$2:H565,Concentrado!$A$2:$A565,"="&amp;$A4,Concentrado!$B$2:$B565, "=Guerrero")</f>
        <v>37.885208016546805</v>
      </c>
      <c r="H4" s="6">
        <f>SUMIFS(Concentrado!I$2:I565,Concentrado!$A$2:$A565,"="&amp;$A4,Concentrado!$B$2:$B565, "=Guerrero")</f>
        <v>481.70308</v>
      </c>
      <c r="I4" s="6">
        <f>SUMIFS(Concentrado!J$2:J565,Concentrado!$A$2:$A565,"="&amp;$A4,Concentrado!$B$2:$B565, "=Guerrero")</f>
        <v>9.17790722094432</v>
      </c>
      <c r="J4" s="6">
        <f>SUMIFS(Concentrado!K$2:K565,Concentrado!$A$2:$A565,"="&amp;$A4,Concentrado!$B$2:$B565, "=Guerrero")</f>
        <v>117.5496</v>
      </c>
      <c r="K4" s="6">
        <f>SUMIFS(Concentrado!L$2:L565,Concentrado!$A$2:$A565,"="&amp;$A4,Concentrado!$B$2:$B565, "=Guerrero")</f>
        <v>2.2396770281375744</v>
      </c>
      <c r="L4" s="6">
        <f>SUMIFS(Concentrado!M$2:M565,Concentrado!$A$2:$A565,"="&amp;$A4,Concentrado!$B$2:$B565, "=Guerrero")</f>
        <v>7.6420000000000002E-2</v>
      </c>
      <c r="M4" s="6">
        <f>SUMIFS(Concentrado!N$2:N565,Concentrado!$A$2:$A565,"="&amp;$A4,Concentrado!$B$2:$B565, "=Guerrero")</f>
        <v>1.4560331850578263E-3</v>
      </c>
      <c r="N4" s="6">
        <f>SUMIFS(Concentrado!O$2:O565,Concentrado!$A$2:$A565,"="&amp;$A4,Concentrado!$B$2:$B565, "=Guerrero")</f>
        <v>5248.5067499999996</v>
      </c>
      <c r="O4" s="6">
        <f>SUMIFS(Concentrado!P$2:P565,Concentrado!$A$2:$A565,"="&amp;$A4,Concentrado!$B$2:$B565, "=Guerrero")</f>
        <v>0</v>
      </c>
      <c r="P4" s="6">
        <f>SUMIFS(Concentrado!Q$2:Q565,Concentrado!$A$2:$A565,"="&amp;$A4,Concentrado!$B$2:$B565, "=Guerrero")</f>
        <v>0</v>
      </c>
      <c r="Q4" s="6">
        <f>SUMIFS(Concentrado!R$2:R565,Concentrado!$A$2:$A565,"="&amp;$A4,Concentrado!$B$2:$B565, "=Guerrero")</f>
        <v>0</v>
      </c>
      <c r="R4" s="6">
        <f>SUMIFS(Concentrado!S$2:S565,Concentrado!$A$2:$A565,"="&amp;$A4,Concentrado!$B$2:$B565, "=Guerrero")</f>
        <v>0</v>
      </c>
      <c r="S4" s="6">
        <f>SUMIFS(Concentrado!T$2:T565,Concentrado!$A$2:$A565,"="&amp;$A4,Concentrado!$B$2:$B565, "=Guerrero")</f>
        <v>0</v>
      </c>
      <c r="T4" s="6">
        <f>SUMIFS(Concentrado!U$2:U565,Concentrado!$A$2:$A565,"="&amp;$A4,Concentrado!$B$2:$B565, "=Guerrero")</f>
        <v>7.6420000000000002E-2</v>
      </c>
    </row>
    <row r="5" spans="1:20" x14ac:dyDescent="0.25">
      <c r="A5" s="3">
        <v>2006</v>
      </c>
      <c r="B5" s="6">
        <f>SUMIFS(Concentrado!C$2:C566,Concentrado!$A$2:$A566,"="&amp;$A5,Concentrado!$B$2:$B566, "=Guerrero")</f>
        <v>1798.56422</v>
      </c>
      <c r="C5" s="6">
        <f>SUMIFS(Concentrado!D$2:D566,Concentrado!$A$2:$A566,"="&amp;$A5,Concentrado!$B$2:$B566, "=Guerrero")</f>
        <v>31.237929298770815</v>
      </c>
      <c r="D5" s="6">
        <f>SUMIFS(Concentrado!E$2:E566,Concentrado!$A$2:$A566,"="&amp;$A5,Concentrado!$B$2:$B566, "=Guerrero")</f>
        <v>1299.7315799999999</v>
      </c>
      <c r="E5" s="6">
        <f>SUMIFS(Concentrado!F$2:F566,Concentrado!$A$2:$A566,"="&amp;$A5,Concentrado!$B$2:$B566, "=Guerrero")</f>
        <v>22.574074782506059</v>
      </c>
      <c r="F5" s="6">
        <f>SUMIFS(Concentrado!G$2:G566,Concentrado!$A$2:$A566,"="&amp;$A5,Concentrado!$B$2:$B566, "=Guerrero")</f>
        <v>1916.6398999999999</v>
      </c>
      <c r="G5" s="6">
        <f>SUMIFS(Concentrado!H$2:H566,Concentrado!$A$2:$A566,"="&amp;$A5,Concentrado!$B$2:$B566, "=Guerrero")</f>
        <v>33.288698297024482</v>
      </c>
      <c r="H5" s="6">
        <f>SUMIFS(Concentrado!I$2:I566,Concentrado!$A$2:$A566,"="&amp;$A5,Concentrado!$B$2:$B566, "=Guerrero")</f>
        <v>493.79705999999999</v>
      </c>
      <c r="I5" s="6">
        <f>SUMIFS(Concentrado!J$2:J566,Concentrado!$A$2:$A566,"="&amp;$A5,Concentrado!$B$2:$B566, "=Guerrero")</f>
        <v>8.5763952583360581</v>
      </c>
      <c r="J5" s="6">
        <f>SUMIFS(Concentrado!K$2:K566,Concentrado!$A$2:$A566,"="&amp;$A5,Concentrado!$B$2:$B566, "=Guerrero")</f>
        <v>248.89670000000001</v>
      </c>
      <c r="K5" s="6">
        <f>SUMIFS(Concentrado!L$2:L566,Concentrado!$A$2:$A566,"="&amp;$A5,Concentrado!$B$2:$B566, "=Guerrero")</f>
        <v>4.3229023633625774</v>
      </c>
      <c r="L5" s="6">
        <f>SUMIFS(Concentrado!M$2:M566,Concentrado!$A$2:$A566,"="&amp;$A5,Concentrado!$B$2:$B566, "=Guerrero")</f>
        <v>0</v>
      </c>
      <c r="M5" s="6">
        <f>SUMIFS(Concentrado!N$2:N566,Concentrado!$A$2:$A566,"="&amp;$A5,Concentrado!$B$2:$B566, "=Guerrero")</f>
        <v>0</v>
      </c>
      <c r="N5" s="6">
        <f>SUMIFS(Concentrado!O$2:O566,Concentrado!$A$2:$A566,"="&amp;$A5,Concentrado!$B$2:$B566, "=Guerrero")</f>
        <v>5757.6294600000001</v>
      </c>
      <c r="O5" s="6">
        <f>SUMIFS(Concentrado!P$2:P566,Concentrado!$A$2:$A566,"="&amp;$A5,Concentrado!$B$2:$B566, "=Guerrero")</f>
        <v>0</v>
      </c>
      <c r="P5" s="6">
        <f>SUMIFS(Concentrado!Q$2:Q566,Concentrado!$A$2:$A566,"="&amp;$A5,Concentrado!$B$2:$B566, "=Guerrero")</f>
        <v>0</v>
      </c>
      <c r="Q5" s="6">
        <f>SUMIFS(Concentrado!R$2:R566,Concentrado!$A$2:$A566,"="&amp;$A5,Concentrado!$B$2:$B566, "=Guerrero")</f>
        <v>0</v>
      </c>
      <c r="R5" s="6">
        <f>SUMIFS(Concentrado!S$2:S566,Concentrado!$A$2:$A566,"="&amp;$A5,Concentrado!$B$2:$B566, "=Guerrero")</f>
        <v>0</v>
      </c>
      <c r="S5" s="6">
        <f>SUMIFS(Concentrado!T$2:T566,Concentrado!$A$2:$A566,"="&amp;$A5,Concentrado!$B$2:$B566, "=Guerrero")</f>
        <v>0</v>
      </c>
      <c r="T5" s="6">
        <f>SUMIFS(Concentrado!U$2:U566,Concentrado!$A$2:$A566,"="&amp;$A5,Concentrado!$B$2:$B566, "=Guerrero")</f>
        <v>0</v>
      </c>
    </row>
    <row r="6" spans="1:20" x14ac:dyDescent="0.25">
      <c r="A6" s="3">
        <v>2007</v>
      </c>
      <c r="B6" s="6">
        <f>SUMIFS(Concentrado!C$2:C567,Concentrado!$A$2:$A567,"="&amp;$A6,Concentrado!$B$2:$B567, "=Guerrero")</f>
        <v>1990.9277999999999</v>
      </c>
      <c r="C6" s="6">
        <f>SUMIFS(Concentrado!D$2:D567,Concentrado!$A$2:$A567,"="&amp;$A6,Concentrado!$B$2:$B567, "=Guerrero")</f>
        <v>31.085716336370851</v>
      </c>
      <c r="D6" s="6">
        <f>SUMIFS(Concentrado!E$2:E567,Concentrado!$A$2:$A567,"="&amp;$A6,Concentrado!$B$2:$B567, "=Guerrero")</f>
        <v>1564.7745399999999</v>
      </c>
      <c r="E6" s="6">
        <f>SUMIFS(Concentrado!F$2:F567,Concentrado!$A$2:$A567,"="&amp;$A6,Concentrado!$B$2:$B567, "=Guerrero")</f>
        <v>24.43189425594197</v>
      </c>
      <c r="F6" s="6">
        <f>SUMIFS(Concentrado!G$2:G567,Concentrado!$A$2:$A567,"="&amp;$A6,Concentrado!$B$2:$B567, "=Guerrero")</f>
        <v>2044.3767</v>
      </c>
      <c r="G6" s="6">
        <f>SUMIFS(Concentrado!H$2:H567,Concentrado!$A$2:$A567,"="&amp;$A6,Concentrado!$B$2:$B567, "=Guerrero")</f>
        <v>31.920250538912526</v>
      </c>
      <c r="H6" s="6">
        <f>SUMIFS(Concentrado!I$2:I567,Concentrado!$A$2:$A567,"="&amp;$A6,Concentrado!$B$2:$B567, "=Guerrero")</f>
        <v>555.07590000000005</v>
      </c>
      <c r="I6" s="6">
        <f>SUMIFS(Concentrado!J$2:J567,Concentrado!$A$2:$A567,"="&amp;$A6,Concentrado!$B$2:$B567, "=Guerrero")</f>
        <v>8.6667793641516049</v>
      </c>
      <c r="J6" s="6">
        <f>SUMIFS(Concentrado!K$2:K567,Concentrado!$A$2:$A567,"="&amp;$A6,Concentrado!$B$2:$B567, "=Guerrero")</f>
        <v>249.4837</v>
      </c>
      <c r="K6" s="6">
        <f>SUMIFS(Concentrado!L$2:L567,Concentrado!$A$2:$A567,"="&amp;$A6,Concentrado!$B$2:$B567, "=Guerrero")</f>
        <v>3.8953595046230429</v>
      </c>
      <c r="L6" s="6">
        <f>SUMIFS(Concentrado!M$2:M567,Concentrado!$A$2:$A567,"="&amp;$A6,Concentrado!$B$2:$B567, "=Guerrero")</f>
        <v>0</v>
      </c>
      <c r="M6" s="6">
        <f>SUMIFS(Concentrado!N$2:N567,Concentrado!$A$2:$A567,"="&amp;$A6,Concentrado!$B$2:$B567, "=Guerrero")</f>
        <v>0</v>
      </c>
      <c r="N6" s="6">
        <f>SUMIFS(Concentrado!O$2:O567,Concentrado!$A$2:$A567,"="&amp;$A6,Concentrado!$B$2:$B567, "=Guerrero")</f>
        <v>6404.6386400000001</v>
      </c>
      <c r="O6" s="6">
        <f>SUMIFS(Concentrado!P$2:P567,Concentrado!$A$2:$A567,"="&amp;$A6,Concentrado!$B$2:$B567, "=Guerrero")</f>
        <v>0</v>
      </c>
      <c r="P6" s="6">
        <f>SUMIFS(Concentrado!Q$2:Q567,Concentrado!$A$2:$A567,"="&amp;$A6,Concentrado!$B$2:$B567, "=Guerrero")</f>
        <v>0</v>
      </c>
      <c r="Q6" s="6">
        <f>SUMIFS(Concentrado!R$2:R567,Concentrado!$A$2:$A567,"="&amp;$A6,Concentrado!$B$2:$B567, "=Guerrero")</f>
        <v>0</v>
      </c>
      <c r="R6" s="6">
        <f>SUMIFS(Concentrado!S$2:S567,Concentrado!$A$2:$A567,"="&amp;$A6,Concentrado!$B$2:$B567, "=Guerrero")</f>
        <v>0</v>
      </c>
      <c r="S6" s="6">
        <f>SUMIFS(Concentrado!T$2:T567,Concentrado!$A$2:$A567,"="&amp;$A6,Concentrado!$B$2:$B567, "=Guerrero")</f>
        <v>0</v>
      </c>
      <c r="T6" s="6">
        <f>SUMIFS(Concentrado!U$2:U567,Concentrado!$A$2:$A567,"="&amp;$A6,Concentrado!$B$2:$B567, "=Guerrero")</f>
        <v>0</v>
      </c>
    </row>
    <row r="7" spans="1:20" x14ac:dyDescent="0.25">
      <c r="A7" s="3">
        <v>2008</v>
      </c>
      <c r="B7" s="6">
        <f>SUMIFS(Concentrado!C$2:C568,Concentrado!$A$2:$A568,"="&amp;$A7,Concentrado!$B$2:$B568, "=Guerrero")</f>
        <v>2270.3557999999998</v>
      </c>
      <c r="C7" s="6">
        <f>SUMIFS(Concentrado!D$2:D568,Concentrado!$A$2:$A568,"="&amp;$A7,Concentrado!$B$2:$B568, "=Guerrero")</f>
        <v>28.225879732351881</v>
      </c>
      <c r="D7" s="6">
        <f>SUMIFS(Concentrado!E$2:E568,Concentrado!$A$2:$A568,"="&amp;$A7,Concentrado!$B$2:$B568, "=Guerrero")</f>
        <v>2429.19688</v>
      </c>
      <c r="E7" s="6">
        <f>SUMIFS(Concentrado!F$2:F568,Concentrado!$A$2:$A568,"="&amp;$A7,Concentrado!$B$2:$B568, "=Guerrero")</f>
        <v>30.200649158640434</v>
      </c>
      <c r="F7" s="6">
        <f>SUMIFS(Concentrado!G$2:G568,Concentrado!$A$2:$A568,"="&amp;$A7,Concentrado!$B$2:$B568, "=Guerrero")</f>
        <v>2454.1365000000001</v>
      </c>
      <c r="G7" s="6">
        <f>SUMIFS(Concentrado!H$2:H568,Concentrado!$A$2:$A568,"="&amp;$A7,Concentrado!$B$2:$B568, "=Guerrero")</f>
        <v>30.510707482842552</v>
      </c>
      <c r="H7" s="6">
        <f>SUMIFS(Concentrado!I$2:I568,Concentrado!$A$2:$A568,"="&amp;$A7,Concentrado!$B$2:$B568, "=Guerrero")</f>
        <v>666.23180000000002</v>
      </c>
      <c r="I7" s="6">
        <f>SUMIFS(Concentrado!J$2:J568,Concentrado!$A$2:$A568,"="&amp;$A7,Concentrado!$B$2:$B568, "=Guerrero")</f>
        <v>8.2828333165525478</v>
      </c>
      <c r="J7" s="6">
        <f>SUMIFS(Concentrado!K$2:K568,Concentrado!$A$2:$A568,"="&amp;$A7,Concentrado!$B$2:$B568, "=Guerrero")</f>
        <v>223.6044</v>
      </c>
      <c r="K7" s="6">
        <f>SUMIFS(Concentrado!L$2:L568,Concentrado!$A$2:$A568,"="&amp;$A7,Concentrado!$B$2:$B568, "=Guerrero")</f>
        <v>2.7799303096125745</v>
      </c>
      <c r="L7" s="6">
        <f>SUMIFS(Concentrado!M$2:M568,Concentrado!$A$2:$A568,"="&amp;$A7,Concentrado!$B$2:$B568, "=Guerrero")</f>
        <v>0</v>
      </c>
      <c r="M7" s="6">
        <f>SUMIFS(Concentrado!N$2:N568,Concentrado!$A$2:$A568,"="&amp;$A7,Concentrado!$B$2:$B568, "=Guerrero")</f>
        <v>0</v>
      </c>
      <c r="N7" s="6">
        <f>SUMIFS(Concentrado!O$2:O568,Concentrado!$A$2:$A568,"="&amp;$A7,Concentrado!$B$2:$B568, "=Guerrero")</f>
        <v>8043.52538</v>
      </c>
      <c r="O7" s="6">
        <f>SUMIFS(Concentrado!P$2:P568,Concentrado!$A$2:$A568,"="&amp;$A7,Concentrado!$B$2:$B568, "=Guerrero")</f>
        <v>0</v>
      </c>
      <c r="P7" s="6">
        <f>SUMIFS(Concentrado!Q$2:Q568,Concentrado!$A$2:$A568,"="&amp;$A7,Concentrado!$B$2:$B568, "=Guerrero")</f>
        <v>0</v>
      </c>
      <c r="Q7" s="6">
        <f>SUMIFS(Concentrado!R$2:R568,Concentrado!$A$2:$A568,"="&amp;$A7,Concentrado!$B$2:$B568, "=Guerrero")</f>
        <v>0</v>
      </c>
      <c r="R7" s="6">
        <f>SUMIFS(Concentrado!S$2:S568,Concentrado!$A$2:$A568,"="&amp;$A7,Concentrado!$B$2:$B568, "=Guerrero")</f>
        <v>0</v>
      </c>
      <c r="S7" s="6">
        <f>SUMIFS(Concentrado!T$2:T568,Concentrado!$A$2:$A568,"="&amp;$A7,Concentrado!$B$2:$B568, "=Guerrero")</f>
        <v>0</v>
      </c>
      <c r="T7" s="6">
        <f>SUMIFS(Concentrado!U$2:U568,Concentrado!$A$2:$A568,"="&amp;$A7,Concentrado!$B$2:$B568, "=Guerrero")</f>
        <v>0</v>
      </c>
    </row>
    <row r="8" spans="1:20" x14ac:dyDescent="0.25">
      <c r="A8" s="3">
        <v>2009</v>
      </c>
      <c r="B8" s="6">
        <f>SUMIFS(Concentrado!C$2:C569,Concentrado!$A$2:$A569,"="&amp;$A8,Concentrado!$B$2:$B569, "=Guerrero")</f>
        <v>2282.85241</v>
      </c>
      <c r="C8" s="6">
        <f>SUMIFS(Concentrado!D$2:D569,Concentrado!$A$2:$A569,"="&amp;$A8,Concentrado!$B$2:$B569, "=Guerrero")</f>
        <v>28.126026376030765</v>
      </c>
      <c r="D8" s="6">
        <f>SUMIFS(Concentrado!E$2:E569,Concentrado!$A$2:$A569,"="&amp;$A8,Concentrado!$B$2:$B569, "=Guerrero")</f>
        <v>1894.94883</v>
      </c>
      <c r="E8" s="6">
        <f>SUMIFS(Concentrado!F$2:F569,Concentrado!$A$2:$A569,"="&amp;$A8,Concentrado!$B$2:$B569, "=Guerrero")</f>
        <v>23.34683597605359</v>
      </c>
      <c r="F8" s="6">
        <f>SUMIFS(Concentrado!G$2:G569,Concentrado!$A$2:$A569,"="&amp;$A8,Concentrado!$B$2:$B569, "=Guerrero")</f>
        <v>2881.4089199999999</v>
      </c>
      <c r="G8" s="6">
        <f>SUMIFS(Concentrado!H$2:H569,Concentrado!$A$2:$A569,"="&amp;$A8,Concentrado!$B$2:$B569, "=Guerrero")</f>
        <v>35.500579419433571</v>
      </c>
      <c r="H8" s="6">
        <f>SUMIFS(Concentrado!I$2:I569,Concentrado!$A$2:$A569,"="&amp;$A8,Concentrado!$B$2:$B569, "=Guerrero")</f>
        <v>745.93430999999998</v>
      </c>
      <c r="I8" s="6">
        <f>SUMIFS(Concentrado!J$2:J569,Concentrado!$A$2:$A569,"="&amp;$A8,Concentrado!$B$2:$B569, "=Guerrero")</f>
        <v>9.1903304768819076</v>
      </c>
      <c r="J8" s="6">
        <f>SUMIFS(Concentrado!K$2:K569,Concentrado!$A$2:$A569,"="&amp;$A8,Concentrado!$B$2:$B569, "=Guerrero")</f>
        <v>244.34899999999999</v>
      </c>
      <c r="K8" s="6">
        <f>SUMIFS(Concentrado!L$2:L569,Concentrado!$A$2:$A569,"="&amp;$A8,Concentrado!$B$2:$B569, "=Guerrero")</f>
        <v>3.0105171884312667</v>
      </c>
      <c r="L8" s="6">
        <f>SUMIFS(Concentrado!M$2:M569,Concentrado!$A$2:$A569,"="&amp;$A8,Concentrado!$B$2:$B569, "=Guerrero")</f>
        <v>67.018900000000002</v>
      </c>
      <c r="M8" s="6">
        <f>SUMIFS(Concentrado!N$2:N569,Concentrado!$A$2:$A569,"="&amp;$A8,Concentrado!$B$2:$B569, "=Guerrero")</f>
        <v>0.82571056316889468</v>
      </c>
      <c r="N8" s="6">
        <f>SUMIFS(Concentrado!O$2:O569,Concentrado!$A$2:$A569,"="&amp;$A8,Concentrado!$B$2:$B569, "=Guerrero")</f>
        <v>8116.5123700000004</v>
      </c>
      <c r="O8" s="6">
        <f>SUMIFS(Concentrado!P$2:P569,Concentrado!$A$2:$A569,"="&amp;$A8,Concentrado!$B$2:$B569, "=Guerrero")</f>
        <v>0</v>
      </c>
      <c r="P8" s="6">
        <f>SUMIFS(Concentrado!Q$2:Q569,Concentrado!$A$2:$A569,"="&amp;$A8,Concentrado!$B$2:$B569, "=Guerrero")</f>
        <v>0</v>
      </c>
      <c r="Q8" s="6">
        <f>SUMIFS(Concentrado!R$2:R569,Concentrado!$A$2:$A569,"="&amp;$A8,Concentrado!$B$2:$B569, "=Guerrero")</f>
        <v>0</v>
      </c>
      <c r="R8" s="6">
        <f>SUMIFS(Concentrado!S$2:S569,Concentrado!$A$2:$A569,"="&amp;$A8,Concentrado!$B$2:$B569, "=Guerrero")</f>
        <v>0</v>
      </c>
      <c r="S8" s="6">
        <f>SUMIFS(Concentrado!T$2:T569,Concentrado!$A$2:$A569,"="&amp;$A8,Concentrado!$B$2:$B569, "=Guerrero")</f>
        <v>67.018900000000002</v>
      </c>
      <c r="T8" s="6">
        <f>SUMIFS(Concentrado!U$2:U569,Concentrado!$A$2:$A569,"="&amp;$A8,Concentrado!$B$2:$B569, "=Guerrero")</f>
        <v>0</v>
      </c>
    </row>
    <row r="9" spans="1:20" x14ac:dyDescent="0.25">
      <c r="A9" s="3">
        <v>2010</v>
      </c>
      <c r="B9" s="6">
        <f>SUMIFS(Concentrado!C$2:C570,Concentrado!$A$2:$A570,"="&amp;$A9,Concentrado!$B$2:$B570, "=Guerrero")</f>
        <v>2458.0506999999998</v>
      </c>
      <c r="C9" s="6">
        <f>SUMIFS(Concentrado!D$2:D570,Concentrado!$A$2:$A570,"="&amp;$A9,Concentrado!$B$2:$B570, "=Guerrero")</f>
        <v>26.819095390364371</v>
      </c>
      <c r="D9" s="6">
        <f>SUMIFS(Concentrado!E$2:E570,Concentrado!$A$2:$A570,"="&amp;$A9,Concentrado!$B$2:$B570, "=Guerrero")</f>
        <v>2961.0985300000002</v>
      </c>
      <c r="E9" s="6">
        <f>SUMIFS(Concentrado!F$2:F570,Concentrado!$A$2:$A570,"="&amp;$A9,Concentrado!$B$2:$B570, "=Guerrero")</f>
        <v>32.307707866374656</v>
      </c>
      <c r="F9" s="6">
        <f>SUMIFS(Concentrado!G$2:G570,Concentrado!$A$2:$A570,"="&amp;$A9,Concentrado!$B$2:$B570, "=Guerrero")</f>
        <v>2678.9877799999999</v>
      </c>
      <c r="G9" s="6">
        <f>SUMIFS(Concentrado!H$2:H570,Concentrado!$A$2:$A570,"="&amp;$A9,Concentrado!$B$2:$B570, "=Guerrero")</f>
        <v>29.229677329861619</v>
      </c>
      <c r="H9" s="6">
        <f>SUMIFS(Concentrado!I$2:I570,Concentrado!$A$2:$A570,"="&amp;$A9,Concentrado!$B$2:$B570, "=Guerrero")</f>
        <v>838.24929999999995</v>
      </c>
      <c r="I9" s="6">
        <f>SUMIFS(Concentrado!J$2:J570,Concentrado!$A$2:$A570,"="&amp;$A9,Concentrado!$B$2:$B570, "=Guerrero")</f>
        <v>9.1459008301196398</v>
      </c>
      <c r="J9" s="6">
        <f>SUMIFS(Concentrado!K$2:K570,Concentrado!$A$2:$A570,"="&amp;$A9,Concentrado!$B$2:$B570, "=Guerrero")</f>
        <v>196.28570999999999</v>
      </c>
      <c r="K9" s="6">
        <f>SUMIFS(Concentrado!L$2:L570,Concentrado!$A$2:$A570,"="&amp;$A9,Concentrado!$B$2:$B570, "=Guerrero")</f>
        <v>2.1416178194597038</v>
      </c>
      <c r="L9" s="6">
        <f>SUMIFS(Concentrado!M$2:M570,Concentrado!$A$2:$A570,"="&amp;$A9,Concentrado!$B$2:$B570, "=Guerrero")</f>
        <v>32.628540000000001</v>
      </c>
      <c r="M9" s="6">
        <f>SUMIFS(Concentrado!N$2:N570,Concentrado!$A$2:$A570,"="&amp;$A9,Concentrado!$B$2:$B570, "=Guerrero")</f>
        <v>0.35600076382001383</v>
      </c>
      <c r="N9" s="6">
        <f>SUMIFS(Concentrado!O$2:O570,Concentrado!$A$2:$A570,"="&amp;$A9,Concentrado!$B$2:$B570, "=Guerrero")</f>
        <v>9165.3005599999997</v>
      </c>
      <c r="O9" s="6">
        <f>SUMIFS(Concentrado!P$2:P570,Concentrado!$A$2:$A570,"="&amp;$A9,Concentrado!$B$2:$B570, "=Guerrero")</f>
        <v>0</v>
      </c>
      <c r="P9" s="6">
        <f>SUMIFS(Concentrado!Q$2:Q570,Concentrado!$A$2:$A570,"="&amp;$A9,Concentrado!$B$2:$B570, "=Guerrero")</f>
        <v>0</v>
      </c>
      <c r="Q9" s="6">
        <f>SUMIFS(Concentrado!R$2:R570,Concentrado!$A$2:$A570,"="&amp;$A9,Concentrado!$B$2:$B570, "=Guerrero")</f>
        <v>0</v>
      </c>
      <c r="R9" s="6">
        <f>SUMIFS(Concentrado!S$2:S570,Concentrado!$A$2:$A570,"="&amp;$A9,Concentrado!$B$2:$B570, "=Guerrero")</f>
        <v>0</v>
      </c>
      <c r="S9" s="6">
        <f>SUMIFS(Concentrado!T$2:T570,Concentrado!$A$2:$A570,"="&amp;$A9,Concentrado!$B$2:$B570, "=Guerrero")</f>
        <v>32.628540000000001</v>
      </c>
      <c r="T9" s="6">
        <f>SUMIFS(Concentrado!U$2:U570,Concentrado!$A$2:$A570,"="&amp;$A9,Concentrado!$B$2:$B570, "=Guerrero")</f>
        <v>0</v>
      </c>
    </row>
    <row r="10" spans="1:20" x14ac:dyDescent="0.25">
      <c r="A10" s="3">
        <v>2011</v>
      </c>
      <c r="B10" s="6">
        <f>SUMIFS(Concentrado!C$2:C571,Concentrado!$A$2:$A571,"="&amp;$A10,Concentrado!$B$2:$B571, "=Guerrero")</f>
        <v>2710.4940499999998</v>
      </c>
      <c r="C10" s="6">
        <f>SUMIFS(Concentrado!D$2:D571,Concentrado!$A$2:$A571,"="&amp;$A10,Concentrado!$B$2:$B571, "=Guerrero")</f>
        <v>26.473812746272678</v>
      </c>
      <c r="D10" s="6">
        <f>SUMIFS(Concentrado!E$2:E571,Concentrado!$A$2:$A571,"="&amp;$A10,Concentrado!$B$2:$B571, "=Guerrero")</f>
        <v>3406.15238</v>
      </c>
      <c r="E10" s="6">
        <f>SUMIFS(Concentrado!F$2:F571,Concentrado!$A$2:$A571,"="&amp;$A10,Concentrado!$B$2:$B571, "=Guerrero")</f>
        <v>33.268414772351569</v>
      </c>
      <c r="F10" s="6">
        <f>SUMIFS(Concentrado!G$2:G571,Concentrado!$A$2:$A571,"="&amp;$A10,Concentrado!$B$2:$B571, "=Guerrero")</f>
        <v>2852.23893</v>
      </c>
      <c r="G10" s="6">
        <f>SUMIFS(Concentrado!H$2:H571,Concentrado!$A$2:$A571,"="&amp;$A10,Concentrado!$B$2:$B571, "=Guerrero")</f>
        <v>27.85825681500727</v>
      </c>
      <c r="H10" s="6">
        <f>SUMIFS(Concentrado!I$2:I571,Concentrado!$A$2:$A571,"="&amp;$A10,Concentrado!$B$2:$B571, "=Guerrero")</f>
        <v>948.20159000000001</v>
      </c>
      <c r="I10" s="6">
        <f>SUMIFS(Concentrado!J$2:J571,Concentrado!$A$2:$A571,"="&amp;$A10,Concentrado!$B$2:$B571, "=Guerrero")</f>
        <v>9.2612309329282692</v>
      </c>
      <c r="J10" s="6">
        <f>SUMIFS(Concentrado!K$2:K571,Concentrado!$A$2:$A571,"="&amp;$A10,Concentrado!$B$2:$B571, "=Guerrero")</f>
        <v>262.89684999999997</v>
      </c>
      <c r="K10" s="6">
        <f>SUMIFS(Concentrado!L$2:L571,Concentrado!$A$2:$A571,"="&amp;$A10,Concentrado!$B$2:$B571, "=Guerrero")</f>
        <v>2.5677540146177176</v>
      </c>
      <c r="L10" s="6">
        <f>SUMIFS(Concentrado!M$2:M571,Concentrado!$A$2:$A571,"="&amp;$A10,Concentrado!$B$2:$B571, "=Guerrero")</f>
        <v>58.413200000000003</v>
      </c>
      <c r="M10" s="6">
        <f>SUMIFS(Concentrado!N$2:N571,Concentrado!$A$2:$A571,"="&amp;$A10,Concentrado!$B$2:$B571, "=Guerrero")</f>
        <v>0.57053071882248751</v>
      </c>
      <c r="N10" s="6">
        <f>SUMIFS(Concentrado!O$2:O571,Concentrado!$A$2:$A571,"="&amp;$A10,Concentrado!$B$2:$B571, "=Guerrero")</f>
        <v>10238.397000000001</v>
      </c>
      <c r="O10" s="6">
        <f>SUMIFS(Concentrado!P$2:P571,Concentrado!$A$2:$A571,"="&amp;$A10,Concentrado!$B$2:$B571, "=Guerrero")</f>
        <v>0</v>
      </c>
      <c r="P10" s="6">
        <f>SUMIFS(Concentrado!Q$2:Q571,Concentrado!$A$2:$A571,"="&amp;$A10,Concentrado!$B$2:$B571, "=Guerrero")</f>
        <v>0</v>
      </c>
      <c r="Q10" s="6">
        <f>SUMIFS(Concentrado!R$2:R571,Concentrado!$A$2:$A571,"="&amp;$A10,Concentrado!$B$2:$B571, "=Guerrero")</f>
        <v>0</v>
      </c>
      <c r="R10" s="6">
        <f>SUMIFS(Concentrado!S$2:S571,Concentrado!$A$2:$A571,"="&amp;$A10,Concentrado!$B$2:$B571, "=Guerrero")</f>
        <v>0</v>
      </c>
      <c r="S10" s="6">
        <f>SUMIFS(Concentrado!T$2:T571,Concentrado!$A$2:$A571,"="&amp;$A10,Concentrado!$B$2:$B571, "=Guerrero")</f>
        <v>58.413200000000003</v>
      </c>
      <c r="T10" s="6">
        <f>SUMIFS(Concentrado!U$2:U571,Concentrado!$A$2:$A571,"="&amp;$A10,Concentrado!$B$2:$B571, "=Guerrero")</f>
        <v>0</v>
      </c>
    </row>
    <row r="11" spans="1:20" x14ac:dyDescent="0.25">
      <c r="A11" s="3">
        <v>2012</v>
      </c>
      <c r="B11" s="6">
        <f>SUMIFS(Concentrado!C$2:C572,Concentrado!$A$2:$A572,"="&amp;$A11,Concentrado!$B$2:$B572, "=Guerrero")</f>
        <v>3009.9274500000001</v>
      </c>
      <c r="C11" s="6">
        <f>SUMIFS(Concentrado!D$2:D572,Concentrado!$A$2:$A572,"="&amp;$A11,Concentrado!$B$2:$B572, "=Guerrero")</f>
        <v>27.433452934799774</v>
      </c>
      <c r="D11" s="6">
        <f>SUMIFS(Concentrado!E$2:E572,Concentrado!$A$2:$A572,"="&amp;$A11,Concentrado!$B$2:$B572, "=Guerrero")</f>
        <v>3847.4515999999999</v>
      </c>
      <c r="E11" s="6">
        <f>SUMIFS(Concentrado!F$2:F572,Concentrado!$A$2:$A572,"="&amp;$A11,Concentrado!$B$2:$B572, "=Guerrero")</f>
        <v>35.066919100498609</v>
      </c>
      <c r="F11" s="6">
        <f>SUMIFS(Concentrado!G$2:G572,Concentrado!$A$2:$A572,"="&amp;$A11,Concentrado!$B$2:$B572, "=Guerrero")</f>
        <v>2901.0875700000001</v>
      </c>
      <c r="G11" s="6">
        <f>SUMIFS(Concentrado!H$2:H572,Concentrado!$A$2:$A572,"="&amp;$A11,Concentrado!$B$2:$B572, "=Guerrero")</f>
        <v>26.441451042724513</v>
      </c>
      <c r="H11" s="6">
        <f>SUMIFS(Concentrado!I$2:I572,Concentrado!$A$2:$A572,"="&amp;$A11,Concentrado!$B$2:$B572, "=Guerrero")</f>
        <v>885.32690000000002</v>
      </c>
      <c r="I11" s="6">
        <f>SUMIFS(Concentrado!J$2:J572,Concentrado!$A$2:$A572,"="&amp;$A11,Concentrado!$B$2:$B572, "=Guerrero")</f>
        <v>8.0691559004394549</v>
      </c>
      <c r="J11" s="6">
        <f>SUMIFS(Concentrado!K$2:K572,Concentrado!$A$2:$A572,"="&amp;$A11,Concentrado!$B$2:$B572, "=Guerrero")</f>
        <v>253.05837</v>
      </c>
      <c r="K11" s="6">
        <f>SUMIFS(Concentrado!L$2:L572,Concentrado!$A$2:$A572,"="&amp;$A11,Concentrado!$B$2:$B572, "=Guerrero")</f>
        <v>2.3064558858892581</v>
      </c>
      <c r="L11" s="6">
        <f>SUMIFS(Concentrado!M$2:M572,Concentrado!$A$2:$A572,"="&amp;$A11,Concentrado!$B$2:$B572, "=Guerrero")</f>
        <v>74.889279999999999</v>
      </c>
      <c r="M11" s="6">
        <f>SUMIFS(Concentrado!N$2:N572,Concentrado!$A$2:$A572,"="&amp;$A11,Concentrado!$B$2:$B572, "=Guerrero")</f>
        <v>0.68256513564838306</v>
      </c>
      <c r="N11" s="6">
        <f>SUMIFS(Concentrado!O$2:O572,Concentrado!$A$2:$A572,"="&amp;$A11,Concentrado!$B$2:$B572, "=Guerrero")</f>
        <v>10971.741170000001</v>
      </c>
      <c r="O11" s="6">
        <f>SUMIFS(Concentrado!P$2:P572,Concentrado!$A$2:$A572,"="&amp;$A11,Concentrado!$B$2:$B572, "=Guerrero")</f>
        <v>0</v>
      </c>
      <c r="P11" s="6">
        <f>SUMIFS(Concentrado!Q$2:Q572,Concentrado!$A$2:$A572,"="&amp;$A11,Concentrado!$B$2:$B572, "=Guerrero")</f>
        <v>0</v>
      </c>
      <c r="Q11" s="6">
        <f>SUMIFS(Concentrado!R$2:R572,Concentrado!$A$2:$A572,"="&amp;$A11,Concentrado!$B$2:$B572, "=Guerrero")</f>
        <v>0</v>
      </c>
      <c r="R11" s="6">
        <f>SUMIFS(Concentrado!S$2:S572,Concentrado!$A$2:$A572,"="&amp;$A11,Concentrado!$B$2:$B572, "=Guerrero")</f>
        <v>0</v>
      </c>
      <c r="S11" s="6">
        <f>SUMIFS(Concentrado!T$2:T572,Concentrado!$A$2:$A572,"="&amp;$A11,Concentrado!$B$2:$B572, "=Guerrero")</f>
        <v>74.889279999999999</v>
      </c>
      <c r="T11" s="6">
        <f>SUMIFS(Concentrado!U$2:U572,Concentrado!$A$2:$A572,"="&amp;$A11,Concentrado!$B$2:$B572, "=Guerrero")</f>
        <v>0</v>
      </c>
    </row>
    <row r="12" spans="1:20" x14ac:dyDescent="0.25">
      <c r="A12" s="3">
        <v>2013</v>
      </c>
      <c r="B12" s="6">
        <f>SUMIFS(Concentrado!C$2:C573,Concentrado!$A$2:$A573,"="&amp;$A12,Concentrado!$B$2:$B573, "=Guerrero")</f>
        <v>3109.39633</v>
      </c>
      <c r="C12" s="6">
        <f>SUMIFS(Concentrado!D$2:D573,Concentrado!$A$2:$A573,"="&amp;$A12,Concentrado!$B$2:$B573, "=Guerrero")</f>
        <v>26.468230683363025</v>
      </c>
      <c r="D12" s="6">
        <f>SUMIFS(Concentrado!E$2:E573,Concentrado!$A$2:$A573,"="&amp;$A12,Concentrado!$B$2:$B573, "=Guerrero")</f>
        <v>4057.5606699999998</v>
      </c>
      <c r="E12" s="6">
        <f>SUMIFS(Concentrado!F$2:F573,Concentrado!$A$2:$A573,"="&amp;$A12,Concentrado!$B$2:$B573, "=Guerrero")</f>
        <v>34.539325459775341</v>
      </c>
      <c r="F12" s="6">
        <f>SUMIFS(Concentrado!G$2:G573,Concentrado!$A$2:$A573,"="&amp;$A12,Concentrado!$B$2:$B573, "=Guerrero")</f>
        <v>3179.08178</v>
      </c>
      <c r="G12" s="6">
        <f>SUMIFS(Concentrado!H$2:H573,Concentrado!$A$2:$A573,"="&amp;$A12,Concentrado!$B$2:$B573, "=Guerrero")</f>
        <v>27.061416745904609</v>
      </c>
      <c r="H12" s="6">
        <f>SUMIFS(Concentrado!I$2:I573,Concentrado!$A$2:$A573,"="&amp;$A12,Concentrado!$B$2:$B573, "=Guerrero")</f>
        <v>1027.80727</v>
      </c>
      <c r="I12" s="6">
        <f>SUMIFS(Concentrado!J$2:J573,Concentrado!$A$2:$A573,"="&amp;$A12,Concentrado!$B$2:$B573, "=Guerrero")</f>
        <v>8.7490422684063507</v>
      </c>
      <c r="J12" s="6">
        <f>SUMIFS(Concentrado!K$2:K573,Concentrado!$A$2:$A573,"="&amp;$A12,Concentrado!$B$2:$B573, "=Guerrero")</f>
        <v>294.18630000000002</v>
      </c>
      <c r="K12" s="6">
        <f>SUMIFS(Concentrado!L$2:L573,Concentrado!$A$2:$A573,"="&amp;$A12,Concentrado!$B$2:$B573, "=Guerrero")</f>
        <v>2.5042130452006548</v>
      </c>
      <c r="L12" s="6">
        <f>SUMIFS(Concentrado!M$2:M573,Concentrado!$A$2:$A573,"="&amp;$A12,Concentrado!$B$2:$B573, "=Guerrero")</f>
        <v>79.622290000000007</v>
      </c>
      <c r="M12" s="6">
        <f>SUMIFS(Concentrado!N$2:N573,Concentrado!$A$2:$A573,"="&amp;$A12,Concentrado!$B$2:$B573, "=Guerrero")</f>
        <v>0.67777179735001125</v>
      </c>
      <c r="N12" s="6">
        <f>SUMIFS(Concentrado!O$2:O573,Concentrado!$A$2:$A573,"="&amp;$A12,Concentrado!$B$2:$B573, "=Guerrero")</f>
        <v>11747.654640000001</v>
      </c>
      <c r="O12" s="6">
        <f>SUMIFS(Concentrado!P$2:P573,Concentrado!$A$2:$A573,"="&amp;$A12,Concentrado!$B$2:$B573, "=Guerrero")</f>
        <v>0</v>
      </c>
      <c r="P12" s="6">
        <f>SUMIFS(Concentrado!Q$2:Q573,Concentrado!$A$2:$A573,"="&amp;$A12,Concentrado!$B$2:$B573, "=Guerrero")</f>
        <v>0</v>
      </c>
      <c r="Q12" s="6">
        <f>SUMIFS(Concentrado!R$2:R573,Concentrado!$A$2:$A573,"="&amp;$A12,Concentrado!$B$2:$B573, "=Guerrero")</f>
        <v>0</v>
      </c>
      <c r="R12" s="6">
        <f>SUMIFS(Concentrado!S$2:S573,Concentrado!$A$2:$A573,"="&amp;$A12,Concentrado!$B$2:$B573, "=Guerrero")</f>
        <v>0</v>
      </c>
      <c r="S12" s="6">
        <f>SUMIFS(Concentrado!T$2:T573,Concentrado!$A$2:$A573,"="&amp;$A12,Concentrado!$B$2:$B573, "=Guerrero")</f>
        <v>79.622290000000007</v>
      </c>
      <c r="T12" s="6">
        <f>SUMIFS(Concentrado!U$2:U573,Concentrado!$A$2:$A573,"="&amp;$A12,Concentrado!$B$2:$B573, "=Guerrero")</f>
        <v>0</v>
      </c>
    </row>
    <row r="13" spans="1:20" x14ac:dyDescent="0.25">
      <c r="A13" s="3">
        <v>2014</v>
      </c>
      <c r="B13" s="6">
        <f>SUMIFS(Concentrado!C$2:C574,Concentrado!$A$2:$A574,"="&amp;$A13,Concentrado!$B$2:$B574, "=Guerrero")</f>
        <v>2976.3098799999998</v>
      </c>
      <c r="C13" s="6">
        <f>SUMIFS(Concentrado!D$2:D574,Concentrado!$A$2:$A574,"="&amp;$A13,Concentrado!$B$2:$B574, "=Guerrero")</f>
        <v>23.306184554427986</v>
      </c>
      <c r="D13" s="6">
        <f>SUMIFS(Concentrado!E$2:E574,Concentrado!$A$2:$A574,"="&amp;$A13,Concentrado!$B$2:$B574, "=Guerrero")</f>
        <v>4475.2007999999996</v>
      </c>
      <c r="E13" s="6">
        <f>SUMIFS(Concentrado!F$2:F574,Concentrado!$A$2:$A574,"="&amp;$A13,Concentrado!$B$2:$B574, "=Guerrero")</f>
        <v>35.043345608530444</v>
      </c>
      <c r="F13" s="6">
        <f>SUMIFS(Concentrado!G$2:G574,Concentrado!$A$2:$A574,"="&amp;$A13,Concentrado!$B$2:$B574, "=Guerrero")</f>
        <v>3513.3192899999999</v>
      </c>
      <c r="G13" s="6">
        <f>SUMIFS(Concentrado!H$2:H574,Concentrado!$A$2:$A574,"="&amp;$A13,Concentrado!$B$2:$B574, "=Guerrero")</f>
        <v>27.511271027790929</v>
      </c>
      <c r="H13" s="6">
        <f>SUMIFS(Concentrado!I$2:I574,Concentrado!$A$2:$A574,"="&amp;$A13,Concentrado!$B$2:$B574, "=Guerrero")</f>
        <v>1316.98261</v>
      </c>
      <c r="I13" s="6">
        <f>SUMIFS(Concentrado!J$2:J574,Concentrado!$A$2:$A574,"="&amp;$A13,Concentrado!$B$2:$B574, "=Guerrero")</f>
        <v>10.31271641769783</v>
      </c>
      <c r="J13" s="6">
        <f>SUMIFS(Concentrado!K$2:K574,Concentrado!$A$2:$A574,"="&amp;$A13,Concentrado!$B$2:$B574, "=Guerrero")</f>
        <v>301.33663000000001</v>
      </c>
      <c r="K13" s="6">
        <f>SUMIFS(Concentrado!L$2:L574,Concentrado!$A$2:$A574,"="&amp;$A13,Concentrado!$B$2:$B574, "=Guerrero")</f>
        <v>2.3596357217311597</v>
      </c>
      <c r="L13" s="6">
        <f>SUMIFS(Concentrado!M$2:M574,Concentrado!$A$2:$A574,"="&amp;$A13,Concentrado!$B$2:$B574, "=Guerrero")</f>
        <v>187.32325</v>
      </c>
      <c r="M13" s="6">
        <f>SUMIFS(Concentrado!N$2:N574,Concentrado!$A$2:$A574,"="&amp;$A13,Concentrado!$B$2:$B574, "=Guerrero")</f>
        <v>1.4668466698216425</v>
      </c>
      <c r="N13" s="6">
        <f>SUMIFS(Concentrado!O$2:O574,Concentrado!$A$2:$A574,"="&amp;$A13,Concentrado!$B$2:$B574, "=Guerrero")</f>
        <v>12770.472460000001</v>
      </c>
      <c r="O13" s="6">
        <f>SUMIFS(Concentrado!P$2:P574,Concentrado!$A$2:$A574,"="&amp;$A13,Concentrado!$B$2:$B574, "=Guerrero")</f>
        <v>0</v>
      </c>
      <c r="P13" s="6">
        <f>SUMIFS(Concentrado!Q$2:Q574,Concentrado!$A$2:$A574,"="&amp;$A13,Concentrado!$B$2:$B574, "=Guerrero")</f>
        <v>0</v>
      </c>
      <c r="Q13" s="6">
        <f>SUMIFS(Concentrado!R$2:R574,Concentrado!$A$2:$A574,"="&amp;$A13,Concentrado!$B$2:$B574, "=Guerrero")</f>
        <v>0</v>
      </c>
      <c r="R13" s="6">
        <f>SUMIFS(Concentrado!S$2:S574,Concentrado!$A$2:$A574,"="&amp;$A13,Concentrado!$B$2:$B574, "=Guerrero")</f>
        <v>0</v>
      </c>
      <c r="S13" s="6">
        <f>SUMIFS(Concentrado!T$2:T574,Concentrado!$A$2:$A574,"="&amp;$A13,Concentrado!$B$2:$B574, "=Guerrero")</f>
        <v>187.32325</v>
      </c>
      <c r="T13" s="6">
        <f>SUMIFS(Concentrado!U$2:U574,Concentrado!$A$2:$A574,"="&amp;$A13,Concentrado!$B$2:$B574, "=Guerrero")</f>
        <v>0</v>
      </c>
    </row>
    <row r="14" spans="1:20" x14ac:dyDescent="0.25">
      <c r="A14" s="3">
        <v>2015</v>
      </c>
      <c r="B14" s="6">
        <f>SUMIFS(Concentrado!C$2:C575,Concentrado!$A$2:$A575,"="&amp;$A14,Concentrado!$B$2:$B575, "=Guerrero")</f>
        <v>3373.2676299999998</v>
      </c>
      <c r="C14" s="6">
        <f>SUMIFS(Concentrado!D$2:D575,Concentrado!$A$2:$A575,"="&amp;$A14,Concentrado!$B$2:$B575, "=Guerrero")</f>
        <v>25.443588631666241</v>
      </c>
      <c r="D14" s="6">
        <f>SUMIFS(Concentrado!E$2:E575,Concentrado!$A$2:$A575,"="&amp;$A14,Concentrado!$B$2:$B575, "=Guerrero")</f>
        <v>4510.1851800000004</v>
      </c>
      <c r="E14" s="6">
        <f>SUMIFS(Concentrado!F$2:F575,Concentrado!$A$2:$A575,"="&amp;$A14,Concentrado!$B$2:$B575, "=Guerrero")</f>
        <v>34.019031087835025</v>
      </c>
      <c r="F14" s="6">
        <f>SUMIFS(Concentrado!G$2:G575,Concentrado!$A$2:$A575,"="&amp;$A14,Concentrado!$B$2:$B575, "=Guerrero")</f>
        <v>3675.4066600000001</v>
      </c>
      <c r="G14" s="6">
        <f>SUMIFS(Concentrado!H$2:H575,Concentrado!$A$2:$A575,"="&amp;$A14,Concentrado!$B$2:$B575, "=Guerrero")</f>
        <v>27.722536533849347</v>
      </c>
      <c r="H14" s="6">
        <f>SUMIFS(Concentrado!I$2:I575,Concentrado!$A$2:$A575,"="&amp;$A14,Concentrado!$B$2:$B575, "=Guerrero")</f>
        <v>1473.7104099999999</v>
      </c>
      <c r="I14" s="6">
        <f>SUMIFS(Concentrado!J$2:J575,Concentrado!$A$2:$A575,"="&amp;$A14,Concentrado!$B$2:$B575, "=Guerrero")</f>
        <v>11.115774242390662</v>
      </c>
      <c r="J14" s="6">
        <f>SUMIFS(Concentrado!K$2:K575,Concentrado!$A$2:$A575,"="&amp;$A14,Concentrado!$B$2:$B575, "=Guerrero")</f>
        <v>80.65043</v>
      </c>
      <c r="K14" s="6">
        <f>SUMIFS(Concentrado!L$2:L575,Concentrado!$A$2:$A575,"="&amp;$A14,Concentrado!$B$2:$B575, "=Guerrero")</f>
        <v>0.60832302353875023</v>
      </c>
      <c r="L14" s="6">
        <f>SUMIFS(Concentrado!M$2:M575,Concentrado!$A$2:$A575,"="&amp;$A14,Concentrado!$B$2:$B575, "=Guerrero")</f>
        <v>144.60930999999999</v>
      </c>
      <c r="M14" s="6">
        <f>SUMIFS(Concentrado!N$2:N575,Concentrado!$A$2:$A575,"="&amp;$A14,Concentrado!$B$2:$B575, "=Guerrero")</f>
        <v>1.0907464807199718</v>
      </c>
      <c r="N14" s="6">
        <f>SUMIFS(Concentrado!O$2:O575,Concentrado!$A$2:$A575,"="&amp;$A14,Concentrado!$B$2:$B575, "=Guerrero")</f>
        <v>13257.82962</v>
      </c>
      <c r="O14" s="6">
        <f>SUMIFS(Concentrado!P$2:P575,Concentrado!$A$2:$A575,"="&amp;$A14,Concentrado!$B$2:$B575, "=Guerrero")</f>
        <v>0</v>
      </c>
      <c r="P14" s="6">
        <f>SUMIFS(Concentrado!Q$2:Q575,Concentrado!$A$2:$A575,"="&amp;$A14,Concentrado!$B$2:$B575, "=Guerrero")</f>
        <v>0</v>
      </c>
      <c r="Q14" s="6">
        <f>SUMIFS(Concentrado!R$2:R575,Concentrado!$A$2:$A575,"="&amp;$A14,Concentrado!$B$2:$B575, "=Guerrero")</f>
        <v>0</v>
      </c>
      <c r="R14" s="6">
        <f>SUMIFS(Concentrado!S$2:S575,Concentrado!$A$2:$A575,"="&amp;$A14,Concentrado!$B$2:$B575, "=Guerrero")</f>
        <v>0</v>
      </c>
      <c r="S14" s="6">
        <f>SUMIFS(Concentrado!T$2:T575,Concentrado!$A$2:$A575,"="&amp;$A14,Concentrado!$B$2:$B575, "=Guerrero")</f>
        <v>144.60930999999999</v>
      </c>
      <c r="T14" s="6">
        <f>SUMIFS(Concentrado!U$2:U575,Concentrado!$A$2:$A575,"="&amp;$A14,Concentrado!$B$2:$B575, "=Guerrero")</f>
        <v>0</v>
      </c>
    </row>
    <row r="15" spans="1:20" x14ac:dyDescent="0.25">
      <c r="A15" s="3">
        <v>2016</v>
      </c>
      <c r="B15" s="6">
        <f>SUMIFS(Concentrado!C$2:C576,Concentrado!$A$2:$A576,"="&amp;$A15,Concentrado!$B$2:$B576, "=Guerrero")</f>
        <v>3423.2298000000001</v>
      </c>
      <c r="C15" s="6">
        <f>SUMIFS(Concentrado!D$2:D576,Concentrado!$A$2:$A576,"="&amp;$A15,Concentrado!$B$2:$B576, "=Guerrero")</f>
        <v>24.57828110976909</v>
      </c>
      <c r="D15" s="6">
        <f>SUMIFS(Concentrado!E$2:E576,Concentrado!$A$2:$A576,"="&amp;$A15,Concentrado!$B$2:$B576, "=Guerrero")</f>
        <v>4605.3208299999997</v>
      </c>
      <c r="E15" s="6">
        <f>SUMIFS(Concentrado!F$2:F576,Concentrado!$A$2:$A576,"="&amp;$A15,Concentrado!$B$2:$B576, "=Guerrero")</f>
        <v>33.065518990403483</v>
      </c>
      <c r="F15" s="6">
        <f>SUMIFS(Concentrado!G$2:G576,Concentrado!$A$2:$A576,"="&amp;$A15,Concentrado!$B$2:$B576, "=Guerrero")</f>
        <v>4372.4405999999999</v>
      </c>
      <c r="G15" s="6">
        <f>SUMIFS(Concentrado!H$2:H576,Concentrado!$A$2:$A576,"="&amp;$A15,Concentrado!$B$2:$B576, "=Guerrero")</f>
        <v>31.393473556045649</v>
      </c>
      <c r="H15" s="6">
        <f>SUMIFS(Concentrado!I$2:I576,Concentrado!$A$2:$A576,"="&amp;$A15,Concentrado!$B$2:$B576, "=Guerrero")</f>
        <v>1223.51172</v>
      </c>
      <c r="I15" s="6">
        <f>SUMIFS(Concentrado!J$2:J576,Concentrado!$A$2:$A576,"="&amp;$A15,Concentrado!$B$2:$B576, "=Guerrero")</f>
        <v>8.7846322777562555</v>
      </c>
      <c r="J15" s="6">
        <f>SUMIFS(Concentrado!K$2:K576,Concentrado!$A$2:$A576,"="&amp;$A15,Concentrado!$B$2:$B576, "=Guerrero")</f>
        <v>143.56134</v>
      </c>
      <c r="K15" s="6">
        <f>SUMIFS(Concentrado!L$2:L576,Concentrado!$A$2:$A576,"="&amp;$A15,Concentrado!$B$2:$B576, "=Guerrero")</f>
        <v>1.0307490811791653</v>
      </c>
      <c r="L15" s="6">
        <f>SUMIFS(Concentrado!M$2:M576,Concentrado!$A$2:$A576,"="&amp;$A15,Concentrado!$B$2:$B576, "=Guerrero")</f>
        <v>159.80065999999999</v>
      </c>
      <c r="M15" s="6">
        <f>SUMIFS(Concentrado!N$2:N576,Concentrado!$A$2:$A576,"="&amp;$A15,Concentrado!$B$2:$B576, "=Guerrero")</f>
        <v>1.1473449848463673</v>
      </c>
      <c r="N15" s="6">
        <f>SUMIFS(Concentrado!O$2:O576,Concentrado!$A$2:$A576,"="&amp;$A15,Concentrado!$B$2:$B576, "=Guerrero")</f>
        <v>13927.864949999999</v>
      </c>
      <c r="O15" s="6">
        <f>SUMIFS(Concentrado!P$2:P576,Concentrado!$A$2:$A576,"="&amp;$A15,Concentrado!$B$2:$B576, "=Guerrero")</f>
        <v>0</v>
      </c>
      <c r="P15" s="6">
        <f>SUMIFS(Concentrado!Q$2:Q576,Concentrado!$A$2:$A576,"="&amp;$A15,Concentrado!$B$2:$B576, "=Guerrero")</f>
        <v>0</v>
      </c>
      <c r="Q15" s="6">
        <f>SUMIFS(Concentrado!R$2:R576,Concentrado!$A$2:$A576,"="&amp;$A15,Concentrado!$B$2:$B576, "=Guerrero")</f>
        <v>0</v>
      </c>
      <c r="R15" s="6">
        <f>SUMIFS(Concentrado!S$2:S576,Concentrado!$A$2:$A576,"="&amp;$A15,Concentrado!$B$2:$B576, "=Guerrero")</f>
        <v>0</v>
      </c>
      <c r="S15" s="6">
        <f>SUMIFS(Concentrado!T$2:T576,Concentrado!$A$2:$A576,"="&amp;$A15,Concentrado!$B$2:$B576, "=Guerrero")</f>
        <v>159.80065999999999</v>
      </c>
      <c r="T15" s="6">
        <f>SUMIFS(Concentrado!U$2:U576,Concentrado!$A$2:$A576,"="&amp;$A15,Concentrado!$B$2:$B576, "=Guerrero")</f>
        <v>0</v>
      </c>
    </row>
    <row r="16" spans="1:20" x14ac:dyDescent="0.25">
      <c r="A16" s="3">
        <v>2017</v>
      </c>
      <c r="B16" s="6">
        <f>SUMIFS(Concentrado!C$2:C577,Concentrado!$A$2:$A577,"="&amp;$A16,Concentrado!$B$2:$B577, "=Guerrero")</f>
        <v>3551.2472400000001</v>
      </c>
      <c r="C16" s="6">
        <f>SUMIFS(Concentrado!D$2:D577,Concentrado!$A$2:$A577,"="&amp;$A16,Concentrado!$B$2:$B577, "=Guerrero")</f>
        <v>23.760565414180416</v>
      </c>
      <c r="D16" s="6">
        <f>SUMIFS(Concentrado!E$2:E577,Concentrado!$A$2:$A577,"="&amp;$A16,Concentrado!$B$2:$B577, "=Guerrero")</f>
        <v>4895.8905999999997</v>
      </c>
      <c r="E16" s="6">
        <f>SUMIFS(Concentrado!F$2:F577,Concentrado!$A$2:$A577,"="&amp;$A16,Concentrado!$B$2:$B577, "=Guerrero")</f>
        <v>32.757259914680283</v>
      </c>
      <c r="F16" s="6">
        <f>SUMIFS(Concentrado!G$2:G577,Concentrado!$A$2:$A577,"="&amp;$A16,Concentrado!$B$2:$B577, "=Guerrero")</f>
        <v>4705.4702399999996</v>
      </c>
      <c r="G16" s="6">
        <f>SUMIFS(Concentrado!H$2:H577,Concentrado!$A$2:$A577,"="&amp;$A16,Concentrado!$B$2:$B577, "=Guerrero")</f>
        <v>31.483201784058039</v>
      </c>
      <c r="H16" s="6">
        <f>SUMIFS(Concentrado!I$2:I577,Concentrado!$A$2:$A577,"="&amp;$A16,Concentrado!$B$2:$B577, "=Guerrero")</f>
        <v>1444.8815</v>
      </c>
      <c r="I16" s="6">
        <f>SUMIFS(Concentrado!J$2:J577,Concentrado!$A$2:$A577,"="&amp;$A16,Concentrado!$B$2:$B577, "=Guerrero")</f>
        <v>9.6673644712186011</v>
      </c>
      <c r="J16" s="6">
        <f>SUMIFS(Concentrado!K$2:K577,Concentrado!$A$2:$A577,"="&amp;$A16,Concentrado!$B$2:$B577, "=Guerrero")</f>
        <v>52.083779999999997</v>
      </c>
      <c r="K16" s="6">
        <f>SUMIFS(Concentrado!L$2:L577,Concentrado!$A$2:$A577,"="&amp;$A16,Concentrado!$B$2:$B577, "=Guerrero")</f>
        <v>0.3484804008486273</v>
      </c>
      <c r="L16" s="6">
        <f>SUMIFS(Concentrado!M$2:M577,Concentrado!$A$2:$A577,"="&amp;$A16,Concentrado!$B$2:$B577, "=Guerrero")</f>
        <v>296.39774</v>
      </c>
      <c r="M16" s="6">
        <f>SUMIFS(Concentrado!N$2:N577,Concentrado!$A$2:$A577,"="&amp;$A16,Concentrado!$B$2:$B577, "=Guerrero")</f>
        <v>1.983128015014026</v>
      </c>
      <c r="N16" s="6">
        <f>SUMIFS(Concentrado!O$2:O577,Concentrado!$A$2:$A577,"="&amp;$A16,Concentrado!$B$2:$B577, "=Guerrero")</f>
        <v>14945.971100000001</v>
      </c>
      <c r="O16" s="6">
        <f>SUMIFS(Concentrado!P$2:P577,Concentrado!$A$2:$A577,"="&amp;$A16,Concentrado!$B$2:$B577, "=Guerrero")</f>
        <v>0</v>
      </c>
      <c r="P16" s="6">
        <f>SUMIFS(Concentrado!Q$2:Q577,Concentrado!$A$2:$A577,"="&amp;$A16,Concentrado!$B$2:$B577, "=Guerrero")</f>
        <v>0</v>
      </c>
      <c r="Q16" s="6">
        <f>SUMIFS(Concentrado!R$2:R577,Concentrado!$A$2:$A577,"="&amp;$A16,Concentrado!$B$2:$B577, "=Guerrero")</f>
        <v>0</v>
      </c>
      <c r="R16" s="6">
        <f>SUMIFS(Concentrado!S$2:S577,Concentrado!$A$2:$A577,"="&amp;$A16,Concentrado!$B$2:$B577, "=Guerrero")</f>
        <v>0</v>
      </c>
      <c r="S16" s="6">
        <f>SUMIFS(Concentrado!T$2:T577,Concentrado!$A$2:$A577,"="&amp;$A16,Concentrado!$B$2:$B577, "=Guerrero")</f>
        <v>296.39774</v>
      </c>
      <c r="T16" s="6">
        <f>SUMIFS(Concentrado!U$2:U577,Concentrado!$A$2:$A577,"="&amp;$A16,Concentrado!$B$2:$B577, "=Guerrero")</f>
        <v>0</v>
      </c>
    </row>
    <row r="17" spans="1:20" x14ac:dyDescent="0.25">
      <c r="A17" s="3">
        <v>2018</v>
      </c>
      <c r="B17" s="6">
        <f>SUMIFS(Concentrado!C$2:C578,Concentrado!$A$2:$A578,"="&amp;$A17,Concentrado!$B$2:$B578, "=Guerrero")</f>
        <v>3761.0627300000001</v>
      </c>
      <c r="C17" s="6">
        <f>SUMIFS(Concentrado!D$2:D578,Concentrado!$A$2:$A578,"="&amp;$A17,Concentrado!$B$2:$B578, "=Guerrero")</f>
        <v>24.815305273945153</v>
      </c>
      <c r="D17" s="6">
        <f>SUMIFS(Concentrado!E$2:E578,Concentrado!$A$2:$A578,"="&amp;$A17,Concentrado!$B$2:$B578, "=Guerrero")</f>
        <v>4575.4377400000003</v>
      </c>
      <c r="E17" s="6">
        <f>SUMIFS(Concentrado!F$2:F578,Concentrado!$A$2:$A578,"="&amp;$A17,Concentrado!$B$2:$B578, "=Guerrero")</f>
        <v>30.188511181792943</v>
      </c>
      <c r="F17" s="6">
        <f>SUMIFS(Concentrado!G$2:G578,Concentrado!$A$2:$A578,"="&amp;$A17,Concentrado!$B$2:$B578, "=Guerrero")</f>
        <v>4936.5967899999996</v>
      </c>
      <c r="G17" s="6">
        <f>SUMIFS(Concentrado!H$2:H578,Concentrado!$A$2:$A578,"="&amp;$A17,Concentrado!$B$2:$B578, "=Guerrero")</f>
        <v>32.571420673493442</v>
      </c>
      <c r="H17" s="6">
        <f>SUMIFS(Concentrado!I$2:I578,Concentrado!$A$2:$A578,"="&amp;$A17,Concentrado!$B$2:$B578, "=Guerrero")</f>
        <v>1596.33296</v>
      </c>
      <c r="I17" s="6">
        <f>SUMIFS(Concentrado!J$2:J578,Concentrado!$A$2:$A578,"="&amp;$A17,Concentrado!$B$2:$B578, "=Guerrero")</f>
        <v>10.532525662304089</v>
      </c>
      <c r="J17" s="6">
        <f>SUMIFS(Concentrado!K$2:K578,Concentrado!$A$2:$A578,"="&amp;$A17,Concentrado!$B$2:$B578, "=Guerrero")</f>
        <v>145.08669</v>
      </c>
      <c r="K17" s="6">
        <f>SUMIFS(Concentrado!L$2:L578,Concentrado!$A$2:$A578,"="&amp;$A17,Concentrado!$B$2:$B578, "=Guerrero")</f>
        <v>0.95727478162435375</v>
      </c>
      <c r="L17" s="6">
        <f>SUMIFS(Concentrado!M$2:M578,Concentrado!$A$2:$A578,"="&amp;$A17,Concentrado!$B$2:$B578, "=Guerrero")</f>
        <v>141.70498000000001</v>
      </c>
      <c r="M17" s="6">
        <f>SUMIFS(Concentrado!N$2:N578,Concentrado!$A$2:$A578,"="&amp;$A17,Concentrado!$B$2:$B578, "=Guerrero")</f>
        <v>0.93496242684000441</v>
      </c>
      <c r="N17" s="6">
        <f>SUMIFS(Concentrado!O$2:O578,Concentrado!$A$2:$A578,"="&amp;$A17,Concentrado!$B$2:$B578, "=Guerrero")</f>
        <v>15156.221890000001</v>
      </c>
      <c r="O17" s="6">
        <f>SUMIFS(Concentrado!P$2:P578,Concentrado!$A$2:$A578,"="&amp;$A17,Concentrado!$B$2:$B578, "=Guerrero")</f>
        <v>0</v>
      </c>
      <c r="P17" s="6">
        <f>SUMIFS(Concentrado!Q$2:Q578,Concentrado!$A$2:$A578,"="&amp;$A17,Concentrado!$B$2:$B578, "=Guerrero")</f>
        <v>0</v>
      </c>
      <c r="Q17" s="6">
        <f>SUMIFS(Concentrado!R$2:R578,Concentrado!$A$2:$A578,"="&amp;$A17,Concentrado!$B$2:$B578, "=Guerrero")</f>
        <v>0</v>
      </c>
      <c r="R17" s="6">
        <f>SUMIFS(Concentrado!S$2:S578,Concentrado!$A$2:$A578,"="&amp;$A17,Concentrado!$B$2:$B578, "=Guerrero")</f>
        <v>0</v>
      </c>
      <c r="S17" s="6">
        <f>SUMIFS(Concentrado!T$2:T578,Concentrado!$A$2:$A578,"="&amp;$A17,Concentrado!$B$2:$B578, "=Guerrero")</f>
        <v>141.70498000000001</v>
      </c>
      <c r="T17" s="6">
        <f>SUMIFS(Concentrado!U$2:U578,Concentrado!$A$2:$A578,"="&amp;$A17,Concentrado!$B$2:$B578, "=Guerrero")</f>
        <v>0</v>
      </c>
    </row>
    <row r="18" spans="1:20" x14ac:dyDescent="0.25">
      <c r="A18" s="3">
        <v>2019</v>
      </c>
      <c r="B18" s="6">
        <f>SUMIFS(Concentrado!C$2:C579,Concentrado!$A$2:$A579,"="&amp;$A18,Concentrado!$B$2:$B579, "=Guerrero")</f>
        <v>3928.7541200000001</v>
      </c>
      <c r="C18" s="6">
        <f>SUMIFS(Concentrado!D$2:D579,Concentrado!$A$2:$A579,"="&amp;$A18,Concentrado!$B$2:$B579, "=Guerrero")</f>
        <v>24.561933921280552</v>
      </c>
      <c r="D18" s="6">
        <f>SUMIFS(Concentrado!E$2:E579,Concentrado!$A$2:$A579,"="&amp;$A18,Concentrado!$B$2:$B579, "=Guerrero")</f>
        <v>4548.0525600000001</v>
      </c>
      <c r="E18" s="6">
        <f>SUMIFS(Concentrado!F$2:F579,Concentrado!$A$2:$A579,"="&amp;$A18,Concentrado!$B$2:$B579, "=Guerrero")</f>
        <v>28.433687382103429</v>
      </c>
      <c r="F18" s="6">
        <f>SUMIFS(Concentrado!G$2:G579,Concentrado!$A$2:$A579,"="&amp;$A18,Concentrado!$B$2:$B579, "=Guerrero")</f>
        <v>5094.10772</v>
      </c>
      <c r="G18" s="6">
        <f>SUMIFS(Concentrado!H$2:H579,Concentrado!$A$2:$A579,"="&amp;$A18,Concentrado!$B$2:$B579, "=Guerrero")</f>
        <v>31.847535728839432</v>
      </c>
      <c r="H18" s="6">
        <f>SUMIFS(Concentrado!I$2:I579,Concentrado!$A$2:$A579,"="&amp;$A18,Concentrado!$B$2:$B579, "=Guerrero")</f>
        <v>1766.5035700000001</v>
      </c>
      <c r="I18" s="6">
        <f>SUMIFS(Concentrado!J$2:J579,Concentrado!$A$2:$A579,"="&amp;$A18,Concentrado!$B$2:$B579, "=Guerrero")</f>
        <v>11.043893975743687</v>
      </c>
      <c r="J18" s="6">
        <f>SUMIFS(Concentrado!K$2:K579,Concentrado!$A$2:$A579,"="&amp;$A18,Concentrado!$B$2:$B579, "=Guerrero")</f>
        <v>514.37675000000002</v>
      </c>
      <c r="K18" s="6">
        <f>SUMIFS(Concentrado!L$2:L579,Concentrado!$A$2:$A579,"="&amp;$A18,Concentrado!$B$2:$B579, "=Guerrero")</f>
        <v>3.2158000623727112</v>
      </c>
      <c r="L18" s="6">
        <f>SUMIFS(Concentrado!M$2:M579,Concentrado!$A$2:$A579,"="&amp;$A18,Concentrado!$B$2:$B579, "=Guerrero")</f>
        <v>143.50163000000001</v>
      </c>
      <c r="M18" s="6">
        <f>SUMIFS(Concentrado!N$2:N579,Concentrado!$A$2:$A579,"="&amp;$A18,Concentrado!$B$2:$B579, "=Guerrero")</f>
        <v>0.89714892966018722</v>
      </c>
      <c r="N18" s="6">
        <f>SUMIFS(Concentrado!O$2:O579,Concentrado!$A$2:$A579,"="&amp;$A18,Concentrado!$B$2:$B579, "=Guerrero")</f>
        <v>15995.296350000001</v>
      </c>
      <c r="O18" s="6">
        <f>SUMIFS(Concentrado!P$2:P579,Concentrado!$A$2:$A579,"="&amp;$A18,Concentrado!$B$2:$B579, "=Guerrero")</f>
        <v>0</v>
      </c>
      <c r="P18" s="6">
        <f>SUMIFS(Concentrado!Q$2:Q579,Concentrado!$A$2:$A579,"="&amp;$A18,Concentrado!$B$2:$B579, "=Guerrero")</f>
        <v>0</v>
      </c>
      <c r="Q18" s="6">
        <f>SUMIFS(Concentrado!R$2:R579,Concentrado!$A$2:$A579,"="&amp;$A18,Concentrado!$B$2:$B579, "=Guerrero")</f>
        <v>0</v>
      </c>
      <c r="R18" s="6">
        <f>SUMIFS(Concentrado!S$2:S579,Concentrado!$A$2:$A579,"="&amp;$A18,Concentrado!$B$2:$B579, "=Guerrero")</f>
        <v>0</v>
      </c>
      <c r="S18" s="6">
        <f>SUMIFS(Concentrado!T$2:T579,Concentrado!$A$2:$A579,"="&amp;$A18,Concentrado!$B$2:$B579, "=Guerrero")</f>
        <v>143.50163000000001</v>
      </c>
      <c r="T18" s="6">
        <f>SUMIFS(Concentrado!U$2:U579,Concentrado!$A$2:$A579,"="&amp;$A18,Concentrado!$B$2:$B579, "=Guerrero")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"=Hidalgo")</f>
        <v>1245.0542</v>
      </c>
      <c r="C2" s="6">
        <f>SUMIFS(Concentrado!D$2:D563,Concentrado!$A$2:$A563,"="&amp;$A2,Concentrado!$B$2:$B563, "=Hidalgo")</f>
        <v>39.225130288789842</v>
      </c>
      <c r="D2" s="6">
        <f>SUMIFS(Concentrado!E$2:E563,Concentrado!$A$2:$A563,"="&amp;$A2,Concentrado!$B$2:$B563, "=Hidalgo")</f>
        <v>576.28169000000003</v>
      </c>
      <c r="E2" s="6">
        <f>SUMIFS(Concentrado!F$2:F563,Concentrado!$A$2:$A563,"="&amp;$A2,Concentrado!$B$2:$B563, "=Hidalgo")</f>
        <v>18.155614730100904</v>
      </c>
      <c r="F2" s="6">
        <f>SUMIFS(Concentrado!G$2:G563,Concentrado!$A$2:$A563,"="&amp;$A2,Concentrado!$B$2:$B563, "=Hidalgo")</f>
        <v>943.73865000000001</v>
      </c>
      <c r="G2" s="6">
        <f>SUMIFS(Concentrado!H$2:H563,Concentrado!$A$2:$A563,"="&amp;$A2,Concentrado!$B$2:$B563, "=Hidalgo")</f>
        <v>29.732257041353407</v>
      </c>
      <c r="H2" s="6">
        <f>SUMIFS(Concentrado!I$2:I563,Concentrado!$A$2:$A563,"="&amp;$A2,Concentrado!$B$2:$B563, "=Hidalgo")</f>
        <v>214.0745</v>
      </c>
      <c r="I2" s="6">
        <f>SUMIFS(Concentrado!J$2:J563,Concentrado!$A$2:$A563,"="&amp;$A2,Concentrado!$B$2:$B563, "=Hidalgo")</f>
        <v>6.7443651481257128</v>
      </c>
      <c r="J2" s="6">
        <f>SUMIFS(Concentrado!K$2:K563,Concentrado!$A$2:$A563,"="&amp;$A2,Concentrado!$B$2:$B563, "=Hidalgo")</f>
        <v>53.900300000000001</v>
      </c>
      <c r="K2" s="6">
        <f>SUMIFS(Concentrado!L$2:L563,Concentrado!$A$2:$A563,"="&amp;$A2,Concentrado!$B$2:$B563, "=Hidalgo")</f>
        <v>1.6981158652409341</v>
      </c>
      <c r="L2" s="6">
        <f>SUMIFS(Concentrado!M$2:M563,Concentrado!$A$2:$A563,"="&amp;$A2,Concentrado!$B$2:$B563, "=Hidalgo")</f>
        <v>141.07446999999999</v>
      </c>
      <c r="M2" s="6">
        <f>SUMIFS(Concentrado!N$2:N563,Concentrado!$A$2:$A563,"="&amp;$A2,Concentrado!$B$2:$B563, "=Hidalgo")</f>
        <v>4.4445169263892064</v>
      </c>
      <c r="N2" s="6">
        <f>SUMIFS(Concentrado!O$2:O563,Concentrado!$A$2:$A563,"="&amp;$A2,Concentrado!$B$2:$B563, "=Hidalgo")</f>
        <v>3174.12381</v>
      </c>
      <c r="O2" s="6">
        <f>SUMIFS(Concentrado!P$2:P563,Concentrado!$A$2:$A563,"="&amp;$A2,Concentrado!$B$2:$B563, "=Hidalgo")</f>
        <v>0</v>
      </c>
      <c r="P2" s="6">
        <f>SUMIFS(Concentrado!Q$2:Q563,Concentrado!$A$2:$A563,"="&amp;$A2,Concentrado!$B$2:$B563, "=Hidalgo")</f>
        <v>0</v>
      </c>
      <c r="Q2" s="6">
        <f>SUMIFS(Concentrado!R$2:R563,Concentrado!$A$2:$A563,"="&amp;$A2,Concentrado!$B$2:$B563, "=Hidalgo")</f>
        <v>0</v>
      </c>
      <c r="R2" s="6">
        <f>SUMIFS(Concentrado!S$2:S563,Concentrado!$A$2:$A563,"="&amp;$A2,Concentrado!$B$2:$B563, "=Hidalgo")</f>
        <v>0</v>
      </c>
      <c r="S2" s="6">
        <f>SUMIFS(Concentrado!T$2:T563,Concentrado!$A$2:$A563,"="&amp;$A2,Concentrado!$B$2:$B563, "=Hidalgo")</f>
        <v>0</v>
      </c>
      <c r="T2" s="6">
        <f>SUMIFS(Concentrado!U$2:U563,Concentrado!$A$2:$A563,"="&amp;$A2,Concentrado!$B$2:$B563, "=Hidalgo")</f>
        <v>141.07446999999999</v>
      </c>
    </row>
    <row r="3" spans="1:20" x14ac:dyDescent="0.25">
      <c r="A3" s="3">
        <v>2004</v>
      </c>
      <c r="B3" s="6">
        <f>SUMIFS(Concentrado!C$2:C564,Concentrado!$A$2:$A564,"="&amp;$A3,Concentrado!$B$2:$B564, "=Hidalgo")</f>
        <v>1523.548</v>
      </c>
      <c r="C3" s="6">
        <f>SUMIFS(Concentrado!D$2:D564,Concentrado!$A$2:$A564,"="&amp;$A3,Concentrado!$B$2:$B564, "=Hidalgo")</f>
        <v>38.587262284815807</v>
      </c>
      <c r="D3" s="6">
        <f>SUMIFS(Concentrado!E$2:E564,Concentrado!$A$2:$A564,"="&amp;$A3,Concentrado!$B$2:$B564, "=Hidalgo")</f>
        <v>617.60272999999995</v>
      </c>
      <c r="E3" s="6">
        <f>SUMIFS(Concentrado!F$2:F564,Concentrado!$A$2:$A564,"="&amp;$A3,Concentrado!$B$2:$B564, "=Hidalgo")</f>
        <v>15.642171123146941</v>
      </c>
      <c r="F3" s="6">
        <f>SUMIFS(Concentrado!G$2:G564,Concentrado!$A$2:$A564,"="&amp;$A3,Concentrado!$B$2:$B564, "=Hidalgo")</f>
        <v>1030.9583</v>
      </c>
      <c r="G3" s="6">
        <f>SUMIFS(Concentrado!H$2:H564,Concentrado!$A$2:$A564,"="&amp;$A3,Concentrado!$B$2:$B564, "=Hidalgo")</f>
        <v>26.111325883272347</v>
      </c>
      <c r="H3" s="6">
        <f>SUMIFS(Concentrado!I$2:I564,Concentrado!$A$2:$A564,"="&amp;$A3,Concentrado!$B$2:$B564, "=Hidalgo")</f>
        <v>223.80242999999999</v>
      </c>
      <c r="I3" s="6">
        <f>SUMIFS(Concentrado!J$2:J564,Concentrado!$A$2:$A564,"="&amp;$A3,Concentrado!$B$2:$B564, "=Hidalgo")</f>
        <v>5.6682973338477876</v>
      </c>
      <c r="J3" s="6">
        <f>SUMIFS(Concentrado!K$2:K564,Concentrado!$A$2:$A564,"="&amp;$A3,Concentrado!$B$2:$B564, "=Hidalgo")</f>
        <v>105.3013</v>
      </c>
      <c r="K3" s="6">
        <f>SUMIFS(Concentrado!L$2:L564,Concentrado!$A$2:$A564,"="&amp;$A3,Concentrado!$B$2:$B564, "=Hidalgo")</f>
        <v>2.6669910511727064</v>
      </c>
      <c r="L3" s="6">
        <f>SUMIFS(Concentrado!M$2:M564,Concentrado!$A$2:$A564,"="&amp;$A3,Concentrado!$B$2:$B564, "=Hidalgo")</f>
        <v>447.10569999999996</v>
      </c>
      <c r="M3" s="6">
        <f>SUMIFS(Concentrado!N$2:N564,Concentrado!$A$2:$A564,"="&amp;$A3,Concentrado!$B$2:$B564, "=Hidalgo")</f>
        <v>11.323952323744422</v>
      </c>
      <c r="N3" s="6">
        <f>SUMIFS(Concentrado!O$2:O564,Concentrado!$A$2:$A564,"="&amp;$A3,Concentrado!$B$2:$B564, "=Hidalgo")</f>
        <v>3948.3184599999995</v>
      </c>
      <c r="O3" s="6">
        <f>SUMIFS(Concentrado!P$2:P564,Concentrado!$A$2:$A564,"="&amp;$A3,Concentrado!$B$2:$B564, "=Hidalgo")</f>
        <v>0</v>
      </c>
      <c r="P3" s="6">
        <f>SUMIFS(Concentrado!Q$2:Q564,Concentrado!$A$2:$A564,"="&amp;$A3,Concentrado!$B$2:$B564, "=Hidalgo")</f>
        <v>0</v>
      </c>
      <c r="Q3" s="6">
        <f>SUMIFS(Concentrado!R$2:R564,Concentrado!$A$2:$A564,"="&amp;$A3,Concentrado!$B$2:$B564, "=Hidalgo")</f>
        <v>0</v>
      </c>
      <c r="R3" s="6">
        <f>SUMIFS(Concentrado!S$2:S564,Concentrado!$A$2:$A564,"="&amp;$A3,Concentrado!$B$2:$B564, "=Hidalgo")</f>
        <v>0</v>
      </c>
      <c r="S3" s="6">
        <f>SUMIFS(Concentrado!T$2:T564,Concentrado!$A$2:$A564,"="&amp;$A3,Concentrado!$B$2:$B564, "=Hidalgo")</f>
        <v>295.54219999999998</v>
      </c>
      <c r="T3" s="6">
        <f>SUMIFS(Concentrado!U$2:U564,Concentrado!$A$2:$A564,"="&amp;$A3,Concentrado!$B$2:$B564, "=Hidalgo")</f>
        <v>151.5635</v>
      </c>
    </row>
    <row r="4" spans="1:20" x14ac:dyDescent="0.25">
      <c r="A4" s="3">
        <v>2005</v>
      </c>
      <c r="B4" s="6">
        <f>SUMIFS(Concentrado!C$2:C565,Concentrado!$A$2:$A565,"="&amp;$A4,Concentrado!$B$2:$B565, "=Hidalgo")</f>
        <v>1451.4154000000001</v>
      </c>
      <c r="C4" s="6">
        <f>SUMIFS(Concentrado!D$2:D565,Concentrado!$A$2:$A565,"="&amp;$A4,Concentrado!$B$2:$B565, "=Hidalgo")</f>
        <v>34.060304177676564</v>
      </c>
      <c r="D4" s="6">
        <f>SUMIFS(Concentrado!E$2:E565,Concentrado!$A$2:$A565,"="&amp;$A4,Concentrado!$B$2:$B565, "=Hidalgo")</f>
        <v>904.00387999999998</v>
      </c>
      <c r="E4" s="6">
        <f>SUMIFS(Concentrado!F$2:F565,Concentrado!$A$2:$A565,"="&amp;$A4,Concentrado!$B$2:$B565, "=Hidalgo")</f>
        <v>21.214221049742079</v>
      </c>
      <c r="F4" s="6">
        <f>SUMIFS(Concentrado!G$2:G565,Concentrado!$A$2:$A565,"="&amp;$A4,Concentrado!$B$2:$B565, "=Hidalgo")</f>
        <v>1119.4364</v>
      </c>
      <c r="G4" s="6">
        <f>SUMIFS(Concentrado!H$2:H565,Concentrado!$A$2:$A565,"="&amp;$A4,Concentrado!$B$2:$B565, "=Hidalgo")</f>
        <v>26.269766940300627</v>
      </c>
      <c r="H4" s="6">
        <f>SUMIFS(Concentrado!I$2:I565,Concentrado!$A$2:$A565,"="&amp;$A4,Concentrado!$B$2:$B565, "=Hidalgo")</f>
        <v>243.827</v>
      </c>
      <c r="I4" s="6">
        <f>SUMIFS(Concentrado!J$2:J565,Concentrado!$A$2:$A565,"="&amp;$A4,Concentrado!$B$2:$B565, "=Hidalgo")</f>
        <v>5.7218779590807314</v>
      </c>
      <c r="J4" s="6">
        <f>SUMIFS(Concentrado!K$2:K565,Concentrado!$A$2:$A565,"="&amp;$A4,Concentrado!$B$2:$B565, "=Hidalgo")</f>
        <v>82.635300000000001</v>
      </c>
      <c r="K4" s="6">
        <f>SUMIFS(Concentrado!L$2:L565,Concentrado!$A$2:$A565,"="&amp;$A4,Concentrado!$B$2:$B565, "=Hidalgo")</f>
        <v>1.9391991113044249</v>
      </c>
      <c r="L4" s="6">
        <f>SUMIFS(Concentrado!M$2:M565,Concentrado!$A$2:$A565,"="&amp;$A4,Concentrado!$B$2:$B565, "=Hidalgo")</f>
        <v>459.99275999999998</v>
      </c>
      <c r="M4" s="6">
        <f>SUMIFS(Concentrado!N$2:N565,Concentrado!$A$2:$A565,"="&amp;$A4,Concentrado!$B$2:$B565, "=Hidalgo")</f>
        <v>10.794630761895576</v>
      </c>
      <c r="N4" s="6">
        <f>SUMIFS(Concentrado!O$2:O565,Concentrado!$A$2:$A565,"="&amp;$A4,Concentrado!$B$2:$B565, "=Hidalgo")</f>
        <v>4261.3107399999999</v>
      </c>
      <c r="O4" s="6">
        <f>SUMIFS(Concentrado!P$2:P565,Concentrado!$A$2:$A565,"="&amp;$A4,Concentrado!$B$2:$B565, "=Hidalgo")</f>
        <v>0</v>
      </c>
      <c r="P4" s="6">
        <f>SUMIFS(Concentrado!Q$2:Q565,Concentrado!$A$2:$A565,"="&amp;$A4,Concentrado!$B$2:$B565, "=Hidalgo")</f>
        <v>0</v>
      </c>
      <c r="Q4" s="6">
        <f>SUMIFS(Concentrado!R$2:R565,Concentrado!$A$2:$A565,"="&amp;$A4,Concentrado!$B$2:$B565, "=Hidalgo")</f>
        <v>0</v>
      </c>
      <c r="R4" s="6">
        <f>SUMIFS(Concentrado!S$2:S565,Concentrado!$A$2:$A565,"="&amp;$A4,Concentrado!$B$2:$B565, "=Hidalgo")</f>
        <v>0</v>
      </c>
      <c r="S4" s="6">
        <f>SUMIFS(Concentrado!T$2:T565,Concentrado!$A$2:$A565,"="&amp;$A4,Concentrado!$B$2:$B565, "=Hidalgo")</f>
        <v>308.2423</v>
      </c>
      <c r="T4" s="6">
        <f>SUMIFS(Concentrado!U$2:U565,Concentrado!$A$2:$A565,"="&amp;$A4,Concentrado!$B$2:$B565, "=Hidalgo")</f>
        <v>151.75046</v>
      </c>
    </row>
    <row r="5" spans="1:20" x14ac:dyDescent="0.25">
      <c r="A5" s="3">
        <v>2006</v>
      </c>
      <c r="B5" s="6">
        <f>SUMIFS(Concentrado!C$2:C566,Concentrado!$A$2:$A566,"="&amp;$A5,Concentrado!$B$2:$B566, "=Hidalgo")</f>
        <v>1545.3403000000001</v>
      </c>
      <c r="C5" s="6">
        <f>SUMIFS(Concentrado!D$2:D566,Concentrado!$A$2:$A566,"="&amp;$A5,Concentrado!$B$2:$B566, "=Hidalgo")</f>
        <v>31.954233632514807</v>
      </c>
      <c r="D5" s="6">
        <f>SUMIFS(Concentrado!E$2:E566,Concentrado!$A$2:$A566,"="&amp;$A5,Concentrado!$B$2:$B566, "=Hidalgo")</f>
        <v>1224.54466</v>
      </c>
      <c r="E5" s="6">
        <f>SUMIFS(Concentrado!F$2:F566,Concentrado!$A$2:$A566,"="&amp;$A5,Concentrado!$B$2:$B566, "=Hidalgo")</f>
        <v>25.320886382817044</v>
      </c>
      <c r="F5" s="6">
        <f>SUMIFS(Concentrado!G$2:G566,Concentrado!$A$2:$A566,"="&amp;$A5,Concentrado!$B$2:$B566, "=Hidalgo")</f>
        <v>1239.3085000000001</v>
      </c>
      <c r="G5" s="6">
        <f>SUMIFS(Concentrado!H$2:H566,Concentrado!$A$2:$A566,"="&amp;$A5,Concentrado!$B$2:$B566, "=Hidalgo")</f>
        <v>25.626170075135864</v>
      </c>
      <c r="H5" s="6">
        <f>SUMIFS(Concentrado!I$2:I566,Concentrado!$A$2:$A566,"="&amp;$A5,Concentrado!$B$2:$B566, "=Hidalgo")</f>
        <v>269.3596</v>
      </c>
      <c r="I5" s="6">
        <f>SUMIFS(Concentrado!J$2:J566,Concentrado!$A$2:$A566,"="&amp;$A5,Concentrado!$B$2:$B566, "=Hidalgo")</f>
        <v>5.5697632356839035</v>
      </c>
      <c r="J5" s="6">
        <f>SUMIFS(Concentrado!K$2:K566,Concentrado!$A$2:$A566,"="&amp;$A5,Concentrado!$B$2:$B566, "=Hidalgo")</f>
        <v>66.108099999999993</v>
      </c>
      <c r="K5" s="6">
        <f>SUMIFS(Concentrado!L$2:L566,Concentrado!$A$2:$A566,"="&amp;$A5,Concentrado!$B$2:$B566, "=Hidalgo")</f>
        <v>1.3669698980875939</v>
      </c>
      <c r="L5" s="6">
        <f>SUMIFS(Concentrado!M$2:M566,Concentrado!$A$2:$A566,"="&amp;$A5,Concentrado!$B$2:$B566, "=Hidalgo")</f>
        <v>491.44386999999995</v>
      </c>
      <c r="M5" s="6">
        <f>SUMIFS(Concentrado!N$2:N566,Concentrado!$A$2:$A566,"="&amp;$A5,Concentrado!$B$2:$B566, "=Hidalgo")</f>
        <v>10.161976775760802</v>
      </c>
      <c r="N5" s="6">
        <f>SUMIFS(Concentrado!O$2:O566,Concentrado!$A$2:$A566,"="&amp;$A5,Concentrado!$B$2:$B566, "=Hidalgo")</f>
        <v>4836.1050299999997</v>
      </c>
      <c r="O5" s="6">
        <f>SUMIFS(Concentrado!P$2:P566,Concentrado!$A$2:$A566,"="&amp;$A5,Concentrado!$B$2:$B566, "=Hidalgo")</f>
        <v>0</v>
      </c>
      <c r="P5" s="6">
        <f>SUMIFS(Concentrado!Q$2:Q566,Concentrado!$A$2:$A566,"="&amp;$A5,Concentrado!$B$2:$B566, "=Hidalgo")</f>
        <v>0</v>
      </c>
      <c r="Q5" s="6">
        <f>SUMIFS(Concentrado!R$2:R566,Concentrado!$A$2:$A566,"="&amp;$A5,Concentrado!$B$2:$B566, "=Hidalgo")</f>
        <v>0</v>
      </c>
      <c r="R5" s="6">
        <f>SUMIFS(Concentrado!S$2:S566,Concentrado!$A$2:$A566,"="&amp;$A5,Concentrado!$B$2:$B566, "=Hidalgo")</f>
        <v>0</v>
      </c>
      <c r="S5" s="6">
        <f>SUMIFS(Concentrado!T$2:T566,Concentrado!$A$2:$A566,"="&amp;$A5,Concentrado!$B$2:$B566, "=Hidalgo")</f>
        <v>317.23399999999998</v>
      </c>
      <c r="T5" s="6">
        <f>SUMIFS(Concentrado!U$2:U566,Concentrado!$A$2:$A566,"="&amp;$A5,Concentrado!$B$2:$B566, "=Hidalgo")</f>
        <v>174.20987</v>
      </c>
    </row>
    <row r="6" spans="1:20" x14ac:dyDescent="0.25">
      <c r="A6" s="3">
        <v>2007</v>
      </c>
      <c r="B6" s="6">
        <f>SUMIFS(Concentrado!C$2:C567,Concentrado!$A$2:$A567,"="&amp;$A6,Concentrado!$B$2:$B567, "=Hidalgo")</f>
        <v>1616.3989999999999</v>
      </c>
      <c r="C6" s="6">
        <f>SUMIFS(Concentrado!D$2:D567,Concentrado!$A$2:$A567,"="&amp;$A6,Concentrado!$B$2:$B567, "=Hidalgo")</f>
        <v>31.220731994271883</v>
      </c>
      <c r="D6" s="6">
        <f>SUMIFS(Concentrado!E$2:E567,Concentrado!$A$2:$A567,"="&amp;$A6,Concentrado!$B$2:$B567, "=Hidalgo")</f>
        <v>1215.8912600000001</v>
      </c>
      <c r="E6" s="6">
        <f>SUMIFS(Concentrado!F$2:F567,Concentrado!$A$2:$A567,"="&amp;$A6,Concentrado!$B$2:$B567, "=Hidalgo")</f>
        <v>23.484928636207744</v>
      </c>
      <c r="F6" s="6">
        <f>SUMIFS(Concentrado!G$2:G567,Concentrado!$A$2:$A567,"="&amp;$A6,Concentrado!$B$2:$B567, "=Hidalgo")</f>
        <v>1365.0310999999999</v>
      </c>
      <c r="G6" s="6">
        <f>SUMIFS(Concentrado!H$2:H567,Concentrado!$A$2:$A567,"="&amp;$A6,Concentrado!$B$2:$B567, "=Hidalgo")</f>
        <v>26.365563290342386</v>
      </c>
      <c r="H6" s="6">
        <f>SUMIFS(Concentrado!I$2:I567,Concentrado!$A$2:$A567,"="&amp;$A6,Concentrado!$B$2:$B567, "=Hidalgo")</f>
        <v>302.2577</v>
      </c>
      <c r="I6" s="6">
        <f>SUMIFS(Concentrado!J$2:J567,Concentrado!$A$2:$A567,"="&amp;$A6,Concentrado!$B$2:$B567, "=Hidalgo")</f>
        <v>5.8381047284148488</v>
      </c>
      <c r="J6" s="6">
        <f>SUMIFS(Concentrado!K$2:K567,Concentrado!$A$2:$A567,"="&amp;$A6,Concentrado!$B$2:$B567, "=Hidalgo")</f>
        <v>78.1023</v>
      </c>
      <c r="K6" s="6">
        <f>SUMIFS(Concentrado!L$2:L567,Concentrado!$A$2:$A567,"="&amp;$A6,Concentrado!$B$2:$B567, "=Hidalgo")</f>
        <v>1.5085452146631004</v>
      </c>
      <c r="L6" s="6">
        <f>SUMIFS(Concentrado!M$2:M567,Concentrado!$A$2:$A567,"="&amp;$A6,Concentrado!$B$2:$B567, "=Hidalgo")</f>
        <v>599.64440000000002</v>
      </c>
      <c r="M6" s="6">
        <f>SUMIFS(Concentrado!N$2:N567,Concentrado!$A$2:$A567,"="&amp;$A6,Concentrado!$B$2:$B567, "=Hidalgo")</f>
        <v>11.58212613610004</v>
      </c>
      <c r="N6" s="6">
        <f>SUMIFS(Concentrado!O$2:O567,Concentrado!$A$2:$A567,"="&amp;$A6,Concentrado!$B$2:$B567, "=Hidalgo")</f>
        <v>5177.3257599999997</v>
      </c>
      <c r="O6" s="6">
        <f>SUMIFS(Concentrado!P$2:P567,Concentrado!$A$2:$A567,"="&amp;$A6,Concentrado!$B$2:$B567, "=Hidalgo")</f>
        <v>0</v>
      </c>
      <c r="P6" s="6">
        <f>SUMIFS(Concentrado!Q$2:Q567,Concentrado!$A$2:$A567,"="&amp;$A6,Concentrado!$B$2:$B567, "=Hidalgo")</f>
        <v>0</v>
      </c>
      <c r="Q6" s="6">
        <f>SUMIFS(Concentrado!R$2:R567,Concentrado!$A$2:$A567,"="&amp;$A6,Concentrado!$B$2:$B567, "=Hidalgo")</f>
        <v>0</v>
      </c>
      <c r="R6" s="6">
        <f>SUMIFS(Concentrado!S$2:S567,Concentrado!$A$2:$A567,"="&amp;$A6,Concentrado!$B$2:$B567, "=Hidalgo")</f>
        <v>0</v>
      </c>
      <c r="S6" s="6">
        <f>SUMIFS(Concentrado!T$2:T567,Concentrado!$A$2:$A567,"="&amp;$A6,Concentrado!$B$2:$B567, "=Hidalgo")</f>
        <v>372.01440000000002</v>
      </c>
      <c r="T6" s="6">
        <f>SUMIFS(Concentrado!U$2:U567,Concentrado!$A$2:$A567,"="&amp;$A6,Concentrado!$B$2:$B567, "=Hidalgo")</f>
        <v>227.63</v>
      </c>
    </row>
    <row r="7" spans="1:20" x14ac:dyDescent="0.25">
      <c r="A7" s="3">
        <v>2008</v>
      </c>
      <c r="B7" s="6">
        <f>SUMIFS(Concentrado!C$2:C568,Concentrado!$A$2:$A568,"="&amp;$A7,Concentrado!$B$2:$B568, "=Hidalgo")</f>
        <v>1673.3770999999999</v>
      </c>
      <c r="C7" s="6">
        <f>SUMIFS(Concentrado!D$2:D568,Concentrado!$A$2:$A568,"="&amp;$A7,Concentrado!$B$2:$B568, "=Hidalgo")</f>
        <v>28.085940555734744</v>
      </c>
      <c r="D7" s="6">
        <f>SUMIFS(Concentrado!E$2:E568,Concentrado!$A$2:$A568,"="&amp;$A7,Concentrado!$B$2:$B568, "=Hidalgo")</f>
        <v>1684.3222800000001</v>
      </c>
      <c r="E7" s="6">
        <f>SUMIFS(Concentrado!F$2:F568,Concentrado!$A$2:$A568,"="&amp;$A7,Concentrado!$B$2:$B568, "=Hidalgo")</f>
        <v>28.269644321521803</v>
      </c>
      <c r="F7" s="6">
        <f>SUMIFS(Concentrado!G$2:G568,Concentrado!$A$2:$A568,"="&amp;$A7,Concentrado!$B$2:$B568, "=Hidalgo")</f>
        <v>1504.0128999999999</v>
      </c>
      <c r="G7" s="6">
        <f>SUMIFS(Concentrado!H$2:H568,Concentrado!$A$2:$A568,"="&amp;$A7,Concentrado!$B$2:$B568, "=Hidalgo")</f>
        <v>25.243333917058042</v>
      </c>
      <c r="H7" s="6">
        <f>SUMIFS(Concentrado!I$2:I568,Concentrado!$A$2:$A568,"="&amp;$A7,Concentrado!$B$2:$B568, "=Hidalgo")</f>
        <v>379.5813</v>
      </c>
      <c r="I7" s="6">
        <f>SUMIFS(Concentrado!J$2:J568,Concentrado!$A$2:$A568,"="&amp;$A7,Concentrado!$B$2:$B568, "=Hidalgo")</f>
        <v>6.3708878458229883</v>
      </c>
      <c r="J7" s="6">
        <f>SUMIFS(Concentrado!K$2:K568,Concentrado!$A$2:$A568,"="&amp;$A7,Concentrado!$B$2:$B568, "=Hidalgo")</f>
        <v>104.7038</v>
      </c>
      <c r="K7" s="6">
        <f>SUMIFS(Concentrado!L$2:L568,Concentrado!$A$2:$A568,"="&amp;$A7,Concentrado!$B$2:$B568, "=Hidalgo")</f>
        <v>1.75734728457772</v>
      </c>
      <c r="L7" s="6">
        <f>SUMIFS(Concentrado!M$2:M568,Concentrado!$A$2:$A568,"="&amp;$A7,Concentrado!$B$2:$B568, "=Hidalgo")</f>
        <v>612.06230000000005</v>
      </c>
      <c r="M7" s="6">
        <f>SUMIFS(Concentrado!N$2:N568,Concentrado!$A$2:$A568,"="&amp;$A7,Concentrado!$B$2:$B568, "=Hidalgo")</f>
        <v>10.272846075284697</v>
      </c>
      <c r="N7" s="6">
        <f>SUMIFS(Concentrado!O$2:O568,Concentrado!$A$2:$A568,"="&amp;$A7,Concentrado!$B$2:$B568, "=Hidalgo")</f>
        <v>5958.0596800000003</v>
      </c>
      <c r="O7" s="6">
        <f>SUMIFS(Concentrado!P$2:P568,Concentrado!$A$2:$A568,"="&amp;$A7,Concentrado!$B$2:$B568, "=Hidalgo")</f>
        <v>0</v>
      </c>
      <c r="P7" s="6">
        <f>SUMIFS(Concentrado!Q$2:Q568,Concentrado!$A$2:$A568,"="&amp;$A7,Concentrado!$B$2:$B568, "=Hidalgo")</f>
        <v>0</v>
      </c>
      <c r="Q7" s="6">
        <f>SUMIFS(Concentrado!R$2:R568,Concentrado!$A$2:$A568,"="&amp;$A7,Concentrado!$B$2:$B568, "=Hidalgo")</f>
        <v>0</v>
      </c>
      <c r="R7" s="6">
        <f>SUMIFS(Concentrado!S$2:S568,Concentrado!$A$2:$A568,"="&amp;$A7,Concentrado!$B$2:$B568, "=Hidalgo")</f>
        <v>0</v>
      </c>
      <c r="S7" s="6">
        <f>SUMIFS(Concentrado!T$2:T568,Concentrado!$A$2:$A568,"="&amp;$A7,Concentrado!$B$2:$B568, "=Hidalgo")</f>
        <v>366.93150000000003</v>
      </c>
      <c r="T7" s="6">
        <f>SUMIFS(Concentrado!U$2:U568,Concentrado!$A$2:$A568,"="&amp;$A7,Concentrado!$B$2:$B568, "=Hidalgo")</f>
        <v>245.13079999999999</v>
      </c>
    </row>
    <row r="8" spans="1:20" x14ac:dyDescent="0.25">
      <c r="A8" s="3">
        <v>2009</v>
      </c>
      <c r="B8" s="6">
        <f>SUMIFS(Concentrado!C$2:C569,Concentrado!$A$2:$A569,"="&amp;$A8,Concentrado!$B$2:$B569, "=Hidalgo")</f>
        <v>1851.8352400000001</v>
      </c>
      <c r="C8" s="6">
        <f>SUMIFS(Concentrado!D$2:D569,Concentrado!$A$2:$A569,"="&amp;$A8,Concentrado!$B$2:$B569, "=Hidalgo")</f>
        <v>28.598900298849117</v>
      </c>
      <c r="D8" s="6">
        <f>SUMIFS(Concentrado!E$2:E569,Concentrado!$A$2:$A569,"="&amp;$A8,Concentrado!$B$2:$B569, "=Hidalgo")</f>
        <v>1898.6458</v>
      </c>
      <c r="E8" s="6">
        <f>SUMIFS(Concentrado!F$2:F569,Concentrado!$A$2:$A569,"="&amp;$A8,Concentrado!$B$2:$B569, "=Hidalgo")</f>
        <v>29.321821274461012</v>
      </c>
      <c r="F8" s="6">
        <f>SUMIFS(Concentrado!G$2:G569,Concentrado!$A$2:$A569,"="&amp;$A8,Concentrado!$B$2:$B569, "=Hidalgo")</f>
        <v>1537.0029999999999</v>
      </c>
      <c r="G8" s="6">
        <f>SUMIFS(Concentrado!H$2:H569,Concentrado!$A$2:$A569,"="&amp;$A8,Concentrado!$B$2:$B569, "=Hidalgo")</f>
        <v>23.736774528619502</v>
      </c>
      <c r="H8" s="6">
        <f>SUMIFS(Concentrado!I$2:I569,Concentrado!$A$2:$A569,"="&amp;$A8,Concentrado!$B$2:$B569, "=Hidalgo")</f>
        <v>433.09838999999999</v>
      </c>
      <c r="I8" s="6">
        <f>SUMIFS(Concentrado!J$2:J569,Concentrado!$A$2:$A569,"="&amp;$A8,Concentrado!$B$2:$B569, "=Hidalgo")</f>
        <v>6.6885743437964118</v>
      </c>
      <c r="J8" s="6">
        <f>SUMIFS(Concentrado!K$2:K569,Concentrado!$A$2:$A569,"="&amp;$A8,Concentrado!$B$2:$B569, "=Hidalgo")</f>
        <v>100.506</v>
      </c>
      <c r="K8" s="6">
        <f>SUMIFS(Concentrado!L$2:L569,Concentrado!$A$2:$A569,"="&amp;$A8,Concentrado!$B$2:$B569, "=Hidalgo")</f>
        <v>1.5521689032314392</v>
      </c>
      <c r="L8" s="6">
        <f>SUMIFS(Concentrado!M$2:M569,Concentrado!$A$2:$A569,"="&amp;$A8,Concentrado!$B$2:$B569, "=Hidalgo")</f>
        <v>654.10893999999996</v>
      </c>
      <c r="M8" s="6">
        <f>SUMIFS(Concentrado!N$2:N569,Concentrado!$A$2:$A569,"="&amp;$A8,Concentrado!$B$2:$B569, "=Hidalgo")</f>
        <v>10.101760651042516</v>
      </c>
      <c r="N8" s="6">
        <f>SUMIFS(Concentrado!O$2:O569,Concentrado!$A$2:$A569,"="&amp;$A8,Concentrado!$B$2:$B569, "=Hidalgo")</f>
        <v>6475.1973699999999</v>
      </c>
      <c r="O8" s="6">
        <f>SUMIFS(Concentrado!P$2:P569,Concentrado!$A$2:$A569,"="&amp;$A8,Concentrado!$B$2:$B569, "=Hidalgo")</f>
        <v>0</v>
      </c>
      <c r="P8" s="6">
        <f>SUMIFS(Concentrado!Q$2:Q569,Concentrado!$A$2:$A569,"="&amp;$A8,Concentrado!$B$2:$B569, "=Hidalgo")</f>
        <v>0</v>
      </c>
      <c r="Q8" s="6">
        <f>SUMIFS(Concentrado!R$2:R569,Concentrado!$A$2:$A569,"="&amp;$A8,Concentrado!$B$2:$B569, "=Hidalgo")</f>
        <v>0</v>
      </c>
      <c r="R8" s="6">
        <f>SUMIFS(Concentrado!S$2:S569,Concentrado!$A$2:$A569,"="&amp;$A8,Concentrado!$B$2:$B569, "=Hidalgo")</f>
        <v>0</v>
      </c>
      <c r="S8" s="6">
        <f>SUMIFS(Concentrado!T$2:T569,Concentrado!$A$2:$A569,"="&amp;$A8,Concentrado!$B$2:$B569, "=Hidalgo")</f>
        <v>392.54293999999999</v>
      </c>
      <c r="T8" s="6">
        <f>SUMIFS(Concentrado!U$2:U569,Concentrado!$A$2:$A569,"="&amp;$A8,Concentrado!$B$2:$B569, "=Hidalgo")</f>
        <v>261.56599999999997</v>
      </c>
    </row>
    <row r="9" spans="1:20" x14ac:dyDescent="0.25">
      <c r="A9" s="3">
        <v>2010</v>
      </c>
      <c r="B9" s="6">
        <f>SUMIFS(Concentrado!C$2:C570,Concentrado!$A$2:$A570,"="&amp;$A9,Concentrado!$B$2:$B570, "=Hidalgo")</f>
        <v>2038.4532999999999</v>
      </c>
      <c r="C9" s="6">
        <f>SUMIFS(Concentrado!D$2:D570,Concentrado!$A$2:$A570,"="&amp;$A9,Concentrado!$B$2:$B570, "=Hidalgo")</f>
        <v>28.271400472763286</v>
      </c>
      <c r="D9" s="6">
        <f>SUMIFS(Concentrado!E$2:E570,Concentrado!$A$2:$A570,"="&amp;$A9,Concentrado!$B$2:$B570, "=Hidalgo")</f>
        <v>2108.6854499999999</v>
      </c>
      <c r="E9" s="6">
        <f>SUMIFS(Concentrado!F$2:F570,Concentrado!$A$2:$A570,"="&amp;$A9,Concentrado!$B$2:$B570, "=Hidalgo")</f>
        <v>29.245453318964465</v>
      </c>
      <c r="F9" s="6">
        <f>SUMIFS(Concentrado!G$2:G570,Concentrado!$A$2:$A570,"="&amp;$A9,Concentrado!$B$2:$B570, "=Hidalgo")</f>
        <v>1739.1949999999999</v>
      </c>
      <c r="G9" s="6">
        <f>SUMIFS(Concentrado!H$2:H570,Concentrado!$A$2:$A570,"="&amp;$A9,Concentrado!$B$2:$B570, "=Hidalgo")</f>
        <v>24.12097365449949</v>
      </c>
      <c r="H9" s="6">
        <f>SUMIFS(Concentrado!I$2:I570,Concentrado!$A$2:$A570,"="&amp;$A9,Concentrado!$B$2:$B570, "=Hidalgo")</f>
        <v>438.30340000000001</v>
      </c>
      <c r="I9" s="6">
        <f>SUMIFS(Concentrado!J$2:J570,Concentrado!$A$2:$A570,"="&amp;$A9,Concentrado!$B$2:$B570, "=Hidalgo")</f>
        <v>6.0788495620546019</v>
      </c>
      <c r="J9" s="6">
        <f>SUMIFS(Concentrado!K$2:K570,Concentrado!$A$2:$A570,"="&amp;$A9,Concentrado!$B$2:$B570, "=Hidalgo")</f>
        <v>177.26900000000001</v>
      </c>
      <c r="K9" s="6">
        <f>SUMIFS(Concentrado!L$2:L570,Concentrado!$A$2:$A570,"="&amp;$A9,Concentrado!$B$2:$B570, "=Hidalgo")</f>
        <v>2.4585517315536616</v>
      </c>
      <c r="L9" s="6">
        <f>SUMIFS(Concentrado!M$2:M570,Concentrado!$A$2:$A570,"="&amp;$A9,Concentrado!$B$2:$B570, "=Hidalgo")</f>
        <v>708.39566000000002</v>
      </c>
      <c r="M9" s="6">
        <f>SUMIFS(Concentrado!N$2:N570,Concentrado!$A$2:$A570,"="&amp;$A9,Concentrado!$B$2:$B570, "=Hidalgo")</f>
        <v>9.824771260164491</v>
      </c>
      <c r="N9" s="6">
        <f>SUMIFS(Concentrado!O$2:O570,Concentrado!$A$2:$A570,"="&amp;$A9,Concentrado!$B$2:$B570, "=Hidalgo")</f>
        <v>7210.3018099999999</v>
      </c>
      <c r="O9" s="6">
        <f>SUMIFS(Concentrado!P$2:P570,Concentrado!$A$2:$A570,"="&amp;$A9,Concentrado!$B$2:$B570, "=Hidalgo")</f>
        <v>0</v>
      </c>
      <c r="P9" s="6">
        <f>SUMIFS(Concentrado!Q$2:Q570,Concentrado!$A$2:$A570,"="&amp;$A9,Concentrado!$B$2:$B570, "=Hidalgo")</f>
        <v>0</v>
      </c>
      <c r="Q9" s="6">
        <f>SUMIFS(Concentrado!R$2:R570,Concentrado!$A$2:$A570,"="&amp;$A9,Concentrado!$B$2:$B570, "=Hidalgo")</f>
        <v>0</v>
      </c>
      <c r="R9" s="6">
        <f>SUMIFS(Concentrado!S$2:S570,Concentrado!$A$2:$A570,"="&amp;$A9,Concentrado!$B$2:$B570, "=Hidalgo")</f>
        <v>0</v>
      </c>
      <c r="S9" s="6">
        <f>SUMIFS(Concentrado!T$2:T570,Concentrado!$A$2:$A570,"="&amp;$A9,Concentrado!$B$2:$B570, "=Hidalgo")</f>
        <v>431.81911000000002</v>
      </c>
      <c r="T9" s="6">
        <f>SUMIFS(Concentrado!U$2:U570,Concentrado!$A$2:$A570,"="&amp;$A9,Concentrado!$B$2:$B570, "=Hidalgo")</f>
        <v>276.57655</v>
      </c>
    </row>
    <row r="10" spans="1:20" x14ac:dyDescent="0.25">
      <c r="A10" s="3">
        <v>2011</v>
      </c>
      <c r="B10" s="6">
        <f>SUMIFS(Concentrado!C$2:C571,Concentrado!$A$2:$A571,"="&amp;$A10,Concentrado!$B$2:$B571, "=Hidalgo")</f>
        <v>2190.8849599999999</v>
      </c>
      <c r="C10" s="6">
        <f>SUMIFS(Concentrado!D$2:D571,Concentrado!$A$2:$A571,"="&amp;$A10,Concentrado!$B$2:$B571, "=Hidalgo")</f>
        <v>27.509363782612329</v>
      </c>
      <c r="D10" s="6">
        <f>SUMIFS(Concentrado!E$2:E571,Concentrado!$A$2:$A571,"="&amp;$A10,Concentrado!$B$2:$B571, "=Hidalgo")</f>
        <v>2425.6214</v>
      </c>
      <c r="E10" s="6">
        <f>SUMIFS(Concentrado!F$2:F571,Concentrado!$A$2:$A571,"="&amp;$A10,Concentrado!$B$2:$B571, "=Hidalgo")</f>
        <v>30.456780118427311</v>
      </c>
      <c r="F10" s="6">
        <f>SUMIFS(Concentrado!G$2:G571,Concentrado!$A$2:$A571,"="&amp;$A10,Concentrado!$B$2:$B571, "=Hidalgo")</f>
        <v>1891.9770000000001</v>
      </c>
      <c r="G10" s="6">
        <f>SUMIFS(Concentrado!H$2:H571,Concentrado!$A$2:$A571,"="&amp;$A10,Concentrado!$B$2:$B571, "=Hidalgo")</f>
        <v>23.756191909471838</v>
      </c>
      <c r="H10" s="6">
        <f>SUMIFS(Concentrado!I$2:I571,Concentrado!$A$2:$A571,"="&amp;$A10,Concentrado!$B$2:$B571, "=Hidalgo")</f>
        <v>576.80363999999997</v>
      </c>
      <c r="I10" s="6">
        <f>SUMIFS(Concentrado!J$2:J571,Concentrado!$A$2:$A571,"="&amp;$A10,Concentrado!$B$2:$B571, "=Hidalgo")</f>
        <v>7.2425076868914928</v>
      </c>
      <c r="J10" s="6">
        <f>SUMIFS(Concentrado!K$2:K571,Concentrado!$A$2:$A571,"="&amp;$A10,Concentrado!$B$2:$B571, "=Hidalgo")</f>
        <v>105.032</v>
      </c>
      <c r="K10" s="6">
        <f>SUMIFS(Concentrado!L$2:L571,Concentrado!$A$2:$A571,"="&amp;$A10,Concentrado!$B$2:$B571, "=Hidalgo")</f>
        <v>1.3188111423318813</v>
      </c>
      <c r="L10" s="6">
        <f>SUMIFS(Concentrado!M$2:M571,Concentrado!$A$2:$A571,"="&amp;$A10,Concentrado!$B$2:$B571, "=Hidalgo")</f>
        <v>773.82359999999994</v>
      </c>
      <c r="M10" s="6">
        <f>SUMIFS(Concentrado!N$2:N571,Concentrado!$A$2:$A571,"="&amp;$A10,Concentrado!$B$2:$B571, "=Hidalgo")</f>
        <v>9.7163453602651462</v>
      </c>
      <c r="N10" s="6">
        <f>SUMIFS(Concentrado!O$2:O571,Concentrado!$A$2:$A571,"="&amp;$A10,Concentrado!$B$2:$B571, "=Hidalgo")</f>
        <v>7964.1426000000001</v>
      </c>
      <c r="O10" s="6">
        <f>SUMIFS(Concentrado!P$2:P571,Concentrado!$A$2:$A571,"="&amp;$A10,Concentrado!$B$2:$B571, "=Hidalgo")</f>
        <v>0</v>
      </c>
      <c r="P10" s="6">
        <f>SUMIFS(Concentrado!Q$2:Q571,Concentrado!$A$2:$A571,"="&amp;$A10,Concentrado!$B$2:$B571, "=Hidalgo")</f>
        <v>0</v>
      </c>
      <c r="Q10" s="6">
        <f>SUMIFS(Concentrado!R$2:R571,Concentrado!$A$2:$A571,"="&amp;$A10,Concentrado!$B$2:$B571, "=Hidalgo")</f>
        <v>0</v>
      </c>
      <c r="R10" s="6">
        <f>SUMIFS(Concentrado!S$2:S571,Concentrado!$A$2:$A571,"="&amp;$A10,Concentrado!$B$2:$B571, "=Hidalgo")</f>
        <v>0</v>
      </c>
      <c r="S10" s="6">
        <f>SUMIFS(Concentrado!T$2:T571,Concentrado!$A$2:$A571,"="&amp;$A10,Concentrado!$B$2:$B571, "=Hidalgo")</f>
        <v>478.93090999999998</v>
      </c>
      <c r="T10" s="6">
        <f>SUMIFS(Concentrado!U$2:U571,Concentrado!$A$2:$A571,"="&amp;$A10,Concentrado!$B$2:$B571, "=Hidalgo")</f>
        <v>294.89269000000002</v>
      </c>
    </row>
    <row r="11" spans="1:20" x14ac:dyDescent="0.25">
      <c r="A11" s="3">
        <v>2012</v>
      </c>
      <c r="B11" s="6">
        <f>SUMIFS(Concentrado!C$2:C572,Concentrado!$A$2:$A572,"="&amp;$A11,Concentrado!$B$2:$B572, "=Hidalgo")</f>
        <v>2412.51872</v>
      </c>
      <c r="C11" s="6">
        <f>SUMIFS(Concentrado!D$2:D572,Concentrado!$A$2:$A572,"="&amp;$A11,Concentrado!$B$2:$B572, "=Hidalgo")</f>
        <v>27.964805078121596</v>
      </c>
      <c r="D11" s="6">
        <f>SUMIFS(Concentrado!E$2:E572,Concentrado!$A$2:$A572,"="&amp;$A11,Concentrado!$B$2:$B572, "=Hidalgo")</f>
        <v>2739.8836000000001</v>
      </c>
      <c r="E11" s="6">
        <f>SUMIFS(Concentrado!F$2:F572,Concentrado!$A$2:$A572,"="&amp;$A11,Concentrado!$B$2:$B572, "=Hidalgo")</f>
        <v>31.759467885389952</v>
      </c>
      <c r="F11" s="6">
        <f>SUMIFS(Concentrado!G$2:G572,Concentrado!$A$2:$A572,"="&amp;$A11,Concentrado!$B$2:$B572, "=Hidalgo")</f>
        <v>2069.8180000000002</v>
      </c>
      <c r="G11" s="6">
        <f>SUMIFS(Concentrado!H$2:H572,Concentrado!$A$2:$A572,"="&amp;$A11,Concentrado!$B$2:$B572, "=Hidalgo")</f>
        <v>23.99237628182528</v>
      </c>
      <c r="H11" s="6">
        <f>SUMIFS(Concentrado!I$2:I572,Concentrado!$A$2:$A572,"="&amp;$A11,Concentrado!$B$2:$B572, "=Hidalgo")</f>
        <v>435.30569000000003</v>
      </c>
      <c r="I11" s="6">
        <f>SUMIFS(Concentrado!J$2:J572,Concentrado!$A$2:$A572,"="&amp;$A11,Concentrado!$B$2:$B572, "=Hidalgo")</f>
        <v>5.045862927126727</v>
      </c>
      <c r="J11" s="6">
        <f>SUMIFS(Concentrado!K$2:K572,Concentrado!$A$2:$A572,"="&amp;$A11,Concentrado!$B$2:$B572, "=Hidalgo")</f>
        <v>144.66300000000001</v>
      </c>
      <c r="K11" s="6">
        <f>SUMIFS(Concentrado!L$2:L572,Concentrado!$A$2:$A572,"="&amp;$A11,Concentrado!$B$2:$B572, "=Hidalgo")</f>
        <v>1.6768668211686681</v>
      </c>
      <c r="L11" s="6">
        <f>SUMIFS(Concentrado!M$2:M572,Concentrado!$A$2:$A572,"="&amp;$A11,Concentrado!$B$2:$B572, "=Hidalgo")</f>
        <v>824.79305999999997</v>
      </c>
      <c r="M11" s="6">
        <f>SUMIFS(Concentrado!N$2:N572,Concentrado!$A$2:$A572,"="&amp;$A11,Concentrado!$B$2:$B572, "=Hidalgo")</f>
        <v>9.5606210063677555</v>
      </c>
      <c r="N11" s="6">
        <f>SUMIFS(Concentrado!O$2:O572,Concentrado!$A$2:$A572,"="&amp;$A11,Concentrado!$B$2:$B572, "=Hidalgo")</f>
        <v>8626.9820700000018</v>
      </c>
      <c r="O11" s="6">
        <f>SUMIFS(Concentrado!P$2:P572,Concentrado!$A$2:$A572,"="&amp;$A11,Concentrado!$B$2:$B572, "=Hidalgo")</f>
        <v>0</v>
      </c>
      <c r="P11" s="6">
        <f>SUMIFS(Concentrado!Q$2:Q572,Concentrado!$A$2:$A572,"="&amp;$A11,Concentrado!$B$2:$B572, "=Hidalgo")</f>
        <v>0</v>
      </c>
      <c r="Q11" s="6">
        <f>SUMIFS(Concentrado!R$2:R572,Concentrado!$A$2:$A572,"="&amp;$A11,Concentrado!$B$2:$B572, "=Hidalgo")</f>
        <v>0</v>
      </c>
      <c r="R11" s="6">
        <f>SUMIFS(Concentrado!S$2:S572,Concentrado!$A$2:$A572,"="&amp;$A11,Concentrado!$B$2:$B572, "=Hidalgo")</f>
        <v>0</v>
      </c>
      <c r="S11" s="6">
        <f>SUMIFS(Concentrado!T$2:T572,Concentrado!$A$2:$A572,"="&amp;$A11,Concentrado!$B$2:$B572, "=Hidalgo")</f>
        <v>524.36167999999998</v>
      </c>
      <c r="T11" s="6">
        <f>SUMIFS(Concentrado!U$2:U572,Concentrado!$A$2:$A572,"="&amp;$A11,Concentrado!$B$2:$B572, "=Hidalgo")</f>
        <v>300.43137999999999</v>
      </c>
    </row>
    <row r="12" spans="1:20" x14ac:dyDescent="0.25">
      <c r="A12" s="3">
        <v>2013</v>
      </c>
      <c r="B12" s="6">
        <f>SUMIFS(Concentrado!C$2:C573,Concentrado!$A$2:$A573,"="&amp;$A12,Concentrado!$B$2:$B573, "=Hidalgo")</f>
        <v>2528.6221599999999</v>
      </c>
      <c r="C12" s="6">
        <f>SUMIFS(Concentrado!D$2:D573,Concentrado!$A$2:$A573,"="&amp;$A12,Concentrado!$B$2:$B573, "=Hidalgo")</f>
        <v>27.347305568577397</v>
      </c>
      <c r="D12" s="6">
        <f>SUMIFS(Concentrado!E$2:E573,Concentrado!$A$2:$A573,"="&amp;$A12,Concentrado!$B$2:$B573, "=Hidalgo")</f>
        <v>2889.5084299999999</v>
      </c>
      <c r="E12" s="6">
        <f>SUMIFS(Concentrado!F$2:F573,Concentrado!$A$2:$A573,"="&amp;$A12,Concentrado!$B$2:$B573, "=Hidalgo")</f>
        <v>31.250327244696109</v>
      </c>
      <c r="F12" s="6">
        <f>SUMIFS(Concentrado!G$2:G573,Concentrado!$A$2:$A573,"="&amp;$A12,Concentrado!$B$2:$B573, "=Hidalgo")</f>
        <v>2189.3719999999998</v>
      </c>
      <c r="G12" s="6">
        <f>SUMIFS(Concentrado!H$2:H573,Concentrado!$A$2:$A573,"="&amp;$A12,Concentrado!$B$2:$B573, "=Hidalgo")</f>
        <v>23.678280620338874</v>
      </c>
      <c r="H12" s="6">
        <f>SUMIFS(Concentrado!I$2:I573,Concentrado!$A$2:$A573,"="&amp;$A12,Concentrado!$B$2:$B573, "=Hidalgo")</f>
        <v>585.28115000000003</v>
      </c>
      <c r="I12" s="6">
        <f>SUMIFS(Concentrado!J$2:J573,Concentrado!$A$2:$A573,"="&amp;$A12,Concentrado!$B$2:$B573, "=Hidalgo")</f>
        <v>6.329875101853248</v>
      </c>
      <c r="J12" s="6">
        <f>SUMIFS(Concentrado!K$2:K573,Concentrado!$A$2:$A573,"="&amp;$A12,Concentrado!$B$2:$B573, "=Hidalgo")</f>
        <v>189.07</v>
      </c>
      <c r="K12" s="6">
        <f>SUMIFS(Concentrado!L$2:L573,Concentrado!$A$2:$A573,"="&amp;$A12,Concentrado!$B$2:$B573, "=Hidalgo")</f>
        <v>2.0448112595244075</v>
      </c>
      <c r="L12" s="6">
        <f>SUMIFS(Concentrado!M$2:M573,Concentrado!$A$2:$A573,"="&amp;$A12,Concentrado!$B$2:$B573, "=Hidalgo")</f>
        <v>864.47640999999999</v>
      </c>
      <c r="M12" s="6">
        <f>SUMIFS(Concentrado!N$2:N573,Concentrado!$A$2:$A573,"="&amp;$A12,Concentrado!$B$2:$B573, "=Hidalgo")</f>
        <v>9.3494002050099869</v>
      </c>
      <c r="N12" s="6">
        <f>SUMIFS(Concentrado!O$2:O573,Concentrado!$A$2:$A573,"="&amp;$A12,Concentrado!$B$2:$B573, "=Hidalgo")</f>
        <v>9246.330149999998</v>
      </c>
      <c r="O12" s="6">
        <f>SUMIFS(Concentrado!P$2:P573,Concentrado!$A$2:$A573,"="&amp;$A12,Concentrado!$B$2:$B573, "=Hidalgo")</f>
        <v>0</v>
      </c>
      <c r="P12" s="6">
        <f>SUMIFS(Concentrado!Q$2:Q573,Concentrado!$A$2:$A573,"="&amp;$A12,Concentrado!$B$2:$B573, "=Hidalgo")</f>
        <v>0</v>
      </c>
      <c r="Q12" s="6">
        <f>SUMIFS(Concentrado!R$2:R573,Concentrado!$A$2:$A573,"="&amp;$A12,Concentrado!$B$2:$B573, "=Hidalgo")</f>
        <v>0</v>
      </c>
      <c r="R12" s="6">
        <f>SUMIFS(Concentrado!S$2:S573,Concentrado!$A$2:$A573,"="&amp;$A12,Concentrado!$B$2:$B573, "=Hidalgo")</f>
        <v>0</v>
      </c>
      <c r="S12" s="6">
        <f>SUMIFS(Concentrado!T$2:T573,Concentrado!$A$2:$A573,"="&amp;$A12,Concentrado!$B$2:$B573, "=Hidalgo")</f>
        <v>558.04512999999997</v>
      </c>
      <c r="T12" s="6">
        <f>SUMIFS(Concentrado!U$2:U573,Concentrado!$A$2:$A573,"="&amp;$A12,Concentrado!$B$2:$B573, "=Hidalgo")</f>
        <v>306.43128000000002</v>
      </c>
    </row>
    <row r="13" spans="1:20" x14ac:dyDescent="0.25">
      <c r="A13" s="3">
        <v>2014</v>
      </c>
      <c r="B13" s="6">
        <f>SUMIFS(Concentrado!C$2:C574,Concentrado!$A$2:$A574,"="&amp;$A13,Concentrado!$B$2:$B574, "=Hidalgo")</f>
        <v>2380.4666099999999</v>
      </c>
      <c r="C13" s="6">
        <f>SUMIFS(Concentrado!D$2:D574,Concentrado!$A$2:$A574,"="&amp;$A13,Concentrado!$B$2:$B574, "=Hidalgo")</f>
        <v>24.66652928514123</v>
      </c>
      <c r="D13" s="6">
        <f>SUMIFS(Concentrado!E$2:E574,Concentrado!$A$2:$A574,"="&amp;$A13,Concentrado!$B$2:$B574, "=Hidalgo")</f>
        <v>3020.9788199999998</v>
      </c>
      <c r="E13" s="6">
        <f>SUMIFS(Concentrado!F$2:F574,Concentrado!$A$2:$A574,"="&amp;$A13,Concentrado!$B$2:$B574, "=Hidalgo")</f>
        <v>31.303552933818047</v>
      </c>
      <c r="F13" s="6">
        <f>SUMIFS(Concentrado!G$2:G574,Concentrado!$A$2:$A574,"="&amp;$A13,Concentrado!$B$2:$B574, "=Hidalgo")</f>
        <v>2312.7739999999999</v>
      </c>
      <c r="G13" s="6">
        <f>SUMIFS(Concentrado!H$2:H574,Concentrado!$A$2:$A574,"="&amp;$A13,Concentrado!$B$2:$B574, "=Hidalgo")</f>
        <v>23.965094642059785</v>
      </c>
      <c r="H13" s="6">
        <f>SUMIFS(Concentrado!I$2:I574,Concentrado!$A$2:$A574,"="&amp;$A13,Concentrado!$B$2:$B574, "=Hidalgo")</f>
        <v>772.16970000000003</v>
      </c>
      <c r="I13" s="6">
        <f>SUMIFS(Concentrado!J$2:J574,Concentrado!$A$2:$A574,"="&amp;$A13,Concentrado!$B$2:$B574, "=Hidalgo")</f>
        <v>8.0012659863138005</v>
      </c>
      <c r="J13" s="6">
        <f>SUMIFS(Concentrado!K$2:K574,Concentrado!$A$2:$A574,"="&amp;$A13,Concentrado!$B$2:$B574, "=Hidalgo")</f>
        <v>186.887</v>
      </c>
      <c r="K13" s="6">
        <f>SUMIFS(Concentrado!L$2:L574,Concentrado!$A$2:$A574,"="&amp;$A13,Concentrado!$B$2:$B574, "=Hidalgo")</f>
        <v>1.9365336355262674</v>
      </c>
      <c r="L13" s="6">
        <f>SUMIFS(Concentrado!M$2:M574,Concentrado!$A$2:$A574,"="&amp;$A13,Concentrado!$B$2:$B574, "=Hidalgo")</f>
        <v>977.31792999999993</v>
      </c>
      <c r="M13" s="6">
        <f>SUMIFS(Concentrado!N$2:N574,Concentrado!$A$2:$A574,"="&amp;$A13,Concentrado!$B$2:$B574, "=Hidalgo")</f>
        <v>10.12702351714087</v>
      </c>
      <c r="N13" s="6">
        <f>SUMIFS(Concentrado!O$2:O574,Concentrado!$A$2:$A574,"="&amp;$A13,Concentrado!$B$2:$B574, "=Hidalgo")</f>
        <v>9650.5940599999994</v>
      </c>
      <c r="O13" s="6">
        <f>SUMIFS(Concentrado!P$2:P574,Concentrado!$A$2:$A574,"="&amp;$A13,Concentrado!$B$2:$B574, "=Hidalgo")</f>
        <v>0</v>
      </c>
      <c r="P13" s="6">
        <f>SUMIFS(Concentrado!Q$2:Q574,Concentrado!$A$2:$A574,"="&amp;$A13,Concentrado!$B$2:$B574, "=Hidalgo")</f>
        <v>0</v>
      </c>
      <c r="Q13" s="6">
        <f>SUMIFS(Concentrado!R$2:R574,Concentrado!$A$2:$A574,"="&amp;$A13,Concentrado!$B$2:$B574, "=Hidalgo")</f>
        <v>0</v>
      </c>
      <c r="R13" s="6">
        <f>SUMIFS(Concentrado!S$2:S574,Concentrado!$A$2:$A574,"="&amp;$A13,Concentrado!$B$2:$B574, "=Hidalgo")</f>
        <v>0</v>
      </c>
      <c r="S13" s="6">
        <f>SUMIFS(Concentrado!T$2:T574,Concentrado!$A$2:$A574,"="&amp;$A13,Concentrado!$B$2:$B574, "=Hidalgo")</f>
        <v>623.65509999999995</v>
      </c>
      <c r="T13" s="6">
        <f>SUMIFS(Concentrado!U$2:U574,Concentrado!$A$2:$A574,"="&amp;$A13,Concentrado!$B$2:$B574, "=Hidalgo")</f>
        <v>353.66282999999999</v>
      </c>
    </row>
    <row r="14" spans="1:20" x14ac:dyDescent="0.25">
      <c r="A14" s="3">
        <v>2015</v>
      </c>
      <c r="B14" s="6">
        <f>SUMIFS(Concentrado!C$2:C575,Concentrado!$A$2:$A575,"="&amp;$A14,Concentrado!$B$2:$B575, "=Hidalgo")</f>
        <v>2715.3490900000002</v>
      </c>
      <c r="C14" s="6">
        <f>SUMIFS(Concentrado!D$2:D575,Concentrado!$A$2:$A575,"="&amp;$A14,Concentrado!$B$2:$B575, "=Hidalgo")</f>
        <v>26.530511043716448</v>
      </c>
      <c r="D14" s="6">
        <f>SUMIFS(Concentrado!E$2:E575,Concentrado!$A$2:$A575,"="&amp;$A14,Concentrado!$B$2:$B575, "=Hidalgo")</f>
        <v>3044.5949900000001</v>
      </c>
      <c r="E14" s="6">
        <f>SUMIFS(Concentrado!F$2:F575,Concentrado!$A$2:$A575,"="&amp;$A14,Concentrado!$B$2:$B575, "=Hidalgo")</f>
        <v>29.747431482498175</v>
      </c>
      <c r="F14" s="6">
        <f>SUMIFS(Concentrado!G$2:G575,Concentrado!$A$2:$A575,"="&amp;$A14,Concentrado!$B$2:$B575, "=Hidalgo")</f>
        <v>2454.7215000000001</v>
      </c>
      <c r="G14" s="6">
        <f>SUMIFS(Concentrado!H$2:H575,Concentrado!$A$2:$A575,"="&amp;$A14,Concentrado!$B$2:$B575, "=Hidalgo")</f>
        <v>23.984030673933791</v>
      </c>
      <c r="H14" s="6">
        <f>SUMIFS(Concentrado!I$2:I575,Concentrado!$A$2:$A575,"="&amp;$A14,Concentrado!$B$2:$B575, "=Hidalgo")</f>
        <v>896.60506999999996</v>
      </c>
      <c r="I14" s="6">
        <f>SUMIFS(Concentrado!J$2:J575,Concentrado!$A$2:$A575,"="&amp;$A14,Concentrado!$B$2:$B575, "=Hidalgo")</f>
        <v>8.7603434855174225</v>
      </c>
      <c r="J14" s="6">
        <f>SUMIFS(Concentrado!K$2:K575,Concentrado!$A$2:$A575,"="&amp;$A14,Concentrado!$B$2:$B575, "=Hidalgo")</f>
        <v>193.40128999999999</v>
      </c>
      <c r="K14" s="6">
        <f>SUMIFS(Concentrado!L$2:L575,Concentrado!$A$2:$A575,"="&amp;$A14,Concentrado!$B$2:$B575, "=Hidalgo")</f>
        <v>1.8896410333059634</v>
      </c>
      <c r="L14" s="6">
        <f>SUMIFS(Concentrado!M$2:M575,Concentrado!$A$2:$A575,"="&amp;$A14,Concentrado!$B$2:$B575, "=Hidalgo")</f>
        <v>930.14444000000003</v>
      </c>
      <c r="M14" s="6">
        <f>SUMIFS(Concentrado!N$2:N575,Concentrado!$A$2:$A575,"="&amp;$A14,Concentrado!$B$2:$B575, "=Hidalgo")</f>
        <v>9.0880422810282013</v>
      </c>
      <c r="N14" s="6">
        <f>SUMIFS(Concentrado!O$2:O575,Concentrado!$A$2:$A575,"="&amp;$A14,Concentrado!$B$2:$B575, "=Hidalgo")</f>
        <v>10234.81638</v>
      </c>
      <c r="O14" s="6">
        <f>SUMIFS(Concentrado!P$2:P575,Concentrado!$A$2:$A575,"="&amp;$A14,Concentrado!$B$2:$B575, "=Hidalgo")</f>
        <v>0</v>
      </c>
      <c r="P14" s="6">
        <f>SUMIFS(Concentrado!Q$2:Q575,Concentrado!$A$2:$A575,"="&amp;$A14,Concentrado!$B$2:$B575, "=Hidalgo")</f>
        <v>0</v>
      </c>
      <c r="Q14" s="6">
        <f>SUMIFS(Concentrado!R$2:R575,Concentrado!$A$2:$A575,"="&amp;$A14,Concentrado!$B$2:$B575, "=Hidalgo")</f>
        <v>0</v>
      </c>
      <c r="R14" s="6">
        <f>SUMIFS(Concentrado!S$2:S575,Concentrado!$A$2:$A575,"="&amp;$A14,Concentrado!$B$2:$B575, "=Hidalgo")</f>
        <v>0</v>
      </c>
      <c r="S14" s="6">
        <f>SUMIFS(Concentrado!T$2:T575,Concentrado!$A$2:$A575,"="&amp;$A14,Concentrado!$B$2:$B575, "=Hidalgo")</f>
        <v>595.77781000000004</v>
      </c>
      <c r="T14" s="6">
        <f>SUMIFS(Concentrado!U$2:U575,Concentrado!$A$2:$A575,"="&amp;$A14,Concentrado!$B$2:$B575, "=Hidalgo")</f>
        <v>334.36662999999999</v>
      </c>
    </row>
    <row r="15" spans="1:20" x14ac:dyDescent="0.25">
      <c r="A15" s="3">
        <v>2016</v>
      </c>
      <c r="B15" s="6">
        <f>SUMIFS(Concentrado!C$2:C576,Concentrado!$A$2:$A576,"="&amp;$A15,Concentrado!$B$2:$B576, "=Hidalgo")</f>
        <v>2841.4327800000001</v>
      </c>
      <c r="C15" s="6">
        <f>SUMIFS(Concentrado!D$2:D576,Concentrado!$A$2:$A576,"="&amp;$A15,Concentrado!$B$2:$B576, "=Hidalgo")</f>
        <v>25.457146491788286</v>
      </c>
      <c r="D15" s="6">
        <f>SUMIFS(Concentrado!E$2:E576,Concentrado!$A$2:$A576,"="&amp;$A15,Concentrado!$B$2:$B576, "=Hidalgo")</f>
        <v>3108.81619</v>
      </c>
      <c r="E15" s="6">
        <f>SUMIFS(Concentrado!F$2:F576,Concentrado!$A$2:$A576,"="&amp;$A15,Concentrado!$B$2:$B576, "=Hidalgo")</f>
        <v>27.852705058492756</v>
      </c>
      <c r="F15" s="6">
        <f>SUMIFS(Concentrado!G$2:G576,Concentrado!$A$2:$A576,"="&amp;$A15,Concentrado!$B$2:$B576, "=Hidalgo")</f>
        <v>2772.4326999999998</v>
      </c>
      <c r="G15" s="6">
        <f>SUMIFS(Concentrado!H$2:H576,Concentrado!$A$2:$A576,"="&amp;$A15,Concentrado!$B$2:$B576, "=Hidalgo")</f>
        <v>24.838956557164842</v>
      </c>
      <c r="H15" s="6">
        <f>SUMIFS(Concentrado!I$2:I576,Concentrado!$A$2:$A576,"="&amp;$A15,Concentrado!$B$2:$B576, "=Hidalgo")</f>
        <v>862.65656000000001</v>
      </c>
      <c r="I15" s="6">
        <f>SUMIFS(Concentrado!J$2:J576,Concentrado!$A$2:$A576,"="&amp;$A15,Concentrado!$B$2:$B576, "=Hidalgo")</f>
        <v>7.7287678859051354</v>
      </c>
      <c r="J15" s="6">
        <f>SUMIFS(Concentrado!K$2:K576,Concentrado!$A$2:$A576,"="&amp;$A15,Concentrado!$B$2:$B576, "=Hidalgo")</f>
        <v>471.83058999999997</v>
      </c>
      <c r="K15" s="6">
        <f>SUMIFS(Concentrado!L$2:L576,Concentrado!$A$2:$A576,"="&amp;$A15,Concentrado!$B$2:$B576, "=Hidalgo")</f>
        <v>4.2272548319573122</v>
      </c>
      <c r="L15" s="6">
        <f>SUMIFS(Concentrado!M$2:M576,Concentrado!$A$2:$A576,"="&amp;$A15,Concentrado!$B$2:$B576, "=Hidalgo")</f>
        <v>1104.46228</v>
      </c>
      <c r="M15" s="6">
        <f>SUMIFS(Concentrado!N$2:N576,Concentrado!$A$2:$A576,"="&amp;$A15,Concentrado!$B$2:$B576, "=Hidalgo")</f>
        <v>9.8951691746916808</v>
      </c>
      <c r="N15" s="6">
        <f>SUMIFS(Concentrado!O$2:O576,Concentrado!$A$2:$A576,"="&amp;$A15,Concentrado!$B$2:$B576, "=Hidalgo")</f>
        <v>11161.631099999999</v>
      </c>
      <c r="O15" s="6">
        <f>SUMIFS(Concentrado!P$2:P576,Concentrado!$A$2:$A576,"="&amp;$A15,Concentrado!$B$2:$B576, "=Hidalgo")</f>
        <v>0</v>
      </c>
      <c r="P15" s="6">
        <f>SUMIFS(Concentrado!Q$2:Q576,Concentrado!$A$2:$A576,"="&amp;$A15,Concentrado!$B$2:$B576, "=Hidalgo")</f>
        <v>0</v>
      </c>
      <c r="Q15" s="6">
        <f>SUMIFS(Concentrado!R$2:R576,Concentrado!$A$2:$A576,"="&amp;$A15,Concentrado!$B$2:$B576, "=Hidalgo")</f>
        <v>0</v>
      </c>
      <c r="R15" s="6">
        <f>SUMIFS(Concentrado!S$2:S576,Concentrado!$A$2:$A576,"="&amp;$A15,Concentrado!$B$2:$B576, "=Hidalgo")</f>
        <v>0</v>
      </c>
      <c r="S15" s="6">
        <f>SUMIFS(Concentrado!T$2:T576,Concentrado!$A$2:$A576,"="&amp;$A15,Concentrado!$B$2:$B576, "=Hidalgo")</f>
        <v>635.16048999999998</v>
      </c>
      <c r="T15" s="6">
        <f>SUMIFS(Concentrado!U$2:U576,Concentrado!$A$2:$A576,"="&amp;$A15,Concentrado!$B$2:$B576, "=Hidalgo")</f>
        <v>469.30178999999998</v>
      </c>
    </row>
    <row r="16" spans="1:20" x14ac:dyDescent="0.25">
      <c r="A16" s="3">
        <v>2017</v>
      </c>
      <c r="B16" s="6">
        <f>SUMIFS(Concentrado!C$2:C577,Concentrado!$A$2:$A577,"="&amp;$A16,Concentrado!$B$2:$B577, "=Hidalgo")</f>
        <v>3236.60493</v>
      </c>
      <c r="C16" s="6">
        <f>SUMIFS(Concentrado!D$2:D577,Concentrado!$A$2:$A577,"="&amp;$A16,Concentrado!$B$2:$B577, "=Hidalgo")</f>
        <v>27.055939337489814</v>
      </c>
      <c r="D16" s="6">
        <f>SUMIFS(Concentrado!E$2:E577,Concentrado!$A$2:$A577,"="&amp;$A16,Concentrado!$B$2:$B577, "=Hidalgo")</f>
        <v>3304.9649599999998</v>
      </c>
      <c r="E16" s="6">
        <f>SUMIFS(Concentrado!F$2:F577,Concentrado!$A$2:$A577,"="&amp;$A16,Concentrado!$B$2:$B577, "=Hidalgo")</f>
        <v>27.627385301637492</v>
      </c>
      <c r="F16" s="6">
        <f>SUMIFS(Concentrado!G$2:G577,Concentrado!$A$2:$A577,"="&amp;$A16,Concentrado!$B$2:$B577, "=Hidalgo")</f>
        <v>2820.2677100000001</v>
      </c>
      <c r="G16" s="6">
        <f>SUMIFS(Concentrado!H$2:H577,Concentrado!$A$2:$A577,"="&amp;$A16,Concentrado!$B$2:$B577, "=Hidalgo")</f>
        <v>23.575627463819416</v>
      </c>
      <c r="H16" s="6">
        <f>SUMIFS(Concentrado!I$2:I577,Concentrado!$A$2:$A577,"="&amp;$A16,Concentrado!$B$2:$B577, "=Hidalgo")</f>
        <v>802.55610999999999</v>
      </c>
      <c r="I16" s="6">
        <f>SUMIFS(Concentrado!J$2:J577,Concentrado!$A$2:$A577,"="&amp;$A16,Concentrado!$B$2:$B577, "=Hidalgo")</f>
        <v>6.7088538442941203</v>
      </c>
      <c r="J16" s="6">
        <f>SUMIFS(Concentrado!K$2:K577,Concentrado!$A$2:$A577,"="&amp;$A16,Concentrado!$B$2:$B577, "=Hidalgo")</f>
        <v>707.37775999999997</v>
      </c>
      <c r="K16" s="6">
        <f>SUMIFS(Concentrado!L$2:L577,Concentrado!$A$2:$A577,"="&amp;$A16,Concentrado!$B$2:$B577, "=Hidalgo")</f>
        <v>5.9132239421168489</v>
      </c>
      <c r="L16" s="6">
        <f>SUMIFS(Concentrado!M$2:M577,Concentrado!$A$2:$A577,"="&amp;$A16,Concentrado!$B$2:$B577, "=Hidalgo")</f>
        <v>1090.86967</v>
      </c>
      <c r="M16" s="6">
        <f>SUMIFS(Concentrado!N$2:N577,Concentrado!$A$2:$A577,"="&amp;$A16,Concentrado!$B$2:$B577, "=Hidalgo")</f>
        <v>9.1189701106423069</v>
      </c>
      <c r="N16" s="6">
        <f>SUMIFS(Concentrado!O$2:O577,Concentrado!$A$2:$A577,"="&amp;$A16,Concentrado!$B$2:$B577, "=Hidalgo")</f>
        <v>11962.64114</v>
      </c>
      <c r="O16" s="6">
        <f>SUMIFS(Concentrado!P$2:P577,Concentrado!$A$2:$A577,"="&amp;$A16,Concentrado!$B$2:$B577, "=Hidalgo")</f>
        <v>0</v>
      </c>
      <c r="P16" s="6">
        <f>SUMIFS(Concentrado!Q$2:Q577,Concentrado!$A$2:$A577,"="&amp;$A16,Concentrado!$B$2:$B577, "=Hidalgo")</f>
        <v>0</v>
      </c>
      <c r="Q16" s="6">
        <f>SUMIFS(Concentrado!R$2:R577,Concentrado!$A$2:$A577,"="&amp;$A16,Concentrado!$B$2:$B577, "=Hidalgo")</f>
        <v>0</v>
      </c>
      <c r="R16" s="6">
        <f>SUMIFS(Concentrado!S$2:S577,Concentrado!$A$2:$A577,"="&amp;$A16,Concentrado!$B$2:$B577, "=Hidalgo")</f>
        <v>0</v>
      </c>
      <c r="S16" s="6">
        <f>SUMIFS(Concentrado!T$2:T577,Concentrado!$A$2:$A577,"="&amp;$A16,Concentrado!$B$2:$B577, "=Hidalgo")</f>
        <v>640.10053000000005</v>
      </c>
      <c r="T16" s="6">
        <f>SUMIFS(Concentrado!U$2:U577,Concentrado!$A$2:$A577,"="&amp;$A16,Concentrado!$B$2:$B577, "=Hidalgo")</f>
        <v>450.76913999999999</v>
      </c>
    </row>
    <row r="17" spans="1:20" x14ac:dyDescent="0.25">
      <c r="A17" s="3">
        <v>2018</v>
      </c>
      <c r="B17" s="6">
        <f>SUMIFS(Concentrado!C$2:C578,Concentrado!$A$2:$A578,"="&amp;$A17,Concentrado!$B$2:$B578, "=Hidalgo")</f>
        <v>3468.6545500000002</v>
      </c>
      <c r="C17" s="6">
        <f>SUMIFS(Concentrado!D$2:D578,Concentrado!$A$2:$A578,"="&amp;$A17,Concentrado!$B$2:$B578, "=Hidalgo")</f>
        <v>28.695793360471981</v>
      </c>
      <c r="D17" s="6">
        <f>SUMIFS(Concentrado!E$2:E578,Concentrado!$A$2:$A578,"="&amp;$A17,Concentrado!$B$2:$B578, "=Hidalgo")</f>
        <v>3088.6436399999998</v>
      </c>
      <c r="E17" s="6">
        <f>SUMIFS(Concentrado!F$2:F578,Concentrado!$A$2:$A578,"="&amp;$A17,Concentrado!$B$2:$B578, "=Hidalgo")</f>
        <v>25.552005361149615</v>
      </c>
      <c r="F17" s="6">
        <f>SUMIFS(Concentrado!G$2:G578,Concentrado!$A$2:$A578,"="&amp;$A17,Concentrado!$B$2:$B578, "=Hidalgo")</f>
        <v>3009.4557</v>
      </c>
      <c r="G17" s="6">
        <f>SUMIFS(Concentrado!H$2:H578,Concentrado!$A$2:$A578,"="&amp;$A17,Concentrado!$B$2:$B578, "=Hidalgo")</f>
        <v>24.896892339623314</v>
      </c>
      <c r="H17" s="6">
        <f>SUMIFS(Concentrado!I$2:I578,Concentrado!$A$2:$A578,"="&amp;$A17,Concentrado!$B$2:$B578, "=Hidalgo")</f>
        <v>876.82956000000001</v>
      </c>
      <c r="I17" s="6">
        <f>SUMIFS(Concentrado!J$2:J578,Concentrado!$A$2:$A578,"="&amp;$A17,Concentrado!$B$2:$B578, "=Hidalgo")</f>
        <v>7.2539134420617266</v>
      </c>
      <c r="J17" s="6">
        <f>SUMIFS(Concentrado!K$2:K578,Concentrado!$A$2:$A578,"="&amp;$A17,Concentrado!$B$2:$B578, "=Hidalgo")</f>
        <v>551.7328</v>
      </c>
      <c r="K17" s="6">
        <f>SUMIFS(Concentrado!L$2:L578,Concentrado!$A$2:$A578,"="&amp;$A17,Concentrado!$B$2:$B578, "=Hidalgo")</f>
        <v>4.5644240989621219</v>
      </c>
      <c r="L17" s="6">
        <f>SUMIFS(Concentrado!M$2:M578,Concentrado!$A$2:$A578,"="&amp;$A17,Concentrado!$B$2:$B578, "=Hidalgo")</f>
        <v>1092.3598300000001</v>
      </c>
      <c r="M17" s="6">
        <f>SUMIFS(Concentrado!N$2:N578,Concentrado!$A$2:$A578,"="&amp;$A17,Concentrado!$B$2:$B578, "=Hidalgo")</f>
        <v>9.036971397731234</v>
      </c>
      <c r="N17" s="6">
        <f>SUMIFS(Concentrado!O$2:O578,Concentrado!$A$2:$A578,"="&amp;$A17,Concentrado!$B$2:$B578, "=Hidalgo")</f>
        <v>12087.676080000001</v>
      </c>
      <c r="O17" s="6">
        <f>SUMIFS(Concentrado!P$2:P578,Concentrado!$A$2:$A578,"="&amp;$A17,Concentrado!$B$2:$B578, "=Hidalgo")</f>
        <v>0</v>
      </c>
      <c r="P17" s="6">
        <f>SUMIFS(Concentrado!Q$2:Q578,Concentrado!$A$2:$A578,"="&amp;$A17,Concentrado!$B$2:$B578, "=Hidalgo")</f>
        <v>0</v>
      </c>
      <c r="Q17" s="6">
        <f>SUMIFS(Concentrado!R$2:R578,Concentrado!$A$2:$A578,"="&amp;$A17,Concentrado!$B$2:$B578, "=Hidalgo")</f>
        <v>0</v>
      </c>
      <c r="R17" s="6">
        <f>SUMIFS(Concentrado!S$2:S578,Concentrado!$A$2:$A578,"="&amp;$A17,Concentrado!$B$2:$B578, "=Hidalgo")</f>
        <v>0</v>
      </c>
      <c r="S17" s="6">
        <f>SUMIFS(Concentrado!T$2:T578,Concentrado!$A$2:$A578,"="&amp;$A17,Concentrado!$B$2:$B578, "=Hidalgo")</f>
        <v>648.64340000000004</v>
      </c>
      <c r="T17" s="6">
        <f>SUMIFS(Concentrado!U$2:U578,Concentrado!$A$2:$A578,"="&amp;$A17,Concentrado!$B$2:$B578, "=Hidalgo")</f>
        <v>443.71643</v>
      </c>
    </row>
    <row r="18" spans="1:20" x14ac:dyDescent="0.25">
      <c r="A18" s="3">
        <v>2019</v>
      </c>
      <c r="B18" s="6">
        <f>SUMIFS(Concentrado!C$2:C579,Concentrado!$A$2:$A579,"="&amp;$A18,Concentrado!$B$2:$B579, "=Hidalgo")</f>
        <v>3932.1144100000001</v>
      </c>
      <c r="C18" s="6">
        <f>SUMIFS(Concentrado!D$2:D579,Concentrado!$A$2:$A579,"="&amp;$A18,Concentrado!$B$2:$B579, "=Hidalgo")</f>
        <v>30.17457826153105</v>
      </c>
      <c r="D18" s="6">
        <f>SUMIFS(Concentrado!E$2:E579,Concentrado!$A$2:$A579,"="&amp;$A18,Concentrado!$B$2:$B579, "=Hidalgo")</f>
        <v>3070.1573100000001</v>
      </c>
      <c r="E18" s="6">
        <f>SUMIFS(Concentrado!F$2:F579,Concentrado!$A$2:$A579,"="&amp;$A18,Concentrado!$B$2:$B579, "=Hidalgo")</f>
        <v>23.56002200500739</v>
      </c>
      <c r="F18" s="6">
        <f>SUMIFS(Concentrado!G$2:G579,Concentrado!$A$2:$A579,"="&amp;$A18,Concentrado!$B$2:$B579, "=Hidalgo")</f>
        <v>3039.9722900000002</v>
      </c>
      <c r="G18" s="6">
        <f>SUMIFS(Concentrado!H$2:H579,Concentrado!$A$2:$A579,"="&amp;$A18,Concentrado!$B$2:$B579, "=Hidalgo")</f>
        <v>23.328385752003275</v>
      </c>
      <c r="H18" s="6">
        <f>SUMIFS(Concentrado!I$2:I579,Concentrado!$A$2:$A579,"="&amp;$A18,Concentrado!$B$2:$B579, "=Hidalgo")</f>
        <v>991.40788999999995</v>
      </c>
      <c r="I18" s="6">
        <f>SUMIFS(Concentrado!J$2:J579,Concentrado!$A$2:$A579,"="&amp;$A18,Concentrado!$B$2:$B579, "=Hidalgo")</f>
        <v>7.6079462209504651</v>
      </c>
      <c r="J18" s="6">
        <f>SUMIFS(Concentrado!K$2:K579,Concentrado!$A$2:$A579,"="&amp;$A18,Concentrado!$B$2:$B579, "=Hidalgo")</f>
        <v>908.20430999999996</v>
      </c>
      <c r="K18" s="6">
        <f>SUMIFS(Concentrado!L$2:L579,Concentrado!$A$2:$A579,"="&amp;$A18,Concentrado!$B$2:$B579, "=Hidalgo")</f>
        <v>6.9694518450074305</v>
      </c>
      <c r="L18" s="6">
        <f>SUMIFS(Concentrado!M$2:M579,Concentrado!$A$2:$A579,"="&amp;$A18,Concentrado!$B$2:$B579, "=Hidalgo")</f>
        <v>1089.35959</v>
      </c>
      <c r="M18" s="6">
        <f>SUMIFS(Concentrado!N$2:N579,Concentrado!$A$2:$A579,"="&amp;$A18,Concentrado!$B$2:$B579, "=Hidalgo")</f>
        <v>8.3596159155003775</v>
      </c>
      <c r="N18" s="6">
        <f>SUMIFS(Concentrado!O$2:O579,Concentrado!$A$2:$A579,"="&amp;$A18,Concentrado!$B$2:$B579, "=Hidalgo")</f>
        <v>13031.215800000002</v>
      </c>
      <c r="O18" s="6">
        <f>SUMIFS(Concentrado!P$2:P579,Concentrado!$A$2:$A579,"="&amp;$A18,Concentrado!$B$2:$B579, "=Hidalgo")</f>
        <v>0</v>
      </c>
      <c r="P18" s="6">
        <f>SUMIFS(Concentrado!Q$2:Q579,Concentrado!$A$2:$A579,"="&amp;$A18,Concentrado!$B$2:$B579, "=Hidalgo")</f>
        <v>0</v>
      </c>
      <c r="Q18" s="6">
        <f>SUMIFS(Concentrado!R$2:R579,Concentrado!$A$2:$A579,"="&amp;$A18,Concentrado!$B$2:$B579, "=Hidalgo")</f>
        <v>0</v>
      </c>
      <c r="R18" s="6">
        <f>SUMIFS(Concentrado!S$2:S579,Concentrado!$A$2:$A579,"="&amp;$A18,Concentrado!$B$2:$B579, "=Hidalgo")</f>
        <v>0</v>
      </c>
      <c r="S18" s="6">
        <f>SUMIFS(Concentrado!T$2:T579,Concentrado!$A$2:$A579,"="&amp;$A18,Concentrado!$B$2:$B579, "=Hidalgo")</f>
        <v>649.52169000000004</v>
      </c>
      <c r="T18" s="6">
        <f>SUMIFS(Concentrado!U$2:U579,Concentrado!$A$2:$A579,"="&amp;$A18,Concentrado!$B$2:$B579, "=Hidalgo")</f>
        <v>439.83789999999999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"=Jalisco")</f>
        <v>7653.4395000000004</v>
      </c>
      <c r="C2" s="6">
        <f>SUMIFS(Concentrado!D$2:D563,Concentrado!$A$2:$A563,"="&amp;$A2,Concentrado!$B$2:$B563, "=Jalisco")</f>
        <v>61.688298721324486</v>
      </c>
      <c r="D2" s="6">
        <f>SUMIFS(Concentrado!E$2:E563,Concentrado!$A$2:$A563,"="&amp;$A2,Concentrado!$B$2:$B563, "=Jalisco")</f>
        <v>759.79390000000001</v>
      </c>
      <c r="E2" s="6">
        <f>SUMIFS(Concentrado!F$2:F563,Concentrado!$A$2:$A563,"="&amp;$A2,Concentrado!$B$2:$B563, "=Jalisco")</f>
        <v>6.1240953260086712</v>
      </c>
      <c r="F2" s="6">
        <f>SUMIFS(Concentrado!G$2:G563,Concentrado!$A$2:$A563,"="&amp;$A2,Concentrado!$B$2:$B563, "=Jalisco")</f>
        <v>2120.0711000000001</v>
      </c>
      <c r="G2" s="6">
        <f>SUMIFS(Concentrado!H$2:H563,Concentrado!$A$2:$A563,"="&amp;$A2,Concentrado!$B$2:$B563, "=Jalisco")</f>
        <v>17.088209729396436</v>
      </c>
      <c r="H2" s="6">
        <f>SUMIFS(Concentrado!I$2:I563,Concentrado!$A$2:$A563,"="&amp;$A2,Concentrado!$B$2:$B563, "=Jalisco")</f>
        <v>484.65050000000002</v>
      </c>
      <c r="I2" s="6">
        <f>SUMIFS(Concentrado!J$2:J563,Concentrado!$A$2:$A563,"="&amp;$A2,Concentrado!$B$2:$B563, "=Jalisco")</f>
        <v>3.9063828517151373</v>
      </c>
      <c r="J2" s="6">
        <f>SUMIFS(Concentrado!K$2:K563,Concentrado!$A$2:$A563,"="&amp;$A2,Concentrado!$B$2:$B563, "=Jalisco")</f>
        <v>1330.9811400000001</v>
      </c>
      <c r="K2" s="6">
        <f>SUMIFS(Concentrado!L$2:L563,Concentrado!$A$2:$A563,"="&amp;$A2,Concentrado!$B$2:$B563, "=Jalisco")</f>
        <v>10.727982125783971</v>
      </c>
      <c r="L2" s="6">
        <f>SUMIFS(Concentrado!M$2:M563,Concentrado!$A$2:$A563,"="&amp;$A2,Concentrado!$B$2:$B563, "=Jalisco")</f>
        <v>57.694710000000001</v>
      </c>
      <c r="M2" s="6">
        <f>SUMIFS(Concentrado!N$2:N563,Concentrado!$A$2:$A563,"="&amp;$A2,Concentrado!$B$2:$B563, "=Jalisco")</f>
        <v>0.4650312457712884</v>
      </c>
      <c r="N2" s="6">
        <f>SUMIFS(Concentrado!O$2:O563,Concentrado!$A$2:$A563,"="&amp;$A2,Concentrado!$B$2:$B563, "=Jalisco")</f>
        <v>12406.630850000001</v>
      </c>
      <c r="O2" s="6">
        <f>SUMIFS(Concentrado!P$2:P563,Concentrado!$A$2:$A563,"="&amp;$A2,Concentrado!$B$2:$B563, "=Jalisco")</f>
        <v>0</v>
      </c>
      <c r="P2" s="6">
        <f>SUMIFS(Concentrado!Q$2:Q563,Concentrado!$A$2:$A563,"="&amp;$A2,Concentrado!$B$2:$B563, "=Jalisco")</f>
        <v>0</v>
      </c>
      <c r="Q2" s="6">
        <f>SUMIFS(Concentrado!R$2:R563,Concentrado!$A$2:$A563,"="&amp;$A2,Concentrado!$B$2:$B563, "=Jalisco")</f>
        <v>0</v>
      </c>
      <c r="R2" s="6">
        <f>SUMIFS(Concentrado!S$2:S563,Concentrado!$A$2:$A563,"="&amp;$A2,Concentrado!$B$2:$B563, "=Jalisco")</f>
        <v>0</v>
      </c>
      <c r="S2" s="6">
        <f>SUMIFS(Concentrado!T$2:T563,Concentrado!$A$2:$A563,"="&amp;$A2,Concentrado!$B$2:$B563, "=Jalisco")</f>
        <v>0</v>
      </c>
      <c r="T2" s="6">
        <f>SUMIFS(Concentrado!U$2:U563,Concentrado!$A$2:$A563,"="&amp;$A2,Concentrado!$B$2:$B563, "=Jalisco")</f>
        <v>57.694710000000001</v>
      </c>
    </row>
    <row r="3" spans="1:20" x14ac:dyDescent="0.25">
      <c r="A3" s="3">
        <v>2004</v>
      </c>
      <c r="B3" s="6">
        <f>SUMIFS(Concentrado!C$2:C564,Concentrado!$A$2:$A564,"="&amp;$A3,Concentrado!$B$2:$B564, "=Jalisco")</f>
        <v>9395.1239999999998</v>
      </c>
      <c r="C3" s="6">
        <f>SUMIFS(Concentrado!D$2:D564,Concentrado!$A$2:$A564,"="&amp;$A3,Concentrado!$B$2:$B564, "=Jalisco")</f>
        <v>65.053808296337081</v>
      </c>
      <c r="D3" s="6">
        <f>SUMIFS(Concentrado!E$2:E564,Concentrado!$A$2:$A564,"="&amp;$A3,Concentrado!$B$2:$B564, "=Jalisco")</f>
        <v>854.35636</v>
      </c>
      <c r="E3" s="6">
        <f>SUMIFS(Concentrado!F$2:F564,Concentrado!$A$2:$A564,"="&amp;$A3,Concentrado!$B$2:$B564, "=Jalisco")</f>
        <v>5.9157425554145266</v>
      </c>
      <c r="F3" s="6">
        <f>SUMIFS(Concentrado!G$2:G564,Concentrado!$A$2:$A564,"="&amp;$A3,Concentrado!$B$2:$B564, "=Jalisco")</f>
        <v>2261.20093</v>
      </c>
      <c r="G3" s="6">
        <f>SUMIFS(Concentrado!H$2:H564,Concentrado!$A$2:$A564,"="&amp;$A3,Concentrado!$B$2:$B564, "=Jalisco")</f>
        <v>15.657029307938791</v>
      </c>
      <c r="H3" s="6">
        <f>SUMIFS(Concentrado!I$2:I564,Concentrado!$A$2:$A564,"="&amp;$A3,Concentrado!$B$2:$B564, "=Jalisco")</f>
        <v>522.14349000000004</v>
      </c>
      <c r="I3" s="6">
        <f>SUMIFS(Concentrado!J$2:J564,Concentrado!$A$2:$A564,"="&amp;$A3,Concentrado!$B$2:$B564, "=Jalisco")</f>
        <v>3.6154309939539275</v>
      </c>
      <c r="J3" s="6">
        <f>SUMIFS(Concentrado!K$2:K564,Concentrado!$A$2:$A564,"="&amp;$A3,Concentrado!$B$2:$B564, "=Jalisco")</f>
        <v>1344.92589</v>
      </c>
      <c r="K3" s="6">
        <f>SUMIFS(Concentrado!L$2:L564,Concentrado!$A$2:$A564,"="&amp;$A3,Concentrado!$B$2:$B564, "=Jalisco")</f>
        <v>9.3125488307382138</v>
      </c>
      <c r="L3" s="6">
        <f>SUMIFS(Concentrado!M$2:M564,Concentrado!$A$2:$A564,"="&amp;$A3,Concentrado!$B$2:$B564, "=Jalisco")</f>
        <v>64.33081</v>
      </c>
      <c r="M3" s="6">
        <f>SUMIFS(Concentrado!N$2:N564,Concentrado!$A$2:$A564,"="&amp;$A3,Concentrado!$B$2:$B564, "=Jalisco")</f>
        <v>0.44544001561747182</v>
      </c>
      <c r="N3" s="6">
        <f>SUMIFS(Concentrado!O$2:O564,Concentrado!$A$2:$A564,"="&amp;$A3,Concentrado!$B$2:$B564, "=Jalisco")</f>
        <v>14442.081479999999</v>
      </c>
      <c r="O3" s="6">
        <f>SUMIFS(Concentrado!P$2:P564,Concentrado!$A$2:$A564,"="&amp;$A3,Concentrado!$B$2:$B564, "=Jalisco")</f>
        <v>0</v>
      </c>
      <c r="P3" s="6">
        <f>SUMIFS(Concentrado!Q$2:Q564,Concentrado!$A$2:$A564,"="&amp;$A3,Concentrado!$B$2:$B564, "=Jalisco")</f>
        <v>0</v>
      </c>
      <c r="Q3" s="6">
        <f>SUMIFS(Concentrado!R$2:R564,Concentrado!$A$2:$A564,"="&amp;$A3,Concentrado!$B$2:$B564, "=Jalisco")</f>
        <v>0</v>
      </c>
      <c r="R3" s="6">
        <f>SUMIFS(Concentrado!S$2:S564,Concentrado!$A$2:$A564,"="&amp;$A3,Concentrado!$B$2:$B564, "=Jalisco")</f>
        <v>0</v>
      </c>
      <c r="S3" s="6">
        <f>SUMIFS(Concentrado!T$2:T564,Concentrado!$A$2:$A564,"="&amp;$A3,Concentrado!$B$2:$B564, "=Jalisco")</f>
        <v>0</v>
      </c>
      <c r="T3" s="6">
        <f>SUMIFS(Concentrado!U$2:U564,Concentrado!$A$2:$A564,"="&amp;$A3,Concentrado!$B$2:$B564, "=Jalisco")</f>
        <v>64.33081</v>
      </c>
    </row>
    <row r="4" spans="1:20" x14ac:dyDescent="0.25">
      <c r="A4" s="3">
        <v>2005</v>
      </c>
      <c r="B4" s="6">
        <f>SUMIFS(Concentrado!C$2:C565,Concentrado!$A$2:$A565,"="&amp;$A4,Concentrado!$B$2:$B565, "=Jalisco")</f>
        <v>8951.0616000000009</v>
      </c>
      <c r="C4" s="6">
        <f>SUMIFS(Concentrado!D$2:D565,Concentrado!$A$2:$A565,"="&amp;$A4,Concentrado!$B$2:$B565, "=Jalisco")</f>
        <v>60.410498437390061</v>
      </c>
      <c r="D4" s="6">
        <f>SUMIFS(Concentrado!E$2:E565,Concentrado!$A$2:$A565,"="&amp;$A4,Concentrado!$B$2:$B565, "=Jalisco")</f>
        <v>1038.9072799999999</v>
      </c>
      <c r="E4" s="6">
        <f>SUMIFS(Concentrado!F$2:F565,Concentrado!$A$2:$A565,"="&amp;$A4,Concentrado!$B$2:$B565, "=Jalisco")</f>
        <v>7.0115601276873285</v>
      </c>
      <c r="F4" s="6">
        <f>SUMIFS(Concentrado!G$2:G565,Concentrado!$A$2:$A565,"="&amp;$A4,Concentrado!$B$2:$B565, "=Jalisco")</f>
        <v>2505.0745999999999</v>
      </c>
      <c r="G4" s="6">
        <f>SUMIFS(Concentrado!H$2:H565,Concentrado!$A$2:$A565,"="&amp;$A4,Concentrado!$B$2:$B565, "=Jalisco")</f>
        <v>16.906687940662312</v>
      </c>
      <c r="H4" s="6">
        <f>SUMIFS(Concentrado!I$2:I565,Concentrado!$A$2:$A565,"="&amp;$A4,Concentrado!$B$2:$B565, "=Jalisco")</f>
        <v>587.05481999999995</v>
      </c>
      <c r="I4" s="6">
        <f>SUMIFS(Concentrado!J$2:J565,Concentrado!$A$2:$A565,"="&amp;$A4,Concentrado!$B$2:$B565, "=Jalisco")</f>
        <v>3.9620187940916742</v>
      </c>
      <c r="J4" s="6">
        <f>SUMIFS(Concentrado!K$2:K565,Concentrado!$A$2:$A565,"="&amp;$A4,Concentrado!$B$2:$B565, "=Jalisco")</f>
        <v>1669.6802</v>
      </c>
      <c r="K4" s="6">
        <f>SUMIFS(Concentrado!L$2:L565,Concentrado!$A$2:$A565,"="&amp;$A4,Concentrado!$B$2:$B565, "=Jalisco")</f>
        <v>11.268631322237924</v>
      </c>
      <c r="L4" s="6">
        <f>SUMIFS(Concentrado!M$2:M565,Concentrado!$A$2:$A565,"="&amp;$A4,Concentrado!$B$2:$B565, "=Jalisco")</f>
        <v>65.284480000000002</v>
      </c>
      <c r="M4" s="6">
        <f>SUMIFS(Concentrado!N$2:N565,Concentrado!$A$2:$A565,"="&amp;$A4,Concentrado!$B$2:$B565, "=Jalisco")</f>
        <v>0.44060337793070514</v>
      </c>
      <c r="N4" s="6">
        <f>SUMIFS(Concentrado!O$2:O565,Concentrado!$A$2:$A565,"="&amp;$A4,Concentrado!$B$2:$B565, "=Jalisco")</f>
        <v>14817.062980000001</v>
      </c>
      <c r="O4" s="6">
        <f>SUMIFS(Concentrado!P$2:P565,Concentrado!$A$2:$A565,"="&amp;$A4,Concentrado!$B$2:$B565, "=Jalisco")</f>
        <v>0</v>
      </c>
      <c r="P4" s="6">
        <f>SUMIFS(Concentrado!Q$2:Q565,Concentrado!$A$2:$A565,"="&amp;$A4,Concentrado!$B$2:$B565, "=Jalisco")</f>
        <v>0</v>
      </c>
      <c r="Q4" s="6">
        <f>SUMIFS(Concentrado!R$2:R565,Concentrado!$A$2:$A565,"="&amp;$A4,Concentrado!$B$2:$B565, "=Jalisco")</f>
        <v>0</v>
      </c>
      <c r="R4" s="6">
        <f>SUMIFS(Concentrado!S$2:S565,Concentrado!$A$2:$A565,"="&amp;$A4,Concentrado!$B$2:$B565, "=Jalisco")</f>
        <v>0</v>
      </c>
      <c r="S4" s="6">
        <f>SUMIFS(Concentrado!T$2:T565,Concentrado!$A$2:$A565,"="&amp;$A4,Concentrado!$B$2:$B565, "=Jalisco")</f>
        <v>0</v>
      </c>
      <c r="T4" s="6">
        <f>SUMIFS(Concentrado!U$2:U565,Concentrado!$A$2:$A565,"="&amp;$A4,Concentrado!$B$2:$B565, "=Jalisco")</f>
        <v>65.284480000000002</v>
      </c>
    </row>
    <row r="5" spans="1:20" x14ac:dyDescent="0.25">
      <c r="A5" s="3">
        <v>2006</v>
      </c>
      <c r="B5" s="6">
        <f>SUMIFS(Concentrado!C$2:C566,Concentrado!$A$2:$A566,"="&amp;$A5,Concentrado!$B$2:$B566, "=Jalisco")</f>
        <v>9585.7694499999998</v>
      </c>
      <c r="C5" s="6">
        <f>SUMIFS(Concentrado!D$2:D566,Concentrado!$A$2:$A566,"="&amp;$A5,Concentrado!$B$2:$B566, "=Jalisco")</f>
        <v>57.71277391322046</v>
      </c>
      <c r="D5" s="6">
        <f>SUMIFS(Concentrado!E$2:E566,Concentrado!$A$2:$A566,"="&amp;$A5,Concentrado!$B$2:$B566, "=Jalisco")</f>
        <v>2018.1579099999999</v>
      </c>
      <c r="E5" s="6">
        <f>SUMIFS(Concentrado!F$2:F566,Concentrado!$A$2:$A566,"="&amp;$A5,Concentrado!$B$2:$B566, "=Jalisco")</f>
        <v>12.150666859717507</v>
      </c>
      <c r="F5" s="6">
        <f>SUMIFS(Concentrado!G$2:G566,Concentrado!$A$2:$A566,"="&amp;$A5,Concentrado!$B$2:$B566, "=Jalisco")</f>
        <v>2566.2359999999999</v>
      </c>
      <c r="G5" s="6">
        <f>SUMIFS(Concentrado!H$2:H566,Concentrado!$A$2:$A566,"="&amp;$A5,Concentrado!$B$2:$B566, "=Jalisco")</f>
        <v>15.450465280694523</v>
      </c>
      <c r="H5" s="6">
        <f>SUMIFS(Concentrado!I$2:I566,Concentrado!$A$2:$A566,"="&amp;$A5,Concentrado!$B$2:$B566, "=Jalisco")</f>
        <v>623.38153999999997</v>
      </c>
      <c r="I5" s="6">
        <f>SUMIFS(Concentrado!J$2:J566,Concentrado!$A$2:$A566,"="&amp;$A5,Concentrado!$B$2:$B566, "=Jalisco")</f>
        <v>3.753175795365618</v>
      </c>
      <c r="J5" s="6">
        <f>SUMIFS(Concentrado!K$2:K566,Concentrado!$A$2:$A566,"="&amp;$A5,Concentrado!$B$2:$B566, "=Jalisco")</f>
        <v>1749.0851</v>
      </c>
      <c r="K5" s="6">
        <f>SUMIFS(Concentrado!L$2:L566,Concentrado!$A$2:$A566,"="&amp;$A5,Concentrado!$B$2:$B566, "=Jalisco")</f>
        <v>10.530667721335881</v>
      </c>
      <c r="L5" s="6">
        <f>SUMIFS(Concentrado!M$2:M566,Concentrado!$A$2:$A566,"="&amp;$A5,Concentrado!$B$2:$B566, "=Jalisco")</f>
        <v>66.811549999999997</v>
      </c>
      <c r="M5" s="6">
        <f>SUMIFS(Concentrado!N$2:N566,Concentrado!$A$2:$A566,"="&amp;$A5,Concentrado!$B$2:$B566, "=Jalisco")</f>
        <v>0.40225042966601127</v>
      </c>
      <c r="N5" s="6">
        <f>SUMIFS(Concentrado!O$2:O566,Concentrado!$A$2:$A566,"="&amp;$A5,Concentrado!$B$2:$B566, "=Jalisco")</f>
        <v>16609.44155</v>
      </c>
      <c r="O5" s="6">
        <f>SUMIFS(Concentrado!P$2:P566,Concentrado!$A$2:$A566,"="&amp;$A5,Concentrado!$B$2:$B566, "=Jalisco")</f>
        <v>0</v>
      </c>
      <c r="P5" s="6">
        <f>SUMIFS(Concentrado!Q$2:Q566,Concentrado!$A$2:$A566,"="&amp;$A5,Concentrado!$B$2:$B566, "=Jalisco")</f>
        <v>0</v>
      </c>
      <c r="Q5" s="6">
        <f>SUMIFS(Concentrado!R$2:R566,Concentrado!$A$2:$A566,"="&amp;$A5,Concentrado!$B$2:$B566, "=Jalisco")</f>
        <v>0</v>
      </c>
      <c r="R5" s="6">
        <f>SUMIFS(Concentrado!S$2:S566,Concentrado!$A$2:$A566,"="&amp;$A5,Concentrado!$B$2:$B566, "=Jalisco")</f>
        <v>0</v>
      </c>
      <c r="S5" s="6">
        <f>SUMIFS(Concentrado!T$2:T566,Concentrado!$A$2:$A566,"="&amp;$A5,Concentrado!$B$2:$B566, "=Jalisco")</f>
        <v>0</v>
      </c>
      <c r="T5" s="6">
        <f>SUMIFS(Concentrado!U$2:U566,Concentrado!$A$2:$A566,"="&amp;$A5,Concentrado!$B$2:$B566, "=Jalisco")</f>
        <v>66.811549999999997</v>
      </c>
    </row>
    <row r="6" spans="1:20" x14ac:dyDescent="0.25">
      <c r="A6" s="3">
        <v>2007</v>
      </c>
      <c r="B6" s="6">
        <f>SUMIFS(Concentrado!C$2:C567,Concentrado!$A$2:$A567,"="&amp;$A6,Concentrado!$B$2:$B567, "=Jalisco")</f>
        <v>10009.761500000001</v>
      </c>
      <c r="C6" s="6">
        <f>SUMIFS(Concentrado!D$2:D567,Concentrado!$A$2:$A567,"="&amp;$A6,Concentrado!$B$2:$B567, "=Jalisco")</f>
        <v>57.071668887935445</v>
      </c>
      <c r="D6" s="6">
        <f>SUMIFS(Concentrado!E$2:E567,Concentrado!$A$2:$A567,"="&amp;$A6,Concentrado!$B$2:$B567, "=Jalisco")</f>
        <v>2098.0996300000002</v>
      </c>
      <c r="E6" s="6">
        <f>SUMIFS(Concentrado!F$2:F567,Concentrado!$A$2:$A567,"="&amp;$A6,Concentrado!$B$2:$B567, "=Jalisco")</f>
        <v>11.962527516490765</v>
      </c>
      <c r="F6" s="6">
        <f>SUMIFS(Concentrado!G$2:G567,Concentrado!$A$2:$A567,"="&amp;$A6,Concentrado!$B$2:$B567, "=Jalisco")</f>
        <v>2564.2523000000001</v>
      </c>
      <c r="G6" s="6">
        <f>SUMIFS(Concentrado!H$2:H567,Concentrado!$A$2:$A567,"="&amp;$A6,Concentrado!$B$2:$B567, "=Jalisco")</f>
        <v>14.620344172109087</v>
      </c>
      <c r="H6" s="6">
        <f>SUMIFS(Concentrado!I$2:I567,Concentrado!$A$2:$A567,"="&amp;$A6,Concentrado!$B$2:$B567, "=Jalisco")</f>
        <v>681.55600000000004</v>
      </c>
      <c r="I6" s="6">
        <f>SUMIFS(Concentrado!J$2:J567,Concentrado!$A$2:$A567,"="&amp;$A6,Concentrado!$B$2:$B567, "=Jalisco")</f>
        <v>3.8859605556621637</v>
      </c>
      <c r="J6" s="6">
        <f>SUMIFS(Concentrado!K$2:K567,Concentrado!$A$2:$A567,"="&amp;$A6,Concentrado!$B$2:$B567, "=Jalisco")</f>
        <v>2101.2512999999999</v>
      </c>
      <c r="K6" s="6">
        <f>SUMIFS(Concentrado!L$2:L567,Concentrado!$A$2:$A567,"="&amp;$A6,Concentrado!$B$2:$B567, "=Jalisco")</f>
        <v>11.980497082167632</v>
      </c>
      <c r="L6" s="6">
        <f>SUMIFS(Concentrado!M$2:M567,Concentrado!$A$2:$A567,"="&amp;$A6,Concentrado!$B$2:$B567, "=Jalisco")</f>
        <v>84.011799999999994</v>
      </c>
      <c r="M6" s="6">
        <f>SUMIFS(Concentrado!N$2:N567,Concentrado!$A$2:$A567,"="&amp;$A6,Concentrado!$B$2:$B567, "=Jalisco")</f>
        <v>0.47900178563489793</v>
      </c>
      <c r="N6" s="6">
        <f>SUMIFS(Concentrado!O$2:O567,Concentrado!$A$2:$A567,"="&amp;$A6,Concentrado!$B$2:$B567, "=Jalisco")</f>
        <v>17538.932530000002</v>
      </c>
      <c r="O6" s="6">
        <f>SUMIFS(Concentrado!P$2:P567,Concentrado!$A$2:$A567,"="&amp;$A6,Concentrado!$B$2:$B567, "=Jalisco")</f>
        <v>0</v>
      </c>
      <c r="P6" s="6">
        <f>SUMIFS(Concentrado!Q$2:Q567,Concentrado!$A$2:$A567,"="&amp;$A6,Concentrado!$B$2:$B567, "=Jalisco")</f>
        <v>0</v>
      </c>
      <c r="Q6" s="6">
        <f>SUMIFS(Concentrado!R$2:R567,Concentrado!$A$2:$A567,"="&amp;$A6,Concentrado!$B$2:$B567, "=Jalisco")</f>
        <v>0</v>
      </c>
      <c r="R6" s="6">
        <f>SUMIFS(Concentrado!S$2:S567,Concentrado!$A$2:$A567,"="&amp;$A6,Concentrado!$B$2:$B567, "=Jalisco")</f>
        <v>0</v>
      </c>
      <c r="S6" s="6">
        <f>SUMIFS(Concentrado!T$2:T567,Concentrado!$A$2:$A567,"="&amp;$A6,Concentrado!$B$2:$B567, "=Jalisco")</f>
        <v>0</v>
      </c>
      <c r="T6" s="6">
        <f>SUMIFS(Concentrado!U$2:U567,Concentrado!$A$2:$A567,"="&amp;$A6,Concentrado!$B$2:$B567, "=Jalisco")</f>
        <v>84.011799999999994</v>
      </c>
    </row>
    <row r="7" spans="1:20" x14ac:dyDescent="0.25">
      <c r="A7" s="3">
        <v>2008</v>
      </c>
      <c r="B7" s="6">
        <f>SUMIFS(Concentrado!C$2:C568,Concentrado!$A$2:$A568,"="&amp;$A7,Concentrado!$B$2:$B568, "=Jalisco")</f>
        <v>10611.1363</v>
      </c>
      <c r="C7" s="6">
        <f>SUMIFS(Concentrado!D$2:D568,Concentrado!$A$2:$A568,"="&amp;$A7,Concentrado!$B$2:$B568, "=Jalisco")</f>
        <v>54.232895492853892</v>
      </c>
      <c r="D7" s="6">
        <f>SUMIFS(Concentrado!E$2:E568,Concentrado!$A$2:$A568,"="&amp;$A7,Concentrado!$B$2:$B568, "=Jalisco")</f>
        <v>3179.5319800000002</v>
      </c>
      <c r="E7" s="6">
        <f>SUMIFS(Concentrado!F$2:F568,Concentrado!$A$2:$A568,"="&amp;$A7,Concentrado!$B$2:$B568, "=Jalisco")</f>
        <v>16.250401532164545</v>
      </c>
      <c r="F7" s="6">
        <f>SUMIFS(Concentrado!G$2:G568,Concentrado!$A$2:$A568,"="&amp;$A7,Concentrado!$B$2:$B568, "=Jalisco")</f>
        <v>2881.2006999999999</v>
      </c>
      <c r="G7" s="6">
        <f>SUMIFS(Concentrado!H$2:H568,Concentrado!$A$2:$A568,"="&amp;$A7,Concentrado!$B$2:$B568, "=Jalisco")</f>
        <v>14.725647851402821</v>
      </c>
      <c r="H7" s="6">
        <f>SUMIFS(Concentrado!I$2:I568,Concentrado!$A$2:$A568,"="&amp;$A7,Concentrado!$B$2:$B568, "=Jalisco")</f>
        <v>884.56240000000003</v>
      </c>
      <c r="I7" s="6">
        <f>SUMIFS(Concentrado!J$2:J568,Concentrado!$A$2:$A568,"="&amp;$A7,Concentrado!$B$2:$B568, "=Jalisco")</f>
        <v>4.5209465640459277</v>
      </c>
      <c r="J7" s="6">
        <f>SUMIFS(Concentrado!K$2:K568,Concentrado!$A$2:$A568,"="&amp;$A7,Concentrado!$B$2:$B568, "=Jalisco")</f>
        <v>1911.9023</v>
      </c>
      <c r="K7" s="6">
        <f>SUMIFS(Concentrado!L$2:L568,Concentrado!$A$2:$A568,"="&amp;$A7,Concentrado!$B$2:$B568, "=Jalisco")</f>
        <v>9.7716205594726926</v>
      </c>
      <c r="L7" s="6">
        <f>SUMIFS(Concentrado!M$2:M568,Concentrado!$A$2:$A568,"="&amp;$A7,Concentrado!$B$2:$B568, "=Jalisco")</f>
        <v>97.533500000000004</v>
      </c>
      <c r="M7" s="6">
        <f>SUMIFS(Concentrado!N$2:N568,Concentrado!$A$2:$A568,"="&amp;$A7,Concentrado!$B$2:$B568, "=Jalisco")</f>
        <v>0.49848800006011285</v>
      </c>
      <c r="N7" s="6">
        <f>SUMIFS(Concentrado!O$2:O568,Concentrado!$A$2:$A568,"="&amp;$A7,Concentrado!$B$2:$B568, "=Jalisco")</f>
        <v>19565.867180000001</v>
      </c>
      <c r="O7" s="6">
        <f>SUMIFS(Concentrado!P$2:P568,Concentrado!$A$2:$A568,"="&amp;$A7,Concentrado!$B$2:$B568, "=Jalisco")</f>
        <v>0</v>
      </c>
      <c r="P7" s="6">
        <f>SUMIFS(Concentrado!Q$2:Q568,Concentrado!$A$2:$A568,"="&amp;$A7,Concentrado!$B$2:$B568, "=Jalisco")</f>
        <v>0</v>
      </c>
      <c r="Q7" s="6">
        <f>SUMIFS(Concentrado!R$2:R568,Concentrado!$A$2:$A568,"="&amp;$A7,Concentrado!$B$2:$B568, "=Jalisco")</f>
        <v>0</v>
      </c>
      <c r="R7" s="6">
        <f>SUMIFS(Concentrado!S$2:S568,Concentrado!$A$2:$A568,"="&amp;$A7,Concentrado!$B$2:$B568, "=Jalisco")</f>
        <v>0</v>
      </c>
      <c r="S7" s="6">
        <f>SUMIFS(Concentrado!T$2:T568,Concentrado!$A$2:$A568,"="&amp;$A7,Concentrado!$B$2:$B568, "=Jalisco")</f>
        <v>0</v>
      </c>
      <c r="T7" s="6">
        <f>SUMIFS(Concentrado!U$2:U568,Concentrado!$A$2:$A568,"="&amp;$A7,Concentrado!$B$2:$B568, "=Jalisco")</f>
        <v>97.533500000000004</v>
      </c>
    </row>
    <row r="8" spans="1:20" x14ac:dyDescent="0.25">
      <c r="A8" s="3">
        <v>2009</v>
      </c>
      <c r="B8" s="6">
        <f>SUMIFS(Concentrado!C$2:C569,Concentrado!$A$2:$A569,"="&amp;$A8,Concentrado!$B$2:$B569, "=Jalisco")</f>
        <v>11640.082630000001</v>
      </c>
      <c r="C8" s="6">
        <f>SUMIFS(Concentrado!D$2:D569,Concentrado!$A$2:$A569,"="&amp;$A8,Concentrado!$B$2:$B569, "=Jalisco")</f>
        <v>53.307077326392907</v>
      </c>
      <c r="D8" s="6">
        <f>SUMIFS(Concentrado!E$2:E569,Concentrado!$A$2:$A569,"="&amp;$A8,Concentrado!$B$2:$B569, "=Jalisco")</f>
        <v>3757.7406999999998</v>
      </c>
      <c r="E8" s="6">
        <f>SUMIFS(Concentrado!F$2:F569,Concentrado!$A$2:$A569,"="&amp;$A8,Concentrado!$B$2:$B569, "=Jalisco")</f>
        <v>17.208999320259444</v>
      </c>
      <c r="F8" s="6">
        <f>SUMIFS(Concentrado!G$2:G569,Concentrado!$A$2:$A569,"="&amp;$A8,Concentrado!$B$2:$B569, "=Jalisco")</f>
        <v>3053.66282</v>
      </c>
      <c r="G8" s="6">
        <f>SUMIFS(Concentrado!H$2:H569,Concentrado!$A$2:$A569,"="&amp;$A8,Concentrado!$B$2:$B569, "=Jalisco")</f>
        <v>13.984594890669689</v>
      </c>
      <c r="H8" s="6">
        <f>SUMIFS(Concentrado!I$2:I569,Concentrado!$A$2:$A569,"="&amp;$A8,Concentrado!$B$2:$B569, "=Jalisco")</f>
        <v>994.80769999999995</v>
      </c>
      <c r="I8" s="6">
        <f>SUMIFS(Concentrado!J$2:J569,Concentrado!$A$2:$A569,"="&amp;$A8,Concentrado!$B$2:$B569, "=Jalisco")</f>
        <v>4.5558345824896485</v>
      </c>
      <c r="J8" s="6">
        <f>SUMIFS(Concentrado!K$2:K569,Concentrado!$A$2:$A569,"="&amp;$A8,Concentrado!$B$2:$B569, "=Jalisco")</f>
        <v>2286.0558999999998</v>
      </c>
      <c r="K8" s="6">
        <f>SUMIFS(Concentrado!L$2:L569,Concentrado!$A$2:$A569,"="&amp;$A8,Concentrado!$B$2:$B569, "=Jalisco")</f>
        <v>10.469252024008759</v>
      </c>
      <c r="L8" s="6">
        <f>SUMIFS(Concentrado!M$2:M569,Concentrado!$A$2:$A569,"="&amp;$A8,Concentrado!$B$2:$B569, "=Jalisco")</f>
        <v>103.55500000000001</v>
      </c>
      <c r="M8" s="6">
        <f>SUMIFS(Concentrado!N$2:N569,Concentrado!$A$2:$A569,"="&amp;$A8,Concentrado!$B$2:$B569, "=Jalisco")</f>
        <v>0.47424185617955678</v>
      </c>
      <c r="N8" s="6">
        <f>SUMIFS(Concentrado!O$2:O569,Concentrado!$A$2:$A569,"="&amp;$A8,Concentrado!$B$2:$B569, "=Jalisco")</f>
        <v>21835.904750000002</v>
      </c>
      <c r="O8" s="6">
        <f>SUMIFS(Concentrado!P$2:P569,Concentrado!$A$2:$A569,"="&amp;$A8,Concentrado!$B$2:$B569, "=Jalisco")</f>
        <v>0</v>
      </c>
      <c r="P8" s="6">
        <f>SUMIFS(Concentrado!Q$2:Q569,Concentrado!$A$2:$A569,"="&amp;$A8,Concentrado!$B$2:$B569, "=Jalisco")</f>
        <v>0</v>
      </c>
      <c r="Q8" s="6">
        <f>SUMIFS(Concentrado!R$2:R569,Concentrado!$A$2:$A569,"="&amp;$A8,Concentrado!$B$2:$B569, "=Jalisco")</f>
        <v>0</v>
      </c>
      <c r="R8" s="6">
        <f>SUMIFS(Concentrado!S$2:S569,Concentrado!$A$2:$A569,"="&amp;$A8,Concentrado!$B$2:$B569, "=Jalisco")</f>
        <v>0</v>
      </c>
      <c r="S8" s="6">
        <f>SUMIFS(Concentrado!T$2:T569,Concentrado!$A$2:$A569,"="&amp;$A8,Concentrado!$B$2:$B569, "=Jalisco")</f>
        <v>0</v>
      </c>
      <c r="T8" s="6">
        <f>SUMIFS(Concentrado!U$2:U569,Concentrado!$A$2:$A569,"="&amp;$A8,Concentrado!$B$2:$B569, "=Jalisco")</f>
        <v>103.55500000000001</v>
      </c>
    </row>
    <row r="9" spans="1:20" x14ac:dyDescent="0.25">
      <c r="A9" s="3">
        <v>2010</v>
      </c>
      <c r="B9" s="6">
        <f>SUMIFS(Concentrado!C$2:C570,Concentrado!$A$2:$A570,"="&amp;$A9,Concentrado!$B$2:$B570, "=Jalisco")</f>
        <v>12864.8027</v>
      </c>
      <c r="C9" s="6">
        <f>SUMIFS(Concentrado!D$2:D570,Concentrado!$A$2:$A570,"="&amp;$A9,Concentrado!$B$2:$B570, "=Jalisco")</f>
        <v>56.101888788471385</v>
      </c>
      <c r="D9" s="6">
        <f>SUMIFS(Concentrado!E$2:E570,Concentrado!$A$2:$A570,"="&amp;$A9,Concentrado!$B$2:$B570, "=Jalisco")</f>
        <v>3780.8379</v>
      </c>
      <c r="E9" s="6">
        <f>SUMIFS(Concentrado!F$2:F570,Concentrado!$A$2:$A570,"="&amp;$A9,Concentrado!$B$2:$B570, "=Jalisco")</f>
        <v>16.487788607363381</v>
      </c>
      <c r="F9" s="6">
        <f>SUMIFS(Concentrado!G$2:G570,Concentrado!$A$2:$A570,"="&amp;$A9,Concentrado!$B$2:$B570, "=Jalisco")</f>
        <v>3020.4085399999999</v>
      </c>
      <c r="G9" s="6">
        <f>SUMIFS(Concentrado!H$2:H570,Concentrado!$A$2:$A570,"="&amp;$A9,Concentrado!$B$2:$B570, "=Jalisco")</f>
        <v>13.171645765451903</v>
      </c>
      <c r="H9" s="6">
        <f>SUMIFS(Concentrado!I$2:I570,Concentrado!$A$2:$A570,"="&amp;$A9,Concentrado!$B$2:$B570, "=Jalisco")</f>
        <v>1010.9183</v>
      </c>
      <c r="I9" s="6">
        <f>SUMIFS(Concentrado!J$2:J570,Concentrado!$A$2:$A570,"="&amp;$A9,Concentrado!$B$2:$B570, "=Jalisco")</f>
        <v>4.4084955955702725</v>
      </c>
      <c r="J9" s="6">
        <f>SUMIFS(Concentrado!K$2:K570,Concentrado!$A$2:$A570,"="&amp;$A9,Concentrado!$B$2:$B570, "=Jalisco")</f>
        <v>2125.4781400000002</v>
      </c>
      <c r="K9" s="6">
        <f>SUMIFS(Concentrado!L$2:L570,Concentrado!$A$2:$A570,"="&amp;$A9,Concentrado!$B$2:$B570, "=Jalisco")</f>
        <v>9.2689597355898066</v>
      </c>
      <c r="L9" s="6">
        <f>SUMIFS(Concentrado!M$2:M570,Concentrado!$A$2:$A570,"="&amp;$A9,Concentrado!$B$2:$B570, "=Jalisco")</f>
        <v>128.69449</v>
      </c>
      <c r="M9" s="6">
        <f>SUMIFS(Concentrado!N$2:N570,Concentrado!$A$2:$A570,"="&amp;$A9,Concentrado!$B$2:$B570, "=Jalisco")</f>
        <v>0.56122150755324396</v>
      </c>
      <c r="N9" s="6">
        <f>SUMIFS(Concentrado!O$2:O570,Concentrado!$A$2:$A570,"="&amp;$A9,Concentrado!$B$2:$B570, "=Jalisco")</f>
        <v>22931.140070000001</v>
      </c>
      <c r="O9" s="6">
        <f>SUMIFS(Concentrado!P$2:P570,Concentrado!$A$2:$A570,"="&amp;$A9,Concentrado!$B$2:$B570, "=Jalisco")</f>
        <v>0</v>
      </c>
      <c r="P9" s="6">
        <f>SUMIFS(Concentrado!Q$2:Q570,Concentrado!$A$2:$A570,"="&amp;$A9,Concentrado!$B$2:$B570, "=Jalisco")</f>
        <v>0</v>
      </c>
      <c r="Q9" s="6">
        <f>SUMIFS(Concentrado!R$2:R570,Concentrado!$A$2:$A570,"="&amp;$A9,Concentrado!$B$2:$B570, "=Jalisco")</f>
        <v>0</v>
      </c>
      <c r="R9" s="6">
        <f>SUMIFS(Concentrado!S$2:S570,Concentrado!$A$2:$A570,"="&amp;$A9,Concentrado!$B$2:$B570, "=Jalisco")</f>
        <v>0</v>
      </c>
      <c r="S9" s="6">
        <f>SUMIFS(Concentrado!T$2:T570,Concentrado!$A$2:$A570,"="&amp;$A9,Concentrado!$B$2:$B570, "=Jalisco")</f>
        <v>0</v>
      </c>
      <c r="T9" s="6">
        <f>SUMIFS(Concentrado!U$2:U570,Concentrado!$A$2:$A570,"="&amp;$A9,Concentrado!$B$2:$B570, "=Jalisco")</f>
        <v>128.69449</v>
      </c>
    </row>
    <row r="10" spans="1:20" x14ac:dyDescent="0.25">
      <c r="A10" s="3">
        <v>2011</v>
      </c>
      <c r="B10" s="6">
        <f>SUMIFS(Concentrado!C$2:C571,Concentrado!$A$2:$A571,"="&amp;$A10,Concentrado!$B$2:$B571, "=Jalisco")</f>
        <v>15445.41584</v>
      </c>
      <c r="C10" s="6">
        <f>SUMIFS(Concentrado!D$2:D571,Concentrado!$A$2:$A571,"="&amp;$A10,Concentrado!$B$2:$B571, "=Jalisco")</f>
        <v>57.965371723451838</v>
      </c>
      <c r="D10" s="6">
        <f>SUMIFS(Concentrado!E$2:E571,Concentrado!$A$2:$A571,"="&amp;$A10,Concentrado!$B$2:$B571, "=Jalisco")</f>
        <v>4349.0987699999996</v>
      </c>
      <c r="E10" s="6">
        <f>SUMIFS(Concentrado!F$2:F571,Concentrado!$A$2:$A571,"="&amp;$A10,Concentrado!$B$2:$B571, "=Jalisco")</f>
        <v>16.321808974037776</v>
      </c>
      <c r="F10" s="6">
        <f>SUMIFS(Concentrado!G$2:G571,Concentrado!$A$2:$A571,"="&amp;$A10,Concentrado!$B$2:$B571, "=Jalisco")</f>
        <v>3280.6542599999998</v>
      </c>
      <c r="G10" s="6">
        <f>SUMIFS(Concentrado!H$2:H571,Concentrado!$A$2:$A571,"="&amp;$A10,Concentrado!$B$2:$B571, "=Jalisco")</f>
        <v>12.31202485235424</v>
      </c>
      <c r="H10" s="6">
        <f>SUMIFS(Concentrado!I$2:I571,Concentrado!$A$2:$A571,"="&amp;$A10,Concentrado!$B$2:$B571, "=Jalisco")</f>
        <v>1464.1446699999999</v>
      </c>
      <c r="I10" s="6">
        <f>SUMIFS(Concentrado!J$2:J571,Concentrado!$A$2:$A571,"="&amp;$A10,Concentrado!$B$2:$B571, "=Jalisco")</f>
        <v>5.4948141851686607</v>
      </c>
      <c r="J10" s="6">
        <f>SUMIFS(Concentrado!K$2:K571,Concentrado!$A$2:$A571,"="&amp;$A10,Concentrado!$B$2:$B571, "=Jalisco")</f>
        <v>1976.8280400000001</v>
      </c>
      <c r="K10" s="6">
        <f>SUMIFS(Concentrado!L$2:L571,Concentrado!$A$2:$A571,"="&amp;$A10,Concentrado!$B$2:$B571, "=Jalisco")</f>
        <v>7.4188725871133769</v>
      </c>
      <c r="L10" s="6">
        <f>SUMIFS(Concentrado!M$2:M571,Concentrado!$A$2:$A571,"="&amp;$A10,Concentrado!$B$2:$B571, "=Jalisco")</f>
        <v>129.7944</v>
      </c>
      <c r="M10" s="6">
        <f>SUMIFS(Concentrado!N$2:N571,Concentrado!$A$2:$A571,"="&amp;$A10,Concentrado!$B$2:$B571, "=Jalisco")</f>
        <v>0.48710767787411013</v>
      </c>
      <c r="N10" s="6">
        <f>SUMIFS(Concentrado!O$2:O571,Concentrado!$A$2:$A571,"="&amp;$A10,Concentrado!$B$2:$B571, "=Jalisco")</f>
        <v>26645.935979999998</v>
      </c>
      <c r="O10" s="6">
        <f>SUMIFS(Concentrado!P$2:P571,Concentrado!$A$2:$A571,"="&amp;$A10,Concentrado!$B$2:$B571, "=Jalisco")</f>
        <v>0</v>
      </c>
      <c r="P10" s="6">
        <f>SUMIFS(Concentrado!Q$2:Q571,Concentrado!$A$2:$A571,"="&amp;$A10,Concentrado!$B$2:$B571, "=Jalisco")</f>
        <v>0</v>
      </c>
      <c r="Q10" s="6">
        <f>SUMIFS(Concentrado!R$2:R571,Concentrado!$A$2:$A571,"="&amp;$A10,Concentrado!$B$2:$B571, "=Jalisco")</f>
        <v>0</v>
      </c>
      <c r="R10" s="6">
        <f>SUMIFS(Concentrado!S$2:S571,Concentrado!$A$2:$A571,"="&amp;$A10,Concentrado!$B$2:$B571, "=Jalisco")</f>
        <v>0</v>
      </c>
      <c r="S10" s="6">
        <f>SUMIFS(Concentrado!T$2:T571,Concentrado!$A$2:$A571,"="&amp;$A10,Concentrado!$B$2:$B571, "=Jalisco")</f>
        <v>0</v>
      </c>
      <c r="T10" s="6">
        <f>SUMIFS(Concentrado!U$2:U571,Concentrado!$A$2:$A571,"="&amp;$A10,Concentrado!$B$2:$B571, "=Jalisco")</f>
        <v>129.7944</v>
      </c>
    </row>
    <row r="11" spans="1:20" x14ac:dyDescent="0.25">
      <c r="A11" s="3">
        <v>2012</v>
      </c>
      <c r="B11" s="6">
        <f>SUMIFS(Concentrado!C$2:C572,Concentrado!$A$2:$A572,"="&amp;$A11,Concentrado!$B$2:$B572, "=Jalisco")</f>
        <v>15702.08772</v>
      </c>
      <c r="C11" s="6">
        <f>SUMIFS(Concentrado!D$2:D572,Concentrado!$A$2:$A572,"="&amp;$A11,Concentrado!$B$2:$B572, "=Jalisco")</f>
        <v>58.074032236961528</v>
      </c>
      <c r="D11" s="6">
        <f>SUMIFS(Concentrado!E$2:E572,Concentrado!$A$2:$A572,"="&amp;$A11,Concentrado!$B$2:$B572, "=Jalisco")</f>
        <v>4912.5656099999997</v>
      </c>
      <c r="E11" s="6">
        <f>SUMIFS(Concentrado!F$2:F572,Concentrado!$A$2:$A572,"="&amp;$A11,Concentrado!$B$2:$B572, "=Jalisco")</f>
        <v>18.16908035980126</v>
      </c>
      <c r="F11" s="6">
        <f>SUMIFS(Concentrado!G$2:G572,Concentrado!$A$2:$A572,"="&amp;$A11,Concentrado!$B$2:$B572, "=Jalisco")</f>
        <v>3536.4753700000001</v>
      </c>
      <c r="G11" s="6">
        <f>SUMIFS(Concentrado!H$2:H572,Concentrado!$A$2:$A572,"="&amp;$A11,Concentrado!$B$2:$B572, "=Jalisco")</f>
        <v>13.079622805890198</v>
      </c>
      <c r="H11" s="6">
        <f>SUMIFS(Concentrado!I$2:I572,Concentrado!$A$2:$A572,"="&amp;$A11,Concentrado!$B$2:$B572, "=Jalisco")</f>
        <v>927.04106000000002</v>
      </c>
      <c r="I11" s="6">
        <f>SUMIFS(Concentrado!J$2:J572,Concentrado!$A$2:$A572,"="&amp;$A11,Concentrado!$B$2:$B572, "=Jalisco")</f>
        <v>3.4286531424005435</v>
      </c>
      <c r="J11" s="6">
        <f>SUMIFS(Concentrado!K$2:K572,Concentrado!$A$2:$A572,"="&amp;$A11,Concentrado!$B$2:$B572, "=Jalisco")</f>
        <v>1820.2261699999999</v>
      </c>
      <c r="K11" s="6">
        <f>SUMIFS(Concentrado!L$2:L572,Concentrado!$A$2:$A572,"="&amp;$A11,Concentrado!$B$2:$B572, "=Jalisco")</f>
        <v>6.7320903538514303</v>
      </c>
      <c r="L11" s="6">
        <f>SUMIFS(Concentrado!M$2:M572,Concentrado!$A$2:$A572,"="&amp;$A11,Concentrado!$B$2:$B572, "=Jalisco")</f>
        <v>139.65725</v>
      </c>
      <c r="M11" s="6">
        <f>SUMIFS(Concentrado!N$2:N572,Concentrado!$A$2:$A572,"="&amp;$A11,Concentrado!$B$2:$B572, "=Jalisco")</f>
        <v>0.51652110109504568</v>
      </c>
      <c r="N11" s="6">
        <f>SUMIFS(Concentrado!O$2:O572,Concentrado!$A$2:$A572,"="&amp;$A11,Concentrado!$B$2:$B572, "=Jalisco")</f>
        <v>27038.053179999999</v>
      </c>
      <c r="O11" s="6">
        <f>SUMIFS(Concentrado!P$2:P572,Concentrado!$A$2:$A572,"="&amp;$A11,Concentrado!$B$2:$B572, "=Jalisco")</f>
        <v>0</v>
      </c>
      <c r="P11" s="6">
        <f>SUMIFS(Concentrado!Q$2:Q572,Concentrado!$A$2:$A572,"="&amp;$A11,Concentrado!$B$2:$B572, "=Jalisco")</f>
        <v>0</v>
      </c>
      <c r="Q11" s="6">
        <f>SUMIFS(Concentrado!R$2:R572,Concentrado!$A$2:$A572,"="&amp;$A11,Concentrado!$B$2:$B572, "=Jalisco")</f>
        <v>0</v>
      </c>
      <c r="R11" s="6">
        <f>SUMIFS(Concentrado!S$2:S572,Concentrado!$A$2:$A572,"="&amp;$A11,Concentrado!$B$2:$B572, "=Jalisco")</f>
        <v>0</v>
      </c>
      <c r="S11" s="6">
        <f>SUMIFS(Concentrado!T$2:T572,Concentrado!$A$2:$A572,"="&amp;$A11,Concentrado!$B$2:$B572, "=Jalisco")</f>
        <v>0</v>
      </c>
      <c r="T11" s="6">
        <f>SUMIFS(Concentrado!U$2:U572,Concentrado!$A$2:$A572,"="&amp;$A11,Concentrado!$B$2:$B572, "=Jalisco")</f>
        <v>139.65725</v>
      </c>
    </row>
    <row r="12" spans="1:20" x14ac:dyDescent="0.25">
      <c r="A12" s="3">
        <v>2013</v>
      </c>
      <c r="B12" s="6">
        <f>SUMIFS(Concentrado!C$2:C573,Concentrado!$A$2:$A573,"="&amp;$A12,Concentrado!$B$2:$B573, "=Jalisco")</f>
        <v>16351.700220000001</v>
      </c>
      <c r="C12" s="6">
        <f>SUMIFS(Concentrado!D$2:D573,Concentrado!$A$2:$A573,"="&amp;$A12,Concentrado!$B$2:$B573, "=Jalisco")</f>
        <v>57.85435194178956</v>
      </c>
      <c r="D12" s="6">
        <f>SUMIFS(Concentrado!E$2:E573,Concentrado!$A$2:$A573,"="&amp;$A12,Concentrado!$B$2:$B573, "=Jalisco")</f>
        <v>5180.8405000000002</v>
      </c>
      <c r="E12" s="6">
        <f>SUMIFS(Concentrado!F$2:F573,Concentrado!$A$2:$A573,"="&amp;$A12,Concentrado!$B$2:$B573, "=Jalisco")</f>
        <v>18.330458949746877</v>
      </c>
      <c r="F12" s="6">
        <f>SUMIFS(Concentrado!G$2:G573,Concentrado!$A$2:$A573,"="&amp;$A12,Concentrado!$B$2:$B573, "=Jalisco")</f>
        <v>3651.30321</v>
      </c>
      <c r="G12" s="6">
        <f>SUMIFS(Concentrado!H$2:H573,Concentrado!$A$2:$A573,"="&amp;$A12,Concentrado!$B$2:$B573, "=Jalisco")</f>
        <v>12.918765517676912</v>
      </c>
      <c r="H12" s="6">
        <f>SUMIFS(Concentrado!I$2:I573,Concentrado!$A$2:$A573,"="&amp;$A12,Concentrado!$B$2:$B573, "=Jalisco")</f>
        <v>1247.29368</v>
      </c>
      <c r="I12" s="6">
        <f>SUMIFS(Concentrado!J$2:J573,Concentrado!$A$2:$A573,"="&amp;$A12,Concentrado!$B$2:$B573, "=Jalisco")</f>
        <v>4.4130803871531494</v>
      </c>
      <c r="J12" s="6">
        <f>SUMIFS(Concentrado!K$2:K573,Concentrado!$A$2:$A573,"="&amp;$A12,Concentrado!$B$2:$B573, "=Jalisco")</f>
        <v>1668.9254800000001</v>
      </c>
      <c r="K12" s="6">
        <f>SUMIFS(Concentrado!L$2:L573,Concentrado!$A$2:$A573,"="&amp;$A12,Concentrado!$B$2:$B573, "=Jalisco")</f>
        <v>5.9048662087409571</v>
      </c>
      <c r="L12" s="6">
        <f>SUMIFS(Concentrado!M$2:M573,Concentrado!$A$2:$A573,"="&amp;$A12,Concentrado!$B$2:$B573, "=Jalisco")</f>
        <v>163.4982</v>
      </c>
      <c r="M12" s="6">
        <f>SUMIFS(Concentrado!N$2:N573,Concentrado!$A$2:$A573,"="&amp;$A12,Concentrado!$B$2:$B573, "=Jalisco")</f>
        <v>0.57847699489252846</v>
      </c>
      <c r="N12" s="6">
        <f>SUMIFS(Concentrado!O$2:O573,Concentrado!$A$2:$A573,"="&amp;$A12,Concentrado!$B$2:$B573, "=Jalisco")</f>
        <v>28263.561290000005</v>
      </c>
      <c r="O12" s="6">
        <f>SUMIFS(Concentrado!P$2:P573,Concentrado!$A$2:$A573,"="&amp;$A12,Concentrado!$B$2:$B573, "=Jalisco")</f>
        <v>0</v>
      </c>
      <c r="P12" s="6">
        <f>SUMIFS(Concentrado!Q$2:Q573,Concentrado!$A$2:$A573,"="&amp;$A12,Concentrado!$B$2:$B573, "=Jalisco")</f>
        <v>0</v>
      </c>
      <c r="Q12" s="6">
        <f>SUMIFS(Concentrado!R$2:R573,Concentrado!$A$2:$A573,"="&amp;$A12,Concentrado!$B$2:$B573, "=Jalisco")</f>
        <v>0</v>
      </c>
      <c r="R12" s="6">
        <f>SUMIFS(Concentrado!S$2:S573,Concentrado!$A$2:$A573,"="&amp;$A12,Concentrado!$B$2:$B573, "=Jalisco")</f>
        <v>0</v>
      </c>
      <c r="S12" s="6">
        <f>SUMIFS(Concentrado!T$2:T573,Concentrado!$A$2:$A573,"="&amp;$A12,Concentrado!$B$2:$B573, "=Jalisco")</f>
        <v>0</v>
      </c>
      <c r="T12" s="6">
        <f>SUMIFS(Concentrado!U$2:U573,Concentrado!$A$2:$A573,"="&amp;$A12,Concentrado!$B$2:$B573, "=Jalisco")</f>
        <v>163.4982</v>
      </c>
    </row>
    <row r="13" spans="1:20" x14ac:dyDescent="0.25">
      <c r="A13" s="3">
        <v>2014</v>
      </c>
      <c r="B13" s="6">
        <f>SUMIFS(Concentrado!C$2:C574,Concentrado!$A$2:$A574,"="&amp;$A13,Concentrado!$B$2:$B574, "=Jalisco")</f>
        <v>16142.98458</v>
      </c>
      <c r="C13" s="6">
        <f>SUMIFS(Concentrado!D$2:D574,Concentrado!$A$2:$A574,"="&amp;$A13,Concentrado!$B$2:$B574, "=Jalisco")</f>
        <v>52.334634503224343</v>
      </c>
      <c r="D13" s="6">
        <f>SUMIFS(Concentrado!E$2:E574,Concentrado!$A$2:$A574,"="&amp;$A13,Concentrado!$B$2:$B574, "=Jalisco")</f>
        <v>5517.1269499999999</v>
      </c>
      <c r="E13" s="6">
        <f>SUMIFS(Concentrado!F$2:F574,Concentrado!$A$2:$A574,"="&amp;$A13,Concentrado!$B$2:$B574, "=Jalisco")</f>
        <v>17.886210632565621</v>
      </c>
      <c r="F13" s="6">
        <f>SUMIFS(Concentrado!G$2:G574,Concentrado!$A$2:$A574,"="&amp;$A13,Concentrado!$B$2:$B574, "=Jalisco")</f>
        <v>4241.2043199999998</v>
      </c>
      <c r="G13" s="6">
        <f>SUMIFS(Concentrado!H$2:H574,Concentrado!$A$2:$A574,"="&amp;$A13,Concentrado!$B$2:$B574, "=Jalisco")</f>
        <v>13.749742300794301</v>
      </c>
      <c r="H13" s="6">
        <f>SUMIFS(Concentrado!I$2:I574,Concentrado!$A$2:$A574,"="&amp;$A13,Concentrado!$B$2:$B574, "=Jalisco")</f>
        <v>1702.8637000000001</v>
      </c>
      <c r="I13" s="6">
        <f>SUMIFS(Concentrado!J$2:J574,Concentrado!$A$2:$A574,"="&amp;$A13,Concentrado!$B$2:$B574, "=Jalisco")</f>
        <v>5.5205869092336251</v>
      </c>
      <c r="J13" s="6">
        <f>SUMIFS(Concentrado!K$2:K574,Concentrado!$A$2:$A574,"="&amp;$A13,Concentrado!$B$2:$B574, "=Jalisco")</f>
        <v>3099.5388899999998</v>
      </c>
      <c r="K13" s="6">
        <f>SUMIFS(Concentrado!L$2:L574,Concentrado!$A$2:$A574,"="&amp;$A13,Concentrado!$B$2:$B574, "=Jalisco")</f>
        <v>10.04852814749326</v>
      </c>
      <c r="L13" s="6">
        <f>SUMIFS(Concentrado!M$2:M574,Concentrado!$A$2:$A574,"="&amp;$A13,Concentrado!$B$2:$B574, "=Jalisco")</f>
        <v>141.98199</v>
      </c>
      <c r="M13" s="6">
        <f>SUMIFS(Concentrado!N$2:N574,Concentrado!$A$2:$A574,"="&amp;$A13,Concentrado!$B$2:$B574, "=Jalisco")</f>
        <v>0.46029750668884389</v>
      </c>
      <c r="N13" s="6">
        <f>SUMIFS(Concentrado!O$2:O574,Concentrado!$A$2:$A574,"="&amp;$A13,Concentrado!$B$2:$B574, "=Jalisco")</f>
        <v>30845.700430000001</v>
      </c>
      <c r="O13" s="6">
        <f>SUMIFS(Concentrado!P$2:P574,Concentrado!$A$2:$A574,"="&amp;$A13,Concentrado!$B$2:$B574, "=Jalisco")</f>
        <v>0</v>
      </c>
      <c r="P13" s="6">
        <f>SUMIFS(Concentrado!Q$2:Q574,Concentrado!$A$2:$A574,"="&amp;$A13,Concentrado!$B$2:$B574, "=Jalisco")</f>
        <v>0</v>
      </c>
      <c r="Q13" s="6">
        <f>SUMIFS(Concentrado!R$2:R574,Concentrado!$A$2:$A574,"="&amp;$A13,Concentrado!$B$2:$B574, "=Jalisco")</f>
        <v>0</v>
      </c>
      <c r="R13" s="6">
        <f>SUMIFS(Concentrado!S$2:S574,Concentrado!$A$2:$A574,"="&amp;$A13,Concentrado!$B$2:$B574, "=Jalisco")</f>
        <v>0</v>
      </c>
      <c r="S13" s="6">
        <f>SUMIFS(Concentrado!T$2:T574,Concentrado!$A$2:$A574,"="&amp;$A13,Concentrado!$B$2:$B574, "=Jalisco")</f>
        <v>0</v>
      </c>
      <c r="T13" s="6">
        <f>SUMIFS(Concentrado!U$2:U574,Concentrado!$A$2:$A574,"="&amp;$A13,Concentrado!$B$2:$B574, "=Jalisco")</f>
        <v>141.98199</v>
      </c>
    </row>
    <row r="14" spans="1:20" x14ac:dyDescent="0.25">
      <c r="A14" s="3">
        <v>2015</v>
      </c>
      <c r="B14" s="6">
        <f>SUMIFS(Concentrado!C$2:C575,Concentrado!$A$2:$A575,"="&amp;$A14,Concentrado!$B$2:$B575, "=Jalisco")</f>
        <v>17300.41359</v>
      </c>
      <c r="C14" s="6">
        <f>SUMIFS(Concentrado!D$2:D575,Concentrado!$A$2:$A575,"="&amp;$A14,Concentrado!$B$2:$B575, "=Jalisco")</f>
        <v>53.484350767762912</v>
      </c>
      <c r="D14" s="6">
        <f>SUMIFS(Concentrado!E$2:E575,Concentrado!$A$2:$A575,"="&amp;$A14,Concentrado!$B$2:$B575, "=Jalisco")</f>
        <v>5560.25648</v>
      </c>
      <c r="E14" s="6">
        <f>SUMIFS(Concentrado!F$2:F575,Concentrado!$A$2:$A575,"="&amp;$A14,Concentrado!$B$2:$B575, "=Jalisco")</f>
        <v>17.189572167623925</v>
      </c>
      <c r="F14" s="6">
        <f>SUMIFS(Concentrado!G$2:G575,Concentrado!$A$2:$A575,"="&amp;$A14,Concentrado!$B$2:$B575, "=Jalisco")</f>
        <v>4172.5716899999998</v>
      </c>
      <c r="G14" s="6">
        <f>SUMIFS(Concentrado!H$2:H575,Concentrado!$A$2:$A575,"="&amp;$A14,Concentrado!$B$2:$B575, "=Jalisco")</f>
        <v>12.899534841212851</v>
      </c>
      <c r="H14" s="6">
        <f>SUMIFS(Concentrado!I$2:I575,Concentrado!$A$2:$A575,"="&amp;$A14,Concentrado!$B$2:$B575, "=Jalisco")</f>
        <v>1805.7704200000001</v>
      </c>
      <c r="I14" s="6">
        <f>SUMIFS(Concentrado!J$2:J575,Concentrado!$A$2:$A575,"="&amp;$A14,Concentrado!$B$2:$B575, "=Jalisco")</f>
        <v>5.5825520035634337</v>
      </c>
      <c r="J14" s="6">
        <f>SUMIFS(Concentrado!K$2:K575,Concentrado!$A$2:$A575,"="&amp;$A14,Concentrado!$B$2:$B575, "=Jalisco")</f>
        <v>3368.9686000000002</v>
      </c>
      <c r="K14" s="6">
        <f>SUMIFS(Concentrado!L$2:L575,Concentrado!$A$2:$A575,"="&amp;$A14,Concentrado!$B$2:$B575, "=Jalisco")</f>
        <v>10.415190214419559</v>
      </c>
      <c r="L14" s="6">
        <f>SUMIFS(Concentrado!M$2:M575,Concentrado!$A$2:$A575,"="&amp;$A14,Concentrado!$B$2:$B575, "=Jalisco")</f>
        <v>138.70258000000001</v>
      </c>
      <c r="M14" s="6">
        <f>SUMIFS(Concentrado!N$2:N575,Concentrado!$A$2:$A575,"="&amp;$A14,Concentrado!$B$2:$B575, "=Jalisco")</f>
        <v>0.42880000541730967</v>
      </c>
      <c r="N14" s="6">
        <f>SUMIFS(Concentrado!O$2:O575,Concentrado!$A$2:$A575,"="&amp;$A14,Concentrado!$B$2:$B575, "=Jalisco")</f>
        <v>32346.683360000003</v>
      </c>
      <c r="O14" s="6">
        <f>SUMIFS(Concentrado!P$2:P575,Concentrado!$A$2:$A575,"="&amp;$A14,Concentrado!$B$2:$B575, "=Jalisco")</f>
        <v>0</v>
      </c>
      <c r="P14" s="6">
        <f>SUMIFS(Concentrado!Q$2:Q575,Concentrado!$A$2:$A575,"="&amp;$A14,Concentrado!$B$2:$B575, "=Jalisco")</f>
        <v>0</v>
      </c>
      <c r="Q14" s="6">
        <f>SUMIFS(Concentrado!R$2:R575,Concentrado!$A$2:$A575,"="&amp;$A14,Concentrado!$B$2:$B575, "=Jalisco")</f>
        <v>0</v>
      </c>
      <c r="R14" s="6">
        <f>SUMIFS(Concentrado!S$2:S575,Concentrado!$A$2:$A575,"="&amp;$A14,Concentrado!$B$2:$B575, "=Jalisco")</f>
        <v>0</v>
      </c>
      <c r="S14" s="6">
        <f>SUMIFS(Concentrado!T$2:T575,Concentrado!$A$2:$A575,"="&amp;$A14,Concentrado!$B$2:$B575, "=Jalisco")</f>
        <v>3.4507599999999998</v>
      </c>
      <c r="T14" s="6">
        <f>SUMIFS(Concentrado!U$2:U575,Concentrado!$A$2:$A575,"="&amp;$A14,Concentrado!$B$2:$B575, "=Jalisco")</f>
        <v>135.25182000000001</v>
      </c>
    </row>
    <row r="15" spans="1:20" x14ac:dyDescent="0.25">
      <c r="A15" s="3">
        <v>2016</v>
      </c>
      <c r="B15" s="6">
        <f>SUMIFS(Concentrado!C$2:C576,Concentrado!$A$2:$A576,"="&amp;$A15,Concentrado!$B$2:$B576, "=Jalisco")</f>
        <v>18121.72695</v>
      </c>
      <c r="C15" s="6">
        <f>SUMIFS(Concentrado!D$2:D576,Concentrado!$A$2:$A576,"="&amp;$A15,Concentrado!$B$2:$B576, "=Jalisco")</f>
        <v>54.650887898717869</v>
      </c>
      <c r="D15" s="6">
        <f>SUMIFS(Concentrado!E$2:E576,Concentrado!$A$2:$A576,"="&amp;$A15,Concentrado!$B$2:$B576, "=Jalisco")</f>
        <v>5677.5418099999997</v>
      </c>
      <c r="E15" s="6">
        <f>SUMIFS(Concentrado!F$2:F576,Concentrado!$A$2:$A576,"="&amp;$A15,Concentrado!$B$2:$B576, "=Jalisco")</f>
        <v>17.122137523355285</v>
      </c>
      <c r="F15" s="6">
        <f>SUMIFS(Concentrado!G$2:G576,Concentrado!$A$2:$A576,"="&amp;$A15,Concentrado!$B$2:$B576, "=Jalisco")</f>
        <v>4216.2014200000003</v>
      </c>
      <c r="G15" s="6">
        <f>SUMIFS(Concentrado!H$2:H576,Concentrado!$A$2:$A576,"="&amp;$A15,Concentrado!$B$2:$B576, "=Jalisco")</f>
        <v>12.715076868699599</v>
      </c>
      <c r="H15" s="6">
        <f>SUMIFS(Concentrado!I$2:I576,Concentrado!$A$2:$A576,"="&amp;$A15,Concentrado!$B$2:$B576, "=Jalisco")</f>
        <v>1920.9740300000001</v>
      </c>
      <c r="I15" s="6">
        <f>SUMIFS(Concentrado!J$2:J576,Concentrado!$A$2:$A576,"="&amp;$A15,Concentrado!$B$2:$B576, "=Jalisco")</f>
        <v>5.7932081561287569</v>
      </c>
      <c r="J15" s="6">
        <f>SUMIFS(Concentrado!K$2:K576,Concentrado!$A$2:$A576,"="&amp;$A15,Concentrado!$B$2:$B576, "=Jalisco")</f>
        <v>3041.8276000000001</v>
      </c>
      <c r="K15" s="6">
        <f>SUMIFS(Concentrado!L$2:L576,Concentrado!$A$2:$A576,"="&amp;$A15,Concentrado!$B$2:$B576, "=Jalisco")</f>
        <v>9.1734402374286965</v>
      </c>
      <c r="L15" s="6">
        <f>SUMIFS(Concentrado!M$2:M576,Concentrado!$A$2:$A576,"="&amp;$A15,Concentrado!$B$2:$B576, "=Jalisco")</f>
        <v>180.79961</v>
      </c>
      <c r="M15" s="6">
        <f>SUMIFS(Concentrado!N$2:N576,Concentrado!$A$2:$A576,"="&amp;$A15,Concentrado!$B$2:$B576, "=Jalisco")</f>
        <v>0.54524931566976909</v>
      </c>
      <c r="N15" s="6">
        <f>SUMIFS(Concentrado!O$2:O576,Concentrado!$A$2:$A576,"="&amp;$A15,Concentrado!$B$2:$B576, "=Jalisco")</f>
        <v>33159.071420000007</v>
      </c>
      <c r="O15" s="6">
        <f>SUMIFS(Concentrado!P$2:P576,Concentrado!$A$2:$A576,"="&amp;$A15,Concentrado!$B$2:$B576, "=Jalisco")</f>
        <v>0</v>
      </c>
      <c r="P15" s="6">
        <f>SUMIFS(Concentrado!Q$2:Q576,Concentrado!$A$2:$A576,"="&amp;$A15,Concentrado!$B$2:$B576, "=Jalisco")</f>
        <v>0</v>
      </c>
      <c r="Q15" s="6">
        <f>SUMIFS(Concentrado!R$2:R576,Concentrado!$A$2:$A576,"="&amp;$A15,Concentrado!$B$2:$B576, "=Jalisco")</f>
        <v>0</v>
      </c>
      <c r="R15" s="6">
        <f>SUMIFS(Concentrado!S$2:S576,Concentrado!$A$2:$A576,"="&amp;$A15,Concentrado!$B$2:$B576, "=Jalisco")</f>
        <v>0</v>
      </c>
      <c r="S15" s="6">
        <f>SUMIFS(Concentrado!T$2:T576,Concentrado!$A$2:$A576,"="&amp;$A15,Concentrado!$B$2:$B576, "=Jalisco")</f>
        <v>5.2859999999999996</v>
      </c>
      <c r="T15" s="6">
        <f>SUMIFS(Concentrado!U$2:U576,Concentrado!$A$2:$A576,"="&amp;$A15,Concentrado!$B$2:$B576, "=Jalisco")</f>
        <v>175.51361</v>
      </c>
    </row>
    <row r="16" spans="1:20" x14ac:dyDescent="0.25">
      <c r="A16" s="3">
        <v>2017</v>
      </c>
      <c r="B16" s="6">
        <f>SUMIFS(Concentrado!C$2:C577,Concentrado!$A$2:$A577,"="&amp;$A16,Concentrado!$B$2:$B577, "=Jalisco")</f>
        <v>19317.911649999998</v>
      </c>
      <c r="C16" s="6">
        <f>SUMIFS(Concentrado!D$2:D577,Concentrado!$A$2:$A577,"="&amp;$A16,Concentrado!$B$2:$B577, "=Jalisco")</f>
        <v>52.7933442851538</v>
      </c>
      <c r="D16" s="6">
        <f>SUMIFS(Concentrado!E$2:E577,Concentrado!$A$2:$A577,"="&amp;$A16,Concentrado!$B$2:$B577, "=Jalisco")</f>
        <v>6035.7626799999998</v>
      </c>
      <c r="E16" s="6">
        <f>SUMIFS(Concentrado!F$2:F577,Concentrado!$A$2:$A577,"="&amp;$A16,Concentrado!$B$2:$B577, "=Jalisco")</f>
        <v>16.4949557158122</v>
      </c>
      <c r="F16" s="6">
        <f>SUMIFS(Concentrado!G$2:G577,Concentrado!$A$2:$A577,"="&amp;$A16,Concentrado!$B$2:$B577, "=Jalisco")</f>
        <v>4938.2009099999996</v>
      </c>
      <c r="G16" s="6">
        <f>SUMIFS(Concentrado!H$2:H577,Concentrado!$A$2:$A577,"="&amp;$A16,Concentrado!$B$2:$B577, "=Jalisco")</f>
        <v>13.495461906768261</v>
      </c>
      <c r="H16" s="6">
        <f>SUMIFS(Concentrado!I$2:I577,Concentrado!$A$2:$A577,"="&amp;$A16,Concentrado!$B$2:$B577, "=Jalisco")</f>
        <v>1756.4376299999999</v>
      </c>
      <c r="I16" s="6">
        <f>SUMIFS(Concentrado!J$2:J577,Concentrado!$A$2:$A577,"="&amp;$A16,Concentrado!$B$2:$B577, "=Jalisco")</f>
        <v>4.8001159854144788</v>
      </c>
      <c r="J16" s="6">
        <f>SUMIFS(Concentrado!K$2:K577,Concentrado!$A$2:$A577,"="&amp;$A16,Concentrado!$B$2:$B577, "=Jalisco")</f>
        <v>4389.9529700000003</v>
      </c>
      <c r="K16" s="6">
        <f>SUMIFS(Concentrado!L$2:L577,Concentrado!$A$2:$A577,"="&amp;$A16,Concentrado!$B$2:$B577, "=Jalisco")</f>
        <v>11.997171471733257</v>
      </c>
      <c r="L16" s="6">
        <f>SUMIFS(Concentrado!M$2:M577,Concentrado!$A$2:$A577,"="&amp;$A16,Concentrado!$B$2:$B577, "=Jalisco")</f>
        <v>153.3006</v>
      </c>
      <c r="M16" s="6">
        <f>SUMIFS(Concentrado!N$2:N577,Concentrado!$A$2:$A577,"="&amp;$A16,Concentrado!$B$2:$B577, "=Jalisco")</f>
        <v>0.41895063511798647</v>
      </c>
      <c r="N16" s="6">
        <f>SUMIFS(Concentrado!O$2:O577,Concentrado!$A$2:$A577,"="&amp;$A16,Concentrado!$B$2:$B577, "=Jalisco")</f>
        <v>36591.566440000002</v>
      </c>
      <c r="O16" s="6">
        <f>SUMIFS(Concentrado!P$2:P577,Concentrado!$A$2:$A577,"="&amp;$A16,Concentrado!$B$2:$B577, "=Jalisco")</f>
        <v>0</v>
      </c>
      <c r="P16" s="6">
        <f>SUMIFS(Concentrado!Q$2:Q577,Concentrado!$A$2:$A577,"="&amp;$A16,Concentrado!$B$2:$B577, "=Jalisco")</f>
        <v>0</v>
      </c>
      <c r="Q16" s="6">
        <f>SUMIFS(Concentrado!R$2:R577,Concentrado!$A$2:$A577,"="&amp;$A16,Concentrado!$B$2:$B577, "=Jalisco")</f>
        <v>0</v>
      </c>
      <c r="R16" s="6">
        <f>SUMIFS(Concentrado!S$2:S577,Concentrado!$A$2:$A577,"="&amp;$A16,Concentrado!$B$2:$B577, "=Jalisco")</f>
        <v>0</v>
      </c>
      <c r="S16" s="6">
        <f>SUMIFS(Concentrado!T$2:T577,Concentrado!$A$2:$A577,"="&amp;$A16,Concentrado!$B$2:$B577, "=Jalisco")</f>
        <v>6.37425</v>
      </c>
      <c r="T16" s="6">
        <f>SUMIFS(Concentrado!U$2:U577,Concentrado!$A$2:$A577,"="&amp;$A16,Concentrado!$B$2:$B577, "=Jalisco")</f>
        <v>146.92635000000001</v>
      </c>
    </row>
    <row r="17" spans="1:20" x14ac:dyDescent="0.25">
      <c r="A17" s="3">
        <v>2018</v>
      </c>
      <c r="B17" s="6">
        <f>SUMIFS(Concentrado!C$2:C578,Concentrado!$A$2:$A578,"="&amp;$A17,Concentrado!$B$2:$B578, "=Jalisco")</f>
        <v>20899.85195</v>
      </c>
      <c r="C17" s="6">
        <f>SUMIFS(Concentrado!D$2:D578,Concentrado!$A$2:$A578,"="&amp;$A17,Concentrado!$B$2:$B578, "=Jalisco")</f>
        <v>54.874792725510588</v>
      </c>
      <c r="D17" s="6">
        <f>SUMIFS(Concentrado!E$2:E578,Concentrado!$A$2:$A578,"="&amp;$A17,Concentrado!$B$2:$B578, "=Jalisco")</f>
        <v>5640.7012699999996</v>
      </c>
      <c r="E17" s="6">
        <f>SUMIFS(Concentrado!F$2:F578,Concentrado!$A$2:$A578,"="&amp;$A17,Concentrado!$B$2:$B578, "=Jalisco")</f>
        <v>14.810263429534693</v>
      </c>
      <c r="F17" s="6">
        <f>SUMIFS(Concentrado!G$2:G578,Concentrado!$A$2:$A578,"="&amp;$A17,Concentrado!$B$2:$B578, "=Jalisco")</f>
        <v>4582.5399699999998</v>
      </c>
      <c r="G17" s="6">
        <f>SUMIFS(Concentrado!H$2:H578,Concentrado!$A$2:$A578,"="&amp;$A17,Concentrado!$B$2:$B578, "=Jalisco")</f>
        <v>12.031947958852287</v>
      </c>
      <c r="H17" s="6">
        <f>SUMIFS(Concentrado!I$2:I578,Concentrado!$A$2:$A578,"="&amp;$A17,Concentrado!$B$2:$B578, "=Jalisco")</f>
        <v>1827.90408</v>
      </c>
      <c r="I17" s="6">
        <f>SUMIFS(Concentrado!J$2:J578,Concentrado!$A$2:$A578,"="&amp;$A17,Concentrado!$B$2:$B578, "=Jalisco")</f>
        <v>4.7993573232998488</v>
      </c>
      <c r="J17" s="6">
        <f>SUMIFS(Concentrado!K$2:K578,Concentrado!$A$2:$A578,"="&amp;$A17,Concentrado!$B$2:$B578, "=Jalisco")</f>
        <v>4948.7108900000003</v>
      </c>
      <c r="K17" s="6">
        <f>SUMIFS(Concentrado!L$2:L578,Concentrado!$A$2:$A578,"="&amp;$A17,Concentrado!$B$2:$B578, "=Jalisco")</f>
        <v>12.99336880456835</v>
      </c>
      <c r="L17" s="6">
        <f>SUMIFS(Concentrado!M$2:M578,Concentrado!$A$2:$A578,"="&amp;$A17,Concentrado!$B$2:$B578, "=Jalisco")</f>
        <v>186.72627</v>
      </c>
      <c r="M17" s="6">
        <f>SUMIFS(Concentrado!N$2:N578,Concentrado!$A$2:$A578,"="&amp;$A17,Concentrado!$B$2:$B578, "=Jalisco")</f>
        <v>0.49026975823423119</v>
      </c>
      <c r="N17" s="6">
        <f>SUMIFS(Concentrado!O$2:O578,Concentrado!$A$2:$A578,"="&amp;$A17,Concentrado!$B$2:$B578, "=Jalisco")</f>
        <v>38086.434430000001</v>
      </c>
      <c r="O17" s="6">
        <f>SUMIFS(Concentrado!P$2:P578,Concentrado!$A$2:$A578,"="&amp;$A17,Concentrado!$B$2:$B578, "=Jalisco")</f>
        <v>0</v>
      </c>
      <c r="P17" s="6">
        <f>SUMIFS(Concentrado!Q$2:Q578,Concentrado!$A$2:$A578,"="&amp;$A17,Concentrado!$B$2:$B578, "=Jalisco")</f>
        <v>0</v>
      </c>
      <c r="Q17" s="6">
        <f>SUMIFS(Concentrado!R$2:R578,Concentrado!$A$2:$A578,"="&amp;$A17,Concentrado!$B$2:$B578, "=Jalisco")</f>
        <v>0</v>
      </c>
      <c r="R17" s="6">
        <f>SUMIFS(Concentrado!S$2:S578,Concentrado!$A$2:$A578,"="&amp;$A17,Concentrado!$B$2:$B578, "=Jalisco")</f>
        <v>0</v>
      </c>
      <c r="S17" s="6">
        <f>SUMIFS(Concentrado!T$2:T578,Concentrado!$A$2:$A578,"="&amp;$A17,Concentrado!$B$2:$B578, "=Jalisco")</f>
        <v>6.9614200000000004</v>
      </c>
      <c r="T17" s="6">
        <f>SUMIFS(Concentrado!U$2:U578,Concentrado!$A$2:$A578,"="&amp;$A17,Concentrado!$B$2:$B578, "=Jalisco")</f>
        <v>179.76485</v>
      </c>
    </row>
    <row r="18" spans="1:20" x14ac:dyDescent="0.25">
      <c r="A18" s="3">
        <v>2019</v>
      </c>
      <c r="B18" s="6">
        <f>SUMIFS(Concentrado!C$2:C579,Concentrado!$A$2:$A579,"="&amp;$A18,Concentrado!$B$2:$B579, "=Jalisco")</f>
        <v>20951.29205</v>
      </c>
      <c r="C18" s="6">
        <f>SUMIFS(Concentrado!D$2:D579,Concentrado!$A$2:$A579,"="&amp;$A18,Concentrado!$B$2:$B579, "=Jalisco")</f>
        <v>54.379436864373865</v>
      </c>
      <c r="D18" s="6">
        <f>SUMIFS(Concentrado!E$2:E579,Concentrado!$A$2:$A579,"="&amp;$A18,Concentrado!$B$2:$B579, "=Jalisco")</f>
        <v>5606.9402099999998</v>
      </c>
      <c r="E18" s="6">
        <f>SUMIFS(Concentrado!F$2:F579,Concentrado!$A$2:$A579,"="&amp;$A18,Concentrado!$B$2:$B579, "=Jalisco")</f>
        <v>14.552909215544735</v>
      </c>
      <c r="F18" s="6">
        <f>SUMIFS(Concentrado!G$2:G579,Concentrado!$A$2:$A579,"="&amp;$A18,Concentrado!$B$2:$B579, "=Jalisco")</f>
        <v>4504.8993700000001</v>
      </c>
      <c r="G18" s="6">
        <f>SUMIFS(Concentrado!H$2:H579,Concentrado!$A$2:$A579,"="&amp;$A18,Concentrado!$B$2:$B579, "=Jalisco")</f>
        <v>11.692543366139208</v>
      </c>
      <c r="H18" s="6">
        <f>SUMIFS(Concentrado!I$2:I579,Concentrado!$A$2:$A579,"="&amp;$A18,Concentrado!$B$2:$B579, "=Jalisco")</f>
        <v>1887.35339</v>
      </c>
      <c r="I18" s="6">
        <f>SUMIFS(Concentrado!J$2:J579,Concentrado!$A$2:$A579,"="&amp;$A18,Concentrado!$B$2:$B579, "=Jalisco")</f>
        <v>4.8986580048301605</v>
      </c>
      <c r="J18" s="6">
        <f>SUMIFS(Concentrado!K$2:K579,Concentrado!$A$2:$A579,"="&amp;$A18,Concentrado!$B$2:$B579, "=Jalisco")</f>
        <v>5562.93145</v>
      </c>
      <c r="K18" s="6">
        <f>SUMIFS(Concentrado!L$2:L579,Concentrado!$A$2:$A579,"="&amp;$A18,Concentrado!$B$2:$B579, "=Jalisco")</f>
        <v>14.438683726243736</v>
      </c>
      <c r="L18" s="6">
        <f>SUMIFS(Concentrado!M$2:M579,Concentrado!$A$2:$A579,"="&amp;$A18,Concentrado!$B$2:$B579, "=Jalisco")</f>
        <v>14.55156</v>
      </c>
      <c r="M18" s="6">
        <f>SUMIFS(Concentrado!N$2:N579,Concentrado!$A$2:$A579,"="&amp;$A18,Concentrado!$B$2:$B579, "=Jalisco")</f>
        <v>3.7768822868284542E-2</v>
      </c>
      <c r="N18" s="6">
        <f>SUMIFS(Concentrado!O$2:O579,Concentrado!$A$2:$A579,"="&amp;$A18,Concentrado!$B$2:$B579, "=Jalisco")</f>
        <v>38527.968030000004</v>
      </c>
      <c r="O18" s="6">
        <f>SUMIFS(Concentrado!P$2:P579,Concentrado!$A$2:$A579,"="&amp;$A18,Concentrado!$B$2:$B579, "=Jalisco")</f>
        <v>0</v>
      </c>
      <c r="P18" s="6">
        <f>SUMIFS(Concentrado!Q$2:Q579,Concentrado!$A$2:$A579,"="&amp;$A18,Concentrado!$B$2:$B579, "=Jalisco")</f>
        <v>0</v>
      </c>
      <c r="Q18" s="6">
        <f>SUMIFS(Concentrado!R$2:R579,Concentrado!$A$2:$A579,"="&amp;$A18,Concentrado!$B$2:$B579, "=Jalisco")</f>
        <v>0</v>
      </c>
      <c r="R18" s="6">
        <f>SUMIFS(Concentrado!S$2:S579,Concentrado!$A$2:$A579,"="&amp;$A18,Concentrado!$B$2:$B579, "=Jalisco")</f>
        <v>0</v>
      </c>
      <c r="S18" s="6">
        <f>SUMIFS(Concentrado!T$2:T579,Concentrado!$A$2:$A579,"="&amp;$A18,Concentrado!$B$2:$B579, "=Jalisco")</f>
        <v>2.0125199999999999</v>
      </c>
      <c r="T18" s="6">
        <f>SUMIFS(Concentrado!U$2:U579,Concentrado!$A$2:$A579,"="&amp;$A18,Concentrado!$B$2:$B579, "=Jalisco")</f>
        <v>12.53904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"=México")</f>
        <v>7769.6279000000004</v>
      </c>
      <c r="C2" s="6">
        <f>SUMIFS(Concentrado!D$2:D563,Concentrado!$A$2:$A563,"="&amp;$A2,Concentrado!$B$2:$B563, "=México")</f>
        <v>50.544840503689272</v>
      </c>
      <c r="D2" s="6">
        <f>SUMIFS(Concentrado!E$2:E563,Concentrado!$A$2:$A563,"="&amp;$A2,Concentrado!$B$2:$B563, "=México")</f>
        <v>3540.7855399999999</v>
      </c>
      <c r="E2" s="6">
        <f>SUMIFS(Concentrado!F$2:F563,Concentrado!$A$2:$A563,"="&amp;$A2,Concentrado!$B$2:$B563, "=México")</f>
        <v>23.03436440978972</v>
      </c>
      <c r="F2" s="6">
        <f>SUMIFS(Concentrado!G$2:G563,Concentrado!$A$2:$A563,"="&amp;$A2,Concentrado!$B$2:$B563, "=México")</f>
        <v>3621.2233799999999</v>
      </c>
      <c r="G2" s="6">
        <f>SUMIFS(Concentrado!H$2:H563,Concentrado!$A$2:$A563,"="&amp;$A2,Concentrado!$B$2:$B563, "=México")</f>
        <v>23.557647872728953</v>
      </c>
      <c r="H2" s="6">
        <f>SUMIFS(Concentrado!I$2:I563,Concentrado!$A$2:$A563,"="&amp;$A2,Concentrado!$B$2:$B563, "=México")</f>
        <v>327.1123</v>
      </c>
      <c r="I2" s="6">
        <f>SUMIFS(Concentrado!J$2:J563,Concentrado!$A$2:$A563,"="&amp;$A2,Concentrado!$B$2:$B563, "=México")</f>
        <v>2.1280091200113911</v>
      </c>
      <c r="J2" s="6">
        <f>SUMIFS(Concentrado!K$2:K563,Concentrado!$A$2:$A563,"="&amp;$A2,Concentrado!$B$2:$B563, "=México")</f>
        <v>50.449730000000002</v>
      </c>
      <c r="K2" s="6">
        <f>SUMIFS(Concentrado!L$2:L563,Concentrado!$A$2:$A563,"="&amp;$A2,Concentrado!$B$2:$B563, "=México")</f>
        <v>0.32819764203948393</v>
      </c>
      <c r="L2" s="6">
        <f>SUMIFS(Concentrado!M$2:M563,Concentrado!$A$2:$A563,"="&amp;$A2,Concentrado!$B$2:$B563, "=México")</f>
        <v>62.553879999999999</v>
      </c>
      <c r="M2" s="6">
        <f>SUMIFS(Concentrado!N$2:N563,Concentrado!$A$2:$A563,"="&amp;$A2,Concentrado!$B$2:$B563, "=México")</f>
        <v>0.40694045174118543</v>
      </c>
      <c r="N2" s="6">
        <f>SUMIFS(Concentrado!O$2:O563,Concentrado!$A$2:$A563,"="&amp;$A2,Concentrado!$B$2:$B563, "=México")</f>
        <v>15371.75273</v>
      </c>
      <c r="O2" s="6">
        <f>SUMIFS(Concentrado!P$2:P563,Concentrado!$A$2:$A563,"="&amp;$A2,Concentrado!$B$2:$B563, "=México")</f>
        <v>0</v>
      </c>
      <c r="P2" s="6">
        <f>SUMIFS(Concentrado!Q$2:Q563,Concentrado!$A$2:$A563,"="&amp;$A2,Concentrado!$B$2:$B563, "=México")</f>
        <v>0</v>
      </c>
      <c r="Q2" s="6">
        <f>SUMIFS(Concentrado!R$2:R563,Concentrado!$A$2:$A563,"="&amp;$A2,Concentrado!$B$2:$B563, "=México")</f>
        <v>0</v>
      </c>
      <c r="R2" s="6">
        <f>SUMIFS(Concentrado!S$2:S563,Concentrado!$A$2:$A563,"="&amp;$A2,Concentrado!$B$2:$B563, "=México")</f>
        <v>0</v>
      </c>
      <c r="S2" s="6">
        <f>SUMIFS(Concentrado!T$2:T563,Concentrado!$A$2:$A563,"="&amp;$A2,Concentrado!$B$2:$B563, "=México")</f>
        <v>0</v>
      </c>
      <c r="T2" s="6">
        <f>SUMIFS(Concentrado!U$2:U563,Concentrado!$A$2:$A563,"="&amp;$A2,Concentrado!$B$2:$B563, "=México")</f>
        <v>62.553879999999999</v>
      </c>
    </row>
    <row r="3" spans="1:20" x14ac:dyDescent="0.25">
      <c r="A3" s="3">
        <v>2004</v>
      </c>
      <c r="B3" s="6">
        <f>SUMIFS(Concentrado!C$2:C564,Concentrado!$A$2:$A564,"="&amp;$A3,Concentrado!$B$2:$B564, "=México")</f>
        <v>10031.641</v>
      </c>
      <c r="C3" s="6">
        <f>SUMIFS(Concentrado!D$2:D564,Concentrado!$A$2:$A564,"="&amp;$A3,Concentrado!$B$2:$B564, "=México")</f>
        <v>55.30326494971478</v>
      </c>
      <c r="D3" s="6">
        <f>SUMIFS(Concentrado!E$2:E564,Concentrado!$A$2:$A564,"="&amp;$A3,Concentrado!$B$2:$B564, "=México")</f>
        <v>3549.9962300000002</v>
      </c>
      <c r="E3" s="6">
        <f>SUMIFS(Concentrado!F$2:F564,Concentrado!$A$2:$A564,"="&amp;$A3,Concentrado!$B$2:$B564, "=México")</f>
        <v>19.570714510036655</v>
      </c>
      <c r="F3" s="6">
        <f>SUMIFS(Concentrado!G$2:G564,Concentrado!$A$2:$A564,"="&amp;$A3,Concentrado!$B$2:$B564, "=México")</f>
        <v>3874.5392999999999</v>
      </c>
      <c r="G3" s="6">
        <f>SUMIFS(Concentrado!H$2:H564,Concentrado!$A$2:$A564,"="&amp;$A3,Concentrado!$B$2:$B564, "=México")</f>
        <v>21.359882542246321</v>
      </c>
      <c r="H3" s="6">
        <f>SUMIFS(Concentrado!I$2:I564,Concentrado!$A$2:$A564,"="&amp;$A3,Concentrado!$B$2:$B564, "=México")</f>
        <v>341.42680000000001</v>
      </c>
      <c r="I3" s="6">
        <f>SUMIFS(Concentrado!J$2:J564,Concentrado!$A$2:$A564,"="&amp;$A3,Concentrado!$B$2:$B564, "=México")</f>
        <v>1.8822460633642371</v>
      </c>
      <c r="J3" s="6">
        <f>SUMIFS(Concentrado!K$2:K564,Concentrado!$A$2:$A564,"="&amp;$A3,Concentrado!$B$2:$B564, "=México")</f>
        <v>285.78149999999999</v>
      </c>
      <c r="K3" s="6">
        <f>SUMIFS(Concentrado!L$2:L564,Concentrado!$A$2:$A564,"="&amp;$A3,Concentrado!$B$2:$B564, "=México")</f>
        <v>1.5754800248759815</v>
      </c>
      <c r="L3" s="6">
        <f>SUMIFS(Concentrado!M$2:M564,Concentrado!$A$2:$A564,"="&amp;$A3,Concentrado!$B$2:$B564, "=México")</f>
        <v>55.943849999999998</v>
      </c>
      <c r="M3" s="6">
        <f>SUMIFS(Concentrado!N$2:N564,Concentrado!$A$2:$A564,"="&amp;$A3,Concentrado!$B$2:$B564, "=México")</f>
        <v>0.30841190976203203</v>
      </c>
      <c r="N3" s="6">
        <f>SUMIFS(Concentrado!O$2:O564,Concentrado!$A$2:$A564,"="&amp;$A3,Concentrado!$B$2:$B564, "=México")</f>
        <v>18139.328679999999</v>
      </c>
      <c r="O3" s="6">
        <f>SUMIFS(Concentrado!P$2:P564,Concentrado!$A$2:$A564,"="&amp;$A3,Concentrado!$B$2:$B564, "=México")</f>
        <v>0</v>
      </c>
      <c r="P3" s="6">
        <f>SUMIFS(Concentrado!Q$2:Q564,Concentrado!$A$2:$A564,"="&amp;$A3,Concentrado!$B$2:$B564, "=México")</f>
        <v>0</v>
      </c>
      <c r="Q3" s="6">
        <f>SUMIFS(Concentrado!R$2:R564,Concentrado!$A$2:$A564,"="&amp;$A3,Concentrado!$B$2:$B564, "=México")</f>
        <v>0</v>
      </c>
      <c r="R3" s="6">
        <f>SUMIFS(Concentrado!S$2:S564,Concentrado!$A$2:$A564,"="&amp;$A3,Concentrado!$B$2:$B564, "=México")</f>
        <v>0</v>
      </c>
      <c r="S3" s="6">
        <f>SUMIFS(Concentrado!T$2:T564,Concentrado!$A$2:$A564,"="&amp;$A3,Concentrado!$B$2:$B564, "=México")</f>
        <v>0</v>
      </c>
      <c r="T3" s="6">
        <f>SUMIFS(Concentrado!U$2:U564,Concentrado!$A$2:$A564,"="&amp;$A3,Concentrado!$B$2:$B564, "=México")</f>
        <v>55.943849999999998</v>
      </c>
    </row>
    <row r="4" spans="1:20" x14ac:dyDescent="0.25">
      <c r="A4" s="3">
        <v>2005</v>
      </c>
      <c r="B4" s="6">
        <f>SUMIFS(Concentrado!C$2:C565,Concentrado!$A$2:$A565,"="&amp;$A4,Concentrado!$B$2:$B565, "=México")</f>
        <v>9331.9403999999995</v>
      </c>
      <c r="C4" s="6">
        <f>SUMIFS(Concentrado!D$2:D565,Concentrado!$A$2:$A565,"="&amp;$A4,Concentrado!$B$2:$B565, "=México")</f>
        <v>47.538150788947355</v>
      </c>
      <c r="D4" s="6">
        <f>SUMIFS(Concentrado!E$2:E565,Concentrado!$A$2:$A565,"="&amp;$A4,Concentrado!$B$2:$B565, "=México")</f>
        <v>4203.8761699999995</v>
      </c>
      <c r="E4" s="6">
        <f>SUMIFS(Concentrado!F$2:F565,Concentrado!$A$2:$A565,"="&amp;$A4,Concentrado!$B$2:$B565, "=México")</f>
        <v>21.415106687514047</v>
      </c>
      <c r="F4" s="6">
        <f>SUMIFS(Concentrado!G$2:G565,Concentrado!$A$2:$A565,"="&amp;$A4,Concentrado!$B$2:$B565, "=México")</f>
        <v>4261.6067000000003</v>
      </c>
      <c r="G4" s="6">
        <f>SUMIFS(Concentrado!H$2:H565,Concentrado!$A$2:$A565,"="&amp;$A4,Concentrado!$B$2:$B565, "=México")</f>
        <v>21.709193717931203</v>
      </c>
      <c r="H4" s="6">
        <f>SUMIFS(Concentrado!I$2:I565,Concentrado!$A$2:$A565,"="&amp;$A4,Concentrado!$B$2:$B565, "=México")</f>
        <v>380.21436999999997</v>
      </c>
      <c r="I4" s="6">
        <f>SUMIFS(Concentrado!J$2:J565,Concentrado!$A$2:$A565,"="&amp;$A4,Concentrado!$B$2:$B565, "=México")</f>
        <v>1.9368627829196836</v>
      </c>
      <c r="J4" s="6">
        <f>SUMIFS(Concentrado!K$2:K565,Concentrado!$A$2:$A565,"="&amp;$A4,Concentrado!$B$2:$B565, "=México")</f>
        <v>1413.7430999999999</v>
      </c>
      <c r="K4" s="6">
        <f>SUMIFS(Concentrado!L$2:L565,Concentrado!$A$2:$A565,"="&amp;$A4,Concentrado!$B$2:$B565, "=México")</f>
        <v>7.2017961735625624</v>
      </c>
      <c r="L4" s="6">
        <f>SUMIFS(Concentrado!M$2:M565,Concentrado!$A$2:$A565,"="&amp;$A4,Concentrado!$B$2:$B565, "=México")</f>
        <v>39.042920000000002</v>
      </c>
      <c r="M4" s="6">
        <f>SUMIFS(Concentrado!N$2:N565,Concentrado!$A$2:$A565,"="&amp;$A4,Concentrado!$B$2:$B565, "=México")</f>
        <v>0.1988898491251411</v>
      </c>
      <c r="N4" s="6">
        <f>SUMIFS(Concentrado!O$2:O565,Concentrado!$A$2:$A565,"="&amp;$A4,Concentrado!$B$2:$B565, "=México")</f>
        <v>19630.42366</v>
      </c>
      <c r="O4" s="6">
        <f>SUMIFS(Concentrado!P$2:P565,Concentrado!$A$2:$A565,"="&amp;$A4,Concentrado!$B$2:$B565, "=México")</f>
        <v>0</v>
      </c>
      <c r="P4" s="6">
        <f>SUMIFS(Concentrado!Q$2:Q565,Concentrado!$A$2:$A565,"="&amp;$A4,Concentrado!$B$2:$B565, "=México")</f>
        <v>0</v>
      </c>
      <c r="Q4" s="6">
        <f>SUMIFS(Concentrado!R$2:R565,Concentrado!$A$2:$A565,"="&amp;$A4,Concentrado!$B$2:$B565, "=México")</f>
        <v>0</v>
      </c>
      <c r="R4" s="6">
        <f>SUMIFS(Concentrado!S$2:S565,Concentrado!$A$2:$A565,"="&amp;$A4,Concentrado!$B$2:$B565, "=México")</f>
        <v>0</v>
      </c>
      <c r="S4" s="6">
        <f>SUMIFS(Concentrado!T$2:T565,Concentrado!$A$2:$A565,"="&amp;$A4,Concentrado!$B$2:$B565, "=México")</f>
        <v>0</v>
      </c>
      <c r="T4" s="6">
        <f>SUMIFS(Concentrado!U$2:U565,Concentrado!$A$2:$A565,"="&amp;$A4,Concentrado!$B$2:$B565, "=México")</f>
        <v>39.042920000000002</v>
      </c>
    </row>
    <row r="5" spans="1:20" x14ac:dyDescent="0.25">
      <c r="A5" s="3">
        <v>2006</v>
      </c>
      <c r="B5" s="6">
        <f>SUMIFS(Concentrado!C$2:C566,Concentrado!$A$2:$A566,"="&amp;$A5,Concentrado!$B$2:$B566, "=México")</f>
        <v>9900.3314200000004</v>
      </c>
      <c r="C5" s="6">
        <f>SUMIFS(Concentrado!D$2:D566,Concentrado!$A$2:$A566,"="&amp;$A5,Concentrado!$B$2:$B566, "=México")</f>
        <v>46.852129471222632</v>
      </c>
      <c r="D5" s="6">
        <f>SUMIFS(Concentrado!E$2:E566,Concentrado!$A$2:$A566,"="&amp;$A5,Concentrado!$B$2:$B566, "=México")</f>
        <v>4413.5312000000004</v>
      </c>
      <c r="E5" s="6">
        <f>SUMIFS(Concentrado!F$2:F566,Concentrado!$A$2:$A566,"="&amp;$A5,Concentrado!$B$2:$B566, "=México")</f>
        <v>20.886506363812273</v>
      </c>
      <c r="F5" s="6">
        <f>SUMIFS(Concentrado!G$2:G566,Concentrado!$A$2:$A566,"="&amp;$A5,Concentrado!$B$2:$B566, "=México")</f>
        <v>4632.5533999999998</v>
      </c>
      <c r="G5" s="6">
        <f>SUMIFS(Concentrado!H$2:H566,Concentrado!$A$2:$A566,"="&amp;$A5,Concentrado!$B$2:$B566, "=México")</f>
        <v>21.923002621982182</v>
      </c>
      <c r="H5" s="6">
        <f>SUMIFS(Concentrado!I$2:I566,Concentrado!$A$2:$A566,"="&amp;$A5,Concentrado!$B$2:$B566, "=México")</f>
        <v>397.93218999999999</v>
      </c>
      <c r="I5" s="6">
        <f>SUMIFS(Concentrado!J$2:J566,Concentrado!$A$2:$A566,"="&amp;$A5,Concentrado!$B$2:$B566, "=México")</f>
        <v>1.8831662997648582</v>
      </c>
      <c r="J5" s="6">
        <f>SUMIFS(Concentrado!K$2:K566,Concentrado!$A$2:$A566,"="&amp;$A5,Concentrado!$B$2:$B566, "=México")</f>
        <v>1744.39895</v>
      </c>
      <c r="K5" s="6">
        <f>SUMIFS(Concentrado!L$2:L566,Concentrado!$A$2:$A566,"="&amp;$A5,Concentrado!$B$2:$B566, "=México")</f>
        <v>8.2551585384062633</v>
      </c>
      <c r="L5" s="6">
        <f>SUMIFS(Concentrado!M$2:M566,Concentrado!$A$2:$A566,"="&amp;$A5,Concentrado!$B$2:$B566, "=México")</f>
        <v>42.26979</v>
      </c>
      <c r="M5" s="6">
        <f>SUMIFS(Concentrado!N$2:N566,Concentrado!$A$2:$A566,"="&amp;$A5,Concentrado!$B$2:$B566, "=México")</f>
        <v>0.20003670481178615</v>
      </c>
      <c r="N5" s="6">
        <f>SUMIFS(Concentrado!O$2:O566,Concentrado!$A$2:$A566,"="&amp;$A5,Concentrado!$B$2:$B566, "=México")</f>
        <v>21131.016950000001</v>
      </c>
      <c r="O5" s="6">
        <f>SUMIFS(Concentrado!P$2:P566,Concentrado!$A$2:$A566,"="&amp;$A5,Concentrado!$B$2:$B566, "=México")</f>
        <v>0</v>
      </c>
      <c r="P5" s="6">
        <f>SUMIFS(Concentrado!Q$2:Q566,Concentrado!$A$2:$A566,"="&amp;$A5,Concentrado!$B$2:$B566, "=México")</f>
        <v>0</v>
      </c>
      <c r="Q5" s="6">
        <f>SUMIFS(Concentrado!R$2:R566,Concentrado!$A$2:$A566,"="&amp;$A5,Concentrado!$B$2:$B566, "=México")</f>
        <v>0</v>
      </c>
      <c r="R5" s="6">
        <f>SUMIFS(Concentrado!S$2:S566,Concentrado!$A$2:$A566,"="&amp;$A5,Concentrado!$B$2:$B566, "=México")</f>
        <v>0</v>
      </c>
      <c r="S5" s="6">
        <f>SUMIFS(Concentrado!T$2:T566,Concentrado!$A$2:$A566,"="&amp;$A5,Concentrado!$B$2:$B566, "=México")</f>
        <v>0</v>
      </c>
      <c r="T5" s="6">
        <f>SUMIFS(Concentrado!U$2:U566,Concentrado!$A$2:$A566,"="&amp;$A5,Concentrado!$B$2:$B566, "=México")</f>
        <v>42.26979</v>
      </c>
    </row>
    <row r="6" spans="1:20" x14ac:dyDescent="0.25">
      <c r="A6" s="3">
        <v>2007</v>
      </c>
      <c r="B6" s="6">
        <f>SUMIFS(Concentrado!C$2:C567,Concentrado!$A$2:$A567,"="&amp;$A6,Concentrado!$B$2:$B567, "=México")</f>
        <v>10419.838100000001</v>
      </c>
      <c r="C6" s="6">
        <f>SUMIFS(Concentrado!D$2:D567,Concentrado!$A$2:$A567,"="&amp;$A6,Concentrado!$B$2:$B567, "=México")</f>
        <v>40.738375177682919</v>
      </c>
      <c r="D6" s="6">
        <f>SUMIFS(Concentrado!E$2:E567,Concentrado!$A$2:$A567,"="&amp;$A6,Concentrado!$B$2:$B567, "=México")</f>
        <v>6471.1268700000001</v>
      </c>
      <c r="E6" s="6">
        <f>SUMIFS(Concentrado!F$2:F567,Concentrado!$A$2:$A567,"="&amp;$A6,Concentrado!$B$2:$B567, "=México")</f>
        <v>25.300123833252741</v>
      </c>
      <c r="F6" s="6">
        <f>SUMIFS(Concentrado!G$2:G567,Concentrado!$A$2:$A567,"="&amp;$A6,Concentrado!$B$2:$B567, "=México")</f>
        <v>4828.6790000000001</v>
      </c>
      <c r="G6" s="6">
        <f>SUMIFS(Concentrado!H$2:H567,Concentrado!$A$2:$A567,"="&amp;$A6,Concentrado!$B$2:$B567, "=México")</f>
        <v>18.87865577437319</v>
      </c>
      <c r="H6" s="6">
        <f>SUMIFS(Concentrado!I$2:I567,Concentrado!$A$2:$A567,"="&amp;$A6,Concentrado!$B$2:$B567, "=México")</f>
        <v>441.68830000000003</v>
      </c>
      <c r="I6" s="6">
        <f>SUMIFS(Concentrado!J$2:J567,Concentrado!$A$2:$A567,"="&amp;$A6,Concentrado!$B$2:$B567, "=México")</f>
        <v>1.7268659555269832</v>
      </c>
      <c r="J6" s="6">
        <f>SUMIFS(Concentrado!K$2:K567,Concentrado!$A$2:$A567,"="&amp;$A6,Concentrado!$B$2:$B567, "=México")</f>
        <v>3377.4560000000001</v>
      </c>
      <c r="K6" s="6">
        <f>SUMIFS(Concentrado!L$2:L567,Concentrado!$A$2:$A567,"="&amp;$A6,Concentrado!$B$2:$B567, "=México")</f>
        <v>13.204818381402323</v>
      </c>
      <c r="L6" s="6">
        <f>SUMIFS(Concentrado!M$2:M567,Concentrado!$A$2:$A567,"="&amp;$A6,Concentrado!$B$2:$B567, "=México")</f>
        <v>38.6631</v>
      </c>
      <c r="M6" s="6">
        <f>SUMIFS(Concentrado!N$2:N567,Concentrado!$A$2:$A567,"="&amp;$A6,Concentrado!$B$2:$B567, "=México")</f>
        <v>0.15116087776184089</v>
      </c>
      <c r="N6" s="6">
        <f>SUMIFS(Concentrado!O$2:O567,Concentrado!$A$2:$A567,"="&amp;$A6,Concentrado!$B$2:$B567, "=México")</f>
        <v>25577.451370000002</v>
      </c>
      <c r="O6" s="6">
        <f>SUMIFS(Concentrado!P$2:P567,Concentrado!$A$2:$A567,"="&amp;$A6,Concentrado!$B$2:$B567, "=México")</f>
        <v>0</v>
      </c>
      <c r="P6" s="6">
        <f>SUMIFS(Concentrado!Q$2:Q567,Concentrado!$A$2:$A567,"="&amp;$A6,Concentrado!$B$2:$B567, "=México")</f>
        <v>0</v>
      </c>
      <c r="Q6" s="6">
        <f>SUMIFS(Concentrado!R$2:R567,Concentrado!$A$2:$A567,"="&amp;$A6,Concentrado!$B$2:$B567, "=México")</f>
        <v>0</v>
      </c>
      <c r="R6" s="6">
        <f>SUMIFS(Concentrado!S$2:S567,Concentrado!$A$2:$A567,"="&amp;$A6,Concentrado!$B$2:$B567, "=México")</f>
        <v>0</v>
      </c>
      <c r="S6" s="6">
        <f>SUMIFS(Concentrado!T$2:T567,Concentrado!$A$2:$A567,"="&amp;$A6,Concentrado!$B$2:$B567, "=México")</f>
        <v>0</v>
      </c>
      <c r="T6" s="6">
        <f>SUMIFS(Concentrado!U$2:U567,Concentrado!$A$2:$A567,"="&amp;$A6,Concentrado!$B$2:$B567, "=México")</f>
        <v>38.6631</v>
      </c>
    </row>
    <row r="7" spans="1:20" x14ac:dyDescent="0.25">
      <c r="A7" s="3">
        <v>2008</v>
      </c>
      <c r="B7" s="6">
        <f>SUMIFS(Concentrado!C$2:C568,Concentrado!$A$2:$A568,"="&amp;$A7,Concentrado!$B$2:$B568, "=México")</f>
        <v>11039.8328</v>
      </c>
      <c r="C7" s="6">
        <f>SUMIFS(Concentrado!D$2:D568,Concentrado!$A$2:$A568,"="&amp;$A7,Concentrado!$B$2:$B568, "=México")</f>
        <v>36.318516526881695</v>
      </c>
      <c r="D7" s="6">
        <f>SUMIFS(Concentrado!E$2:E568,Concentrado!$A$2:$A568,"="&amp;$A7,Concentrado!$B$2:$B568, "=México")</f>
        <v>8838.5362800000003</v>
      </c>
      <c r="E7" s="6">
        <f>SUMIFS(Concentrado!F$2:F568,Concentrado!$A$2:$A568,"="&amp;$A7,Concentrado!$B$2:$B568, "=México")</f>
        <v>29.076756122486152</v>
      </c>
      <c r="F7" s="6">
        <f>SUMIFS(Concentrado!G$2:G568,Concentrado!$A$2:$A568,"="&amp;$A7,Concentrado!$B$2:$B568, "=México")</f>
        <v>5091.4759999999997</v>
      </c>
      <c r="G7" s="6">
        <f>SUMIFS(Concentrado!H$2:H568,Concentrado!$A$2:$A568,"="&amp;$A7,Concentrado!$B$2:$B568, "=México")</f>
        <v>16.749787664557878</v>
      </c>
      <c r="H7" s="6">
        <f>SUMIFS(Concentrado!I$2:I568,Concentrado!$A$2:$A568,"="&amp;$A7,Concentrado!$B$2:$B568, "=México")</f>
        <v>662.69619999999998</v>
      </c>
      <c r="I7" s="6">
        <f>SUMIFS(Concentrado!J$2:J568,Concentrado!$A$2:$A568,"="&amp;$A7,Concentrado!$B$2:$B568, "=México")</f>
        <v>2.1801184246197725</v>
      </c>
      <c r="J7" s="6">
        <f>SUMIFS(Concentrado!K$2:K568,Concentrado!$A$2:$A568,"="&amp;$A7,Concentrado!$B$2:$B568, "=México")</f>
        <v>4725.1386000000002</v>
      </c>
      <c r="K7" s="6">
        <f>SUMIFS(Concentrado!L$2:L568,Concentrado!$A$2:$A568,"="&amp;$A7,Concentrado!$B$2:$B568, "=México")</f>
        <v>15.544621684479374</v>
      </c>
      <c r="L7" s="6">
        <f>SUMIFS(Concentrado!M$2:M568,Concentrado!$A$2:$A568,"="&amp;$A7,Concentrado!$B$2:$B568, "=México")</f>
        <v>39.577100000000002</v>
      </c>
      <c r="M7" s="6">
        <f>SUMIFS(Concentrado!N$2:N568,Concentrado!$A$2:$A568,"="&amp;$A7,Concentrado!$B$2:$B568, "=México")</f>
        <v>0.13019957697511955</v>
      </c>
      <c r="N7" s="6">
        <f>SUMIFS(Concentrado!O$2:O568,Concentrado!$A$2:$A568,"="&amp;$A7,Concentrado!$B$2:$B568, "=México")</f>
        <v>30397.256980000002</v>
      </c>
      <c r="O7" s="6">
        <f>SUMIFS(Concentrado!P$2:P568,Concentrado!$A$2:$A568,"="&amp;$A7,Concentrado!$B$2:$B568, "=México")</f>
        <v>0</v>
      </c>
      <c r="P7" s="6">
        <f>SUMIFS(Concentrado!Q$2:Q568,Concentrado!$A$2:$A568,"="&amp;$A7,Concentrado!$B$2:$B568, "=México")</f>
        <v>0</v>
      </c>
      <c r="Q7" s="6">
        <f>SUMIFS(Concentrado!R$2:R568,Concentrado!$A$2:$A568,"="&amp;$A7,Concentrado!$B$2:$B568, "=México")</f>
        <v>0</v>
      </c>
      <c r="R7" s="6">
        <f>SUMIFS(Concentrado!S$2:S568,Concentrado!$A$2:$A568,"="&amp;$A7,Concentrado!$B$2:$B568, "=México")</f>
        <v>0</v>
      </c>
      <c r="S7" s="6">
        <f>SUMIFS(Concentrado!T$2:T568,Concentrado!$A$2:$A568,"="&amp;$A7,Concentrado!$B$2:$B568, "=México")</f>
        <v>0</v>
      </c>
      <c r="T7" s="6">
        <f>SUMIFS(Concentrado!U$2:U568,Concentrado!$A$2:$A568,"="&amp;$A7,Concentrado!$B$2:$B568, "=México")</f>
        <v>39.577100000000002</v>
      </c>
    </row>
    <row r="8" spans="1:20" x14ac:dyDescent="0.25">
      <c r="A8" s="3">
        <v>2009</v>
      </c>
      <c r="B8" s="6">
        <f>SUMIFS(Concentrado!C$2:C569,Concentrado!$A$2:$A569,"="&amp;$A8,Concentrado!$B$2:$B569, "=México")</f>
        <v>12320.36033</v>
      </c>
      <c r="C8" s="6">
        <f>SUMIFS(Concentrado!D$2:D569,Concentrado!$A$2:$A569,"="&amp;$A8,Concentrado!$B$2:$B569, "=México")</f>
        <v>33.683396143807656</v>
      </c>
      <c r="D8" s="6">
        <f>SUMIFS(Concentrado!E$2:E569,Concentrado!$A$2:$A569,"="&amp;$A8,Concentrado!$B$2:$B569, "=México")</f>
        <v>9989.7869900000005</v>
      </c>
      <c r="E8" s="6">
        <f>SUMIFS(Concentrado!F$2:F569,Concentrado!$A$2:$A569,"="&amp;$A8,Concentrado!$B$2:$B569, "=México")</f>
        <v>27.311697350042191</v>
      </c>
      <c r="F8" s="6">
        <f>SUMIFS(Concentrado!G$2:G569,Concentrado!$A$2:$A569,"="&amp;$A8,Concentrado!$B$2:$B569, "=México")</f>
        <v>5555.3000199999997</v>
      </c>
      <c r="G8" s="6">
        <f>SUMIFS(Concentrado!H$2:H569,Concentrado!$A$2:$A569,"="&amp;$A8,Concentrado!$B$2:$B569, "=México")</f>
        <v>15.187978781409765</v>
      </c>
      <c r="H8" s="6">
        <f>SUMIFS(Concentrado!I$2:I569,Concentrado!$A$2:$A569,"="&amp;$A8,Concentrado!$B$2:$B569, "=México")</f>
        <v>929.43910000000005</v>
      </c>
      <c r="I8" s="6">
        <f>SUMIFS(Concentrado!J$2:J569,Concentrado!$A$2:$A569,"="&amp;$A8,Concentrado!$B$2:$B569, "=México")</f>
        <v>2.5410511184979332</v>
      </c>
      <c r="J8" s="6">
        <f>SUMIFS(Concentrado!K$2:K569,Concentrado!$A$2:$A569,"="&amp;$A8,Concentrado!$B$2:$B569, "=México")</f>
        <v>7609.8181100000002</v>
      </c>
      <c r="K8" s="6">
        <f>SUMIFS(Concentrado!L$2:L569,Concentrado!$A$2:$A569,"="&amp;$A8,Concentrado!$B$2:$B569, "=México")</f>
        <v>20.80495303025376</v>
      </c>
      <c r="L8" s="6">
        <f>SUMIFS(Concentrado!M$2:M569,Concentrado!$A$2:$A569,"="&amp;$A8,Concentrado!$B$2:$B569, "=México")</f>
        <v>172.24950000000001</v>
      </c>
      <c r="M8" s="6">
        <f>SUMIFS(Concentrado!N$2:N569,Concentrado!$A$2:$A569,"="&amp;$A8,Concentrado!$B$2:$B569, "=México")</f>
        <v>0.47092357598869006</v>
      </c>
      <c r="N8" s="6">
        <f>SUMIFS(Concentrado!O$2:O569,Concentrado!$A$2:$A569,"="&amp;$A8,Concentrado!$B$2:$B569, "=México")</f>
        <v>36576.95405</v>
      </c>
      <c r="O8" s="6">
        <f>SUMIFS(Concentrado!P$2:P569,Concentrado!$A$2:$A569,"="&amp;$A8,Concentrado!$B$2:$B569, "=México")</f>
        <v>0</v>
      </c>
      <c r="P8" s="6">
        <f>SUMIFS(Concentrado!Q$2:Q569,Concentrado!$A$2:$A569,"="&amp;$A8,Concentrado!$B$2:$B569, "=México")</f>
        <v>0</v>
      </c>
      <c r="Q8" s="6">
        <f>SUMIFS(Concentrado!R$2:R569,Concentrado!$A$2:$A569,"="&amp;$A8,Concentrado!$B$2:$B569, "=México")</f>
        <v>0</v>
      </c>
      <c r="R8" s="6">
        <f>SUMIFS(Concentrado!S$2:S569,Concentrado!$A$2:$A569,"="&amp;$A8,Concentrado!$B$2:$B569, "=México")</f>
        <v>0</v>
      </c>
      <c r="S8" s="6">
        <f>SUMIFS(Concentrado!T$2:T569,Concentrado!$A$2:$A569,"="&amp;$A8,Concentrado!$B$2:$B569, "=México")</f>
        <v>119.80549999999999</v>
      </c>
      <c r="T8" s="6">
        <f>SUMIFS(Concentrado!U$2:U569,Concentrado!$A$2:$A569,"="&amp;$A8,Concentrado!$B$2:$B569, "=México")</f>
        <v>52.444000000000003</v>
      </c>
    </row>
    <row r="9" spans="1:20" x14ac:dyDescent="0.25">
      <c r="A9" s="3">
        <v>2010</v>
      </c>
      <c r="B9" s="6">
        <f>SUMIFS(Concentrado!C$2:C570,Concentrado!$A$2:$A570,"="&amp;$A9,Concentrado!$B$2:$B570, "=México")</f>
        <v>13709.033600000001</v>
      </c>
      <c r="C9" s="6">
        <f>SUMIFS(Concentrado!D$2:D570,Concentrado!$A$2:$A570,"="&amp;$A9,Concentrado!$B$2:$B570, "=México")</f>
        <v>30.524761668281648</v>
      </c>
      <c r="D9" s="6">
        <f>SUMIFS(Concentrado!E$2:E570,Concentrado!$A$2:$A570,"="&amp;$A9,Concentrado!$B$2:$B570, "=México")</f>
        <v>12322.58214</v>
      </c>
      <c r="E9" s="6">
        <f>SUMIFS(Concentrado!F$2:F570,Concentrado!$A$2:$A570,"="&amp;$A9,Concentrado!$B$2:$B570, "=México")</f>
        <v>27.437665844025943</v>
      </c>
      <c r="F9" s="6">
        <f>SUMIFS(Concentrado!G$2:G570,Concentrado!$A$2:$A570,"="&amp;$A9,Concentrado!$B$2:$B570, "=México")</f>
        <v>6021.1140299999997</v>
      </c>
      <c r="G9" s="6">
        <f>SUMIFS(Concentrado!H$2:H570,Concentrado!$A$2:$A570,"="&amp;$A9,Concentrado!$B$2:$B570, "=México")</f>
        <v>13.406712398990461</v>
      </c>
      <c r="H9" s="6">
        <f>SUMIFS(Concentrado!I$2:I570,Concentrado!$A$2:$A570,"="&amp;$A9,Concentrado!$B$2:$B570, "=México")</f>
        <v>898.63210000000004</v>
      </c>
      <c r="I9" s="6">
        <f>SUMIFS(Concentrado!J$2:J570,Concentrado!$A$2:$A570,"="&amp;$A9,Concentrado!$B$2:$B570, "=México")</f>
        <v>2.0009091435859814</v>
      </c>
      <c r="J9" s="6">
        <f>SUMIFS(Concentrado!K$2:K570,Concentrado!$A$2:$A570,"="&amp;$A9,Concentrado!$B$2:$B570, "=México")</f>
        <v>11860.16714</v>
      </c>
      <c r="K9" s="6">
        <f>SUMIFS(Concentrado!L$2:L570,Concentrado!$A$2:$A570,"="&amp;$A9,Concentrado!$B$2:$B570, "=México")</f>
        <v>26.408044932830681</v>
      </c>
      <c r="L9" s="6">
        <f>SUMIFS(Concentrado!M$2:M570,Concentrado!$A$2:$A570,"="&amp;$A9,Concentrado!$B$2:$B570, "=México")</f>
        <v>99.660629999999998</v>
      </c>
      <c r="M9" s="6">
        <f>SUMIFS(Concentrado!N$2:N570,Concentrado!$A$2:$A570,"="&amp;$A9,Concentrado!$B$2:$B570, "=México")</f>
        <v>0.22190601228527151</v>
      </c>
      <c r="N9" s="6">
        <f>SUMIFS(Concentrado!O$2:O570,Concentrado!$A$2:$A570,"="&amp;$A9,Concentrado!$B$2:$B570, "=México")</f>
        <v>44911.189640000004</v>
      </c>
      <c r="O9" s="6">
        <f>SUMIFS(Concentrado!P$2:P570,Concentrado!$A$2:$A570,"="&amp;$A9,Concentrado!$B$2:$B570, "=México")</f>
        <v>0</v>
      </c>
      <c r="P9" s="6">
        <f>SUMIFS(Concentrado!Q$2:Q570,Concentrado!$A$2:$A570,"="&amp;$A9,Concentrado!$B$2:$B570, "=México")</f>
        <v>0</v>
      </c>
      <c r="Q9" s="6">
        <f>SUMIFS(Concentrado!R$2:R570,Concentrado!$A$2:$A570,"="&amp;$A9,Concentrado!$B$2:$B570, "=México")</f>
        <v>0</v>
      </c>
      <c r="R9" s="6">
        <f>SUMIFS(Concentrado!S$2:S570,Concentrado!$A$2:$A570,"="&amp;$A9,Concentrado!$B$2:$B570, "=México")</f>
        <v>0</v>
      </c>
      <c r="S9" s="6">
        <f>SUMIFS(Concentrado!T$2:T570,Concentrado!$A$2:$A570,"="&amp;$A9,Concentrado!$B$2:$B570, "=México")</f>
        <v>47.106520000000003</v>
      </c>
      <c r="T9" s="6">
        <f>SUMIFS(Concentrado!U$2:U570,Concentrado!$A$2:$A570,"="&amp;$A9,Concentrado!$B$2:$B570, "=México")</f>
        <v>52.554110000000001</v>
      </c>
    </row>
    <row r="10" spans="1:20" x14ac:dyDescent="0.25">
      <c r="A10" s="3">
        <v>2011</v>
      </c>
      <c r="B10" s="6">
        <f>SUMIFS(Concentrado!C$2:C571,Concentrado!$A$2:$A571,"="&amp;$A10,Concentrado!$B$2:$B571, "=México")</f>
        <v>16409.172839999999</v>
      </c>
      <c r="C10" s="6">
        <f>SUMIFS(Concentrado!D$2:D571,Concentrado!$A$2:$A571,"="&amp;$A10,Concentrado!$B$2:$B571, "=México")</f>
        <v>39.20985158485076</v>
      </c>
      <c r="D10" s="6">
        <f>SUMIFS(Concentrado!E$2:E571,Concentrado!$A$2:$A571,"="&amp;$A10,Concentrado!$B$2:$B571, "=México")</f>
        <v>14174.669309999999</v>
      </c>
      <c r="E10" s="6">
        <f>SUMIFS(Concentrado!F$2:F571,Concentrado!$A$2:$A571,"="&amp;$A10,Concentrado!$B$2:$B571, "=México")</f>
        <v>33.870487277373265</v>
      </c>
      <c r="F10" s="6">
        <f>SUMIFS(Concentrado!G$2:G571,Concentrado!$A$2:$A571,"="&amp;$A10,Concentrado!$B$2:$B571, "=México")</f>
        <v>6743.4724999999999</v>
      </c>
      <c r="G10" s="6">
        <f>SUMIFS(Concentrado!H$2:H571,Concentrado!$A$2:$A571,"="&amp;$A10,Concentrado!$B$2:$B571, "=México")</f>
        <v>16.11358223048143</v>
      </c>
      <c r="H10" s="6">
        <f>SUMIFS(Concentrado!I$2:I571,Concentrado!$A$2:$A571,"="&amp;$A10,Concentrado!$B$2:$B571, "=México")</f>
        <v>1159.9932100000001</v>
      </c>
      <c r="I10" s="6">
        <f>SUMIFS(Concentrado!J$2:J571,Concentrado!$A$2:$A571,"="&amp;$A10,Concentrado!$B$2:$B571, "=México")</f>
        <v>2.771813183213117</v>
      </c>
      <c r="J10" s="6">
        <f>SUMIFS(Concentrado!K$2:K571,Concentrado!$A$2:$A571,"="&amp;$A10,Concentrado!$B$2:$B571, "=México")</f>
        <v>3111.0157300000001</v>
      </c>
      <c r="K10" s="6">
        <f>SUMIFS(Concentrado!L$2:L571,Concentrado!$A$2:$A571,"="&amp;$A10,Concentrado!$B$2:$B571, "=México")</f>
        <v>7.4337973181734212</v>
      </c>
      <c r="L10" s="6">
        <f>SUMIFS(Concentrado!M$2:M571,Concentrado!$A$2:$A571,"="&amp;$A10,Concentrado!$B$2:$B571, "=México")</f>
        <v>251.29373000000001</v>
      </c>
      <c r="M10" s="6">
        <f>SUMIFS(Concentrado!N$2:N571,Concentrado!$A$2:$A571,"="&amp;$A10,Concentrado!$B$2:$B571, "=México")</f>
        <v>0.60046840590799455</v>
      </c>
      <c r="N10" s="6">
        <f>SUMIFS(Concentrado!O$2:O571,Concentrado!$A$2:$A571,"="&amp;$A10,Concentrado!$B$2:$B571, "=México")</f>
        <v>41849.617320000005</v>
      </c>
      <c r="O10" s="6">
        <f>SUMIFS(Concentrado!P$2:P571,Concentrado!$A$2:$A571,"="&amp;$A10,Concentrado!$B$2:$B571, "=México")</f>
        <v>0</v>
      </c>
      <c r="P10" s="6">
        <f>SUMIFS(Concentrado!Q$2:Q571,Concentrado!$A$2:$A571,"="&amp;$A10,Concentrado!$B$2:$B571, "=México")</f>
        <v>0</v>
      </c>
      <c r="Q10" s="6">
        <f>SUMIFS(Concentrado!R$2:R571,Concentrado!$A$2:$A571,"="&amp;$A10,Concentrado!$B$2:$B571, "=México")</f>
        <v>0</v>
      </c>
      <c r="R10" s="6">
        <f>SUMIFS(Concentrado!S$2:S571,Concentrado!$A$2:$A571,"="&amp;$A10,Concentrado!$B$2:$B571, "=México")</f>
        <v>0</v>
      </c>
      <c r="S10" s="6">
        <f>SUMIFS(Concentrado!T$2:T571,Concentrado!$A$2:$A571,"="&amp;$A10,Concentrado!$B$2:$B571, "=México")</f>
        <v>199.12037000000001</v>
      </c>
      <c r="T10" s="6">
        <f>SUMIFS(Concentrado!U$2:U571,Concentrado!$A$2:$A571,"="&amp;$A10,Concentrado!$B$2:$B571, "=México")</f>
        <v>52.173360000000002</v>
      </c>
    </row>
    <row r="11" spans="1:20" x14ac:dyDescent="0.25">
      <c r="A11" s="3">
        <v>2012</v>
      </c>
      <c r="B11" s="6">
        <f>SUMIFS(Concentrado!C$2:C572,Concentrado!$A$2:$A572,"="&amp;$A11,Concentrado!$B$2:$B572, "=México")</f>
        <v>16539.863099999999</v>
      </c>
      <c r="C11" s="6">
        <f>SUMIFS(Concentrado!D$2:D572,Concentrado!$A$2:$A572,"="&amp;$A11,Concentrado!$B$2:$B572, "=México")</f>
        <v>32.548934470649243</v>
      </c>
      <c r="D11" s="6">
        <f>SUMIFS(Concentrado!E$2:E572,Concentrado!$A$2:$A572,"="&amp;$A11,Concentrado!$B$2:$B572, "=México")</f>
        <v>16011.131810000001</v>
      </c>
      <c r="E11" s="6">
        <f>SUMIFS(Concentrado!F$2:F572,Concentrado!$A$2:$A572,"="&amp;$A11,Concentrado!$B$2:$B572, "=México")</f>
        <v>31.508439757558676</v>
      </c>
      <c r="F11" s="6">
        <f>SUMIFS(Concentrado!G$2:G572,Concentrado!$A$2:$A572,"="&amp;$A11,Concentrado!$B$2:$B572, "=México")</f>
        <v>7385.0702899999997</v>
      </c>
      <c r="G11" s="6">
        <f>SUMIFS(Concentrado!H$2:H572,Concentrado!$A$2:$A572,"="&amp;$A11,Concentrado!$B$2:$B572, "=México")</f>
        <v>14.533141385574625</v>
      </c>
      <c r="H11" s="6">
        <f>SUMIFS(Concentrado!I$2:I572,Concentrado!$A$2:$A572,"="&amp;$A11,Concentrado!$B$2:$B572, "=México")</f>
        <v>983.80377999999996</v>
      </c>
      <c r="I11" s="6">
        <f>SUMIFS(Concentrado!J$2:J572,Concentrado!$A$2:$A572,"="&amp;$A11,Concentrado!$B$2:$B572, "=México")</f>
        <v>1.936035659642009</v>
      </c>
      <c r="J11" s="6">
        <f>SUMIFS(Concentrado!K$2:K572,Concentrado!$A$2:$A572,"="&amp;$A11,Concentrado!$B$2:$B572, "=México")</f>
        <v>4540.0703199999998</v>
      </c>
      <c r="K11" s="6">
        <f>SUMIFS(Concentrado!L$2:L572,Concentrado!$A$2:$A572,"="&amp;$A11,Concentrado!$B$2:$B572, "=México")</f>
        <v>8.9344422287158807</v>
      </c>
      <c r="L11" s="6">
        <f>SUMIFS(Concentrado!M$2:M572,Concentrado!$A$2:$A572,"="&amp;$A11,Concentrado!$B$2:$B572, "=México")</f>
        <v>5355.4356699999998</v>
      </c>
      <c r="M11" s="6">
        <f>SUMIFS(Concentrado!N$2:N572,Concentrado!$A$2:$A572,"="&amp;$A11,Concentrado!$B$2:$B572, "=México")</f>
        <v>10.539006497859559</v>
      </c>
      <c r="N11" s="6">
        <f>SUMIFS(Concentrado!O$2:O572,Concentrado!$A$2:$A572,"="&amp;$A11,Concentrado!$B$2:$B572, "=México")</f>
        <v>50815.374970000004</v>
      </c>
      <c r="O11" s="6">
        <f>SUMIFS(Concentrado!P$2:P572,Concentrado!$A$2:$A572,"="&amp;$A11,Concentrado!$B$2:$B572, "=México")</f>
        <v>5184.2988999999998</v>
      </c>
      <c r="P11" s="6">
        <f>SUMIFS(Concentrado!Q$2:Q572,Concentrado!$A$2:$A572,"="&amp;$A11,Concentrado!$B$2:$B572, "=México")</f>
        <v>0</v>
      </c>
      <c r="Q11" s="6">
        <f>SUMIFS(Concentrado!R$2:R572,Concentrado!$A$2:$A572,"="&amp;$A11,Concentrado!$B$2:$B572, "=México")</f>
        <v>0</v>
      </c>
      <c r="R11" s="6">
        <f>SUMIFS(Concentrado!S$2:S572,Concentrado!$A$2:$A572,"="&amp;$A11,Concentrado!$B$2:$B572, "=México")</f>
        <v>0</v>
      </c>
      <c r="S11" s="6">
        <f>SUMIFS(Concentrado!T$2:T572,Concentrado!$A$2:$A572,"="&amp;$A11,Concentrado!$B$2:$B572, "=México")</f>
        <v>126.03341</v>
      </c>
      <c r="T11" s="6">
        <f>SUMIFS(Concentrado!U$2:U572,Concentrado!$A$2:$A572,"="&amp;$A11,Concentrado!$B$2:$B572, "=México")</f>
        <v>45.103360000000002</v>
      </c>
    </row>
    <row r="12" spans="1:20" x14ac:dyDescent="0.25">
      <c r="A12" s="3">
        <v>2013</v>
      </c>
      <c r="B12" s="6">
        <f>SUMIFS(Concentrado!C$2:C573,Concentrado!$A$2:$A573,"="&amp;$A12,Concentrado!$B$2:$B573, "=México")</f>
        <v>18046.946309999999</v>
      </c>
      <c r="C12" s="6">
        <f>SUMIFS(Concentrado!D$2:D573,Concentrado!$A$2:$A573,"="&amp;$A12,Concentrado!$B$2:$B573, "=México")</f>
        <v>32.885816710777121</v>
      </c>
      <c r="D12" s="6">
        <f>SUMIFS(Concentrado!E$2:E573,Concentrado!$A$2:$A573,"="&amp;$A12,Concentrado!$B$2:$B573, "=México")</f>
        <v>16885.498500000002</v>
      </c>
      <c r="E12" s="6">
        <f>SUMIFS(Concentrado!F$2:F573,Concentrado!$A$2:$A573,"="&amp;$A12,Concentrado!$B$2:$B573, "=México")</f>
        <v>30.769383318517896</v>
      </c>
      <c r="F12" s="6">
        <f>SUMIFS(Concentrado!G$2:G573,Concentrado!$A$2:$A573,"="&amp;$A12,Concentrado!$B$2:$B573, "=México")</f>
        <v>7629.0087700000004</v>
      </c>
      <c r="G12" s="6">
        <f>SUMIFS(Concentrado!H$2:H573,Concentrado!$A$2:$A573,"="&amp;$A12,Concentrado!$B$2:$B573, "=México")</f>
        <v>13.901863494552128</v>
      </c>
      <c r="H12" s="6">
        <f>SUMIFS(Concentrado!I$2:I573,Concentrado!$A$2:$A573,"="&amp;$A12,Concentrado!$B$2:$B573, "=México")</f>
        <v>1377.8268599999999</v>
      </c>
      <c r="I12" s="6">
        <f>SUMIFS(Concentrado!J$2:J573,Concentrado!$A$2:$A573,"="&amp;$A12,Concentrado!$B$2:$B573, "=México")</f>
        <v>2.5107273440514581</v>
      </c>
      <c r="J12" s="6">
        <f>SUMIFS(Concentrado!K$2:K573,Concentrado!$A$2:$A573,"="&amp;$A12,Concentrado!$B$2:$B573, "=México")</f>
        <v>4723.6518999999998</v>
      </c>
      <c r="K12" s="6">
        <f>SUMIFS(Concentrado!L$2:L573,Concentrado!$A$2:$A573,"="&amp;$A12,Concentrado!$B$2:$B573, "=México")</f>
        <v>8.6076141592352364</v>
      </c>
      <c r="L12" s="6">
        <f>SUMIFS(Concentrado!M$2:M573,Concentrado!$A$2:$A573,"="&amp;$A12,Concentrado!$B$2:$B573, "=México")</f>
        <v>6214.6657099999993</v>
      </c>
      <c r="M12" s="6">
        <f>SUMIFS(Concentrado!N$2:N573,Concentrado!$A$2:$A573,"="&amp;$A12,Concentrado!$B$2:$B573, "=México")</f>
        <v>11.324594972866162</v>
      </c>
      <c r="N12" s="6">
        <f>SUMIFS(Concentrado!O$2:O573,Concentrado!$A$2:$A573,"="&amp;$A12,Concentrado!$B$2:$B573, "=México")</f>
        <v>54877.598050000001</v>
      </c>
      <c r="O12" s="6">
        <f>SUMIFS(Concentrado!P$2:P573,Concentrado!$A$2:$A573,"="&amp;$A12,Concentrado!$B$2:$B573, "=México")</f>
        <v>6035.9933000000001</v>
      </c>
      <c r="P12" s="6">
        <f>SUMIFS(Concentrado!Q$2:Q573,Concentrado!$A$2:$A573,"="&amp;$A12,Concentrado!$B$2:$B573, "=México")</f>
        <v>0</v>
      </c>
      <c r="Q12" s="6">
        <f>SUMIFS(Concentrado!R$2:R573,Concentrado!$A$2:$A573,"="&amp;$A12,Concentrado!$B$2:$B573, "=México")</f>
        <v>0</v>
      </c>
      <c r="R12" s="6">
        <f>SUMIFS(Concentrado!S$2:S573,Concentrado!$A$2:$A573,"="&amp;$A12,Concentrado!$B$2:$B573, "=México")</f>
        <v>0</v>
      </c>
      <c r="S12" s="6">
        <f>SUMIFS(Concentrado!T$2:T573,Concentrado!$A$2:$A573,"="&amp;$A12,Concentrado!$B$2:$B573, "=México")</f>
        <v>133.76827</v>
      </c>
      <c r="T12" s="6">
        <f>SUMIFS(Concentrado!U$2:U573,Concentrado!$A$2:$A573,"="&amp;$A12,Concentrado!$B$2:$B573, "=México")</f>
        <v>44.904139999999998</v>
      </c>
    </row>
    <row r="13" spans="1:20" x14ac:dyDescent="0.25">
      <c r="A13" s="3">
        <v>2014</v>
      </c>
      <c r="B13" s="6">
        <f>SUMIFS(Concentrado!C$2:C574,Concentrado!$A$2:$A574,"="&amp;$A13,Concentrado!$B$2:$B574, "=México")</f>
        <v>17162.9755</v>
      </c>
      <c r="C13" s="6">
        <f>SUMIFS(Concentrado!D$2:D574,Concentrado!$A$2:$A574,"="&amp;$A13,Concentrado!$B$2:$B574, "=México")</f>
        <v>26.805548627542496</v>
      </c>
      <c r="D13" s="6">
        <f>SUMIFS(Concentrado!E$2:E574,Concentrado!$A$2:$A574,"="&amp;$A13,Concentrado!$B$2:$B574, "=México")</f>
        <v>21816.434450000001</v>
      </c>
      <c r="E13" s="6">
        <f>SUMIFS(Concentrado!F$2:F574,Concentrado!$A$2:$A574,"="&amp;$A13,Concentrado!$B$2:$B574, "=México")</f>
        <v>34.073432927120848</v>
      </c>
      <c r="F13" s="6">
        <f>SUMIFS(Concentrado!G$2:G574,Concentrado!$A$2:$A574,"="&amp;$A13,Concentrado!$B$2:$B574, "=México")</f>
        <v>8181.5443599999999</v>
      </c>
      <c r="G13" s="6">
        <f>SUMIFS(Concentrado!H$2:H574,Concentrado!$A$2:$A574,"="&amp;$A13,Concentrado!$B$2:$B574, "=México")</f>
        <v>12.778133091804275</v>
      </c>
      <c r="H13" s="6">
        <f>SUMIFS(Concentrado!I$2:I574,Concentrado!$A$2:$A574,"="&amp;$A13,Concentrado!$B$2:$B574, "=México")</f>
        <v>1896.3909799999999</v>
      </c>
      <c r="I13" s="6">
        <f>SUMIFS(Concentrado!J$2:J574,Concentrado!$A$2:$A574,"="&amp;$A13,Concentrado!$B$2:$B574, "=México")</f>
        <v>2.9618291205521423</v>
      </c>
      <c r="J13" s="6">
        <f>SUMIFS(Concentrado!K$2:K574,Concentrado!$A$2:$A574,"="&amp;$A13,Concentrado!$B$2:$B574, "=México")</f>
        <v>5624.8478400000004</v>
      </c>
      <c r="K13" s="6">
        <f>SUMIFS(Concentrado!L$2:L574,Concentrado!$A$2:$A574,"="&amp;$A13,Concentrado!$B$2:$B574, "=México")</f>
        <v>8.7850228707514848</v>
      </c>
      <c r="L13" s="6">
        <f>SUMIFS(Concentrado!M$2:M574,Concentrado!$A$2:$A574,"="&amp;$A13,Concentrado!$B$2:$B574, "=México")</f>
        <v>9345.5040400000016</v>
      </c>
      <c r="M13" s="6">
        <f>SUMIFS(Concentrado!N$2:N574,Concentrado!$A$2:$A574,"="&amp;$A13,Concentrado!$B$2:$B574, "=México")</f>
        <v>14.596033362228763</v>
      </c>
      <c r="N13" s="6">
        <f>SUMIFS(Concentrado!O$2:O574,Concentrado!$A$2:$A574,"="&amp;$A13,Concentrado!$B$2:$B574, "=México")</f>
        <v>64027.697169999999</v>
      </c>
      <c r="O13" s="6">
        <f>SUMIFS(Concentrado!P$2:P574,Concentrado!$A$2:$A574,"="&amp;$A13,Concentrado!$B$2:$B574, "=México")</f>
        <v>9134.8198300000004</v>
      </c>
      <c r="P13" s="6">
        <f>SUMIFS(Concentrado!Q$2:Q574,Concentrado!$A$2:$A574,"="&amp;$A13,Concentrado!$B$2:$B574, "=México")</f>
        <v>0</v>
      </c>
      <c r="Q13" s="6">
        <f>SUMIFS(Concentrado!R$2:R574,Concentrado!$A$2:$A574,"="&amp;$A13,Concentrado!$B$2:$B574, "=México")</f>
        <v>0</v>
      </c>
      <c r="R13" s="6">
        <f>SUMIFS(Concentrado!S$2:S574,Concentrado!$A$2:$A574,"="&amp;$A13,Concentrado!$B$2:$B574, "=México")</f>
        <v>0</v>
      </c>
      <c r="S13" s="6">
        <f>SUMIFS(Concentrado!T$2:T574,Concentrado!$A$2:$A574,"="&amp;$A13,Concentrado!$B$2:$B574, "=México")</f>
        <v>151.63636</v>
      </c>
      <c r="T13" s="6">
        <f>SUMIFS(Concentrado!U$2:U574,Concentrado!$A$2:$A574,"="&amp;$A13,Concentrado!$B$2:$B574, "=México")</f>
        <v>59.047849999999997</v>
      </c>
    </row>
    <row r="14" spans="1:20" x14ac:dyDescent="0.25">
      <c r="A14" s="3">
        <v>2015</v>
      </c>
      <c r="B14" s="6">
        <f>SUMIFS(Concentrado!C$2:C575,Concentrado!$A$2:$A575,"="&amp;$A14,Concentrado!$B$2:$B575, "=México")</f>
        <v>18676.76857</v>
      </c>
      <c r="C14" s="6">
        <f>SUMIFS(Concentrado!D$2:D575,Concentrado!$A$2:$A575,"="&amp;$A14,Concentrado!$B$2:$B575, "=México")</f>
        <v>27.117491055351639</v>
      </c>
      <c r="D14" s="6">
        <f>SUMIFS(Concentrado!E$2:E575,Concentrado!$A$2:$A575,"="&amp;$A14,Concentrado!$B$2:$B575, "=México")</f>
        <v>21986.982</v>
      </c>
      <c r="E14" s="6">
        <f>SUMIFS(Concentrado!F$2:F575,Concentrado!$A$2:$A575,"="&amp;$A14,Concentrado!$B$2:$B575, "=México")</f>
        <v>31.923712364080416</v>
      </c>
      <c r="F14" s="6">
        <f>SUMIFS(Concentrado!G$2:G575,Concentrado!$A$2:$A575,"="&amp;$A14,Concentrado!$B$2:$B575, "=México")</f>
        <v>8808.4503999999997</v>
      </c>
      <c r="G14" s="6">
        <f>SUMIFS(Concentrado!H$2:H575,Concentrado!$A$2:$A575,"="&amp;$A14,Concentrado!$B$2:$B575, "=México")</f>
        <v>12.789314920204559</v>
      </c>
      <c r="H14" s="6">
        <f>SUMIFS(Concentrado!I$2:I575,Concentrado!$A$2:$A575,"="&amp;$A14,Concentrado!$B$2:$B575, "=México")</f>
        <v>2089.3894599999999</v>
      </c>
      <c r="I14" s="6">
        <f>SUMIFS(Concentrado!J$2:J575,Concentrado!$A$2:$A575,"="&amp;$A14,Concentrado!$B$2:$B575, "=México")</f>
        <v>3.0336618339698145</v>
      </c>
      <c r="J14" s="6">
        <f>SUMIFS(Concentrado!K$2:K575,Concentrado!$A$2:$A575,"="&amp;$A14,Concentrado!$B$2:$B575, "=México")</f>
        <v>9168.3674599999995</v>
      </c>
      <c r="K14" s="6">
        <f>SUMIFS(Concentrado!L$2:L575,Concentrado!$A$2:$A575,"="&amp;$A14,Concentrado!$B$2:$B575, "=México")</f>
        <v>13.311891811310645</v>
      </c>
      <c r="L14" s="6">
        <f>SUMIFS(Concentrado!M$2:M575,Concentrado!$A$2:$A575,"="&amp;$A14,Concentrado!$B$2:$B575, "=México")</f>
        <v>8143.5545300000003</v>
      </c>
      <c r="M14" s="6">
        <f>SUMIFS(Concentrado!N$2:N575,Concentrado!$A$2:$A575,"="&amp;$A14,Concentrado!$B$2:$B575, "=México")</f>
        <v>11.823928015082927</v>
      </c>
      <c r="N14" s="6">
        <f>SUMIFS(Concentrado!O$2:O575,Concentrado!$A$2:$A575,"="&amp;$A14,Concentrado!$B$2:$B575, "=México")</f>
        <v>68873.512419999999</v>
      </c>
      <c r="O14" s="6">
        <f>SUMIFS(Concentrado!P$2:P575,Concentrado!$A$2:$A575,"="&amp;$A14,Concentrado!$B$2:$B575, "=México")</f>
        <v>7902.2511000000004</v>
      </c>
      <c r="P14" s="6">
        <f>SUMIFS(Concentrado!Q$2:Q575,Concentrado!$A$2:$A575,"="&amp;$A14,Concentrado!$B$2:$B575, "=México")</f>
        <v>0</v>
      </c>
      <c r="Q14" s="6">
        <f>SUMIFS(Concentrado!R$2:R575,Concentrado!$A$2:$A575,"="&amp;$A14,Concentrado!$B$2:$B575, "=México")</f>
        <v>0</v>
      </c>
      <c r="R14" s="6">
        <f>SUMIFS(Concentrado!S$2:S575,Concentrado!$A$2:$A575,"="&amp;$A14,Concentrado!$B$2:$B575, "=México")</f>
        <v>0</v>
      </c>
      <c r="S14" s="6">
        <f>SUMIFS(Concentrado!T$2:T575,Concentrado!$A$2:$A575,"="&amp;$A14,Concentrado!$B$2:$B575, "=México")</f>
        <v>194.07253</v>
      </c>
      <c r="T14" s="6">
        <f>SUMIFS(Concentrado!U$2:U575,Concentrado!$A$2:$A575,"="&amp;$A14,Concentrado!$B$2:$B575, "=México")</f>
        <v>47.230899999999998</v>
      </c>
    </row>
    <row r="15" spans="1:20" x14ac:dyDescent="0.25">
      <c r="A15" s="3">
        <v>2016</v>
      </c>
      <c r="B15" s="6">
        <f>SUMIFS(Concentrado!C$2:C576,Concentrado!$A$2:$A576,"="&amp;$A15,Concentrado!$B$2:$B576, "=México")</f>
        <v>19609.53542</v>
      </c>
      <c r="C15" s="6">
        <f>SUMIFS(Concentrado!D$2:D576,Concentrado!$A$2:$A576,"="&amp;$A15,Concentrado!$B$2:$B576, "=México")</f>
        <v>27.25384856682841</v>
      </c>
      <c r="D15" s="6">
        <f>SUMIFS(Concentrado!E$2:E576,Concentrado!$A$2:$A576,"="&amp;$A15,Concentrado!$B$2:$B576, "=México")</f>
        <v>22450.764660000001</v>
      </c>
      <c r="E15" s="6">
        <f>SUMIFS(Concentrado!F$2:F576,Concentrado!$A$2:$A576,"="&amp;$A15,Concentrado!$B$2:$B576, "=México")</f>
        <v>31.202663762706468</v>
      </c>
      <c r="F15" s="6">
        <f>SUMIFS(Concentrado!G$2:G576,Concentrado!$A$2:$A576,"="&amp;$A15,Concentrado!$B$2:$B576, "=México")</f>
        <v>9155.2327000000005</v>
      </c>
      <c r="G15" s="6">
        <f>SUMIFS(Concentrado!H$2:H576,Concentrado!$A$2:$A576,"="&amp;$A15,Concentrado!$B$2:$B576, "=México")</f>
        <v>12.724183426874658</v>
      </c>
      <c r="H15" s="6">
        <f>SUMIFS(Concentrado!I$2:I576,Concentrado!$A$2:$A576,"="&amp;$A15,Concentrado!$B$2:$B576, "=México")</f>
        <v>2482.5253600000001</v>
      </c>
      <c r="I15" s="6">
        <f>SUMIFS(Concentrado!J$2:J576,Concentrado!$A$2:$A576,"="&amp;$A15,Concentrado!$B$2:$B576, "=México")</f>
        <v>3.4502791002251691</v>
      </c>
      <c r="J15" s="6">
        <f>SUMIFS(Concentrado!K$2:K576,Concentrado!$A$2:$A576,"="&amp;$A15,Concentrado!$B$2:$B576, "=México")</f>
        <v>8287.6301000000003</v>
      </c>
      <c r="K15" s="6">
        <f>SUMIFS(Concentrado!L$2:L576,Concentrado!$A$2:$A576,"="&amp;$A15,Concentrado!$B$2:$B576, "=México")</f>
        <v>11.518366492911488</v>
      </c>
      <c r="L15" s="6">
        <f>SUMIFS(Concentrado!M$2:M576,Concentrado!$A$2:$A576,"="&amp;$A15,Concentrado!$B$2:$B576, "=México")</f>
        <v>9965.7477999999992</v>
      </c>
      <c r="M15" s="6">
        <f>SUMIFS(Concentrado!N$2:N576,Concentrado!$A$2:$A576,"="&amp;$A15,Concentrado!$B$2:$B576, "=México")</f>
        <v>13.850658650453809</v>
      </c>
      <c r="N15" s="6">
        <f>SUMIFS(Concentrado!O$2:O576,Concentrado!$A$2:$A576,"="&amp;$A15,Concentrado!$B$2:$B576, "=México")</f>
        <v>71951.436040000001</v>
      </c>
      <c r="O15" s="6">
        <f>SUMIFS(Concentrado!P$2:P576,Concentrado!$A$2:$A576,"="&amp;$A15,Concentrado!$B$2:$B576, "=México")</f>
        <v>9613.9467999999997</v>
      </c>
      <c r="P15" s="6">
        <f>SUMIFS(Concentrado!Q$2:Q576,Concentrado!$A$2:$A576,"="&amp;$A15,Concentrado!$B$2:$B576, "=México")</f>
        <v>0</v>
      </c>
      <c r="Q15" s="6">
        <f>SUMIFS(Concentrado!R$2:R576,Concentrado!$A$2:$A576,"="&amp;$A15,Concentrado!$B$2:$B576, "=México")</f>
        <v>0</v>
      </c>
      <c r="R15" s="6">
        <f>SUMIFS(Concentrado!S$2:S576,Concentrado!$A$2:$A576,"="&amp;$A15,Concentrado!$B$2:$B576, "=México")</f>
        <v>0</v>
      </c>
      <c r="S15" s="6">
        <f>SUMIFS(Concentrado!T$2:T576,Concentrado!$A$2:$A576,"="&amp;$A15,Concentrado!$B$2:$B576, "=México")</f>
        <v>288.17075999999997</v>
      </c>
      <c r="T15" s="6">
        <f>SUMIFS(Concentrado!U$2:U576,Concentrado!$A$2:$A576,"="&amp;$A15,Concentrado!$B$2:$B576, "=México")</f>
        <v>63.630240000000001</v>
      </c>
    </row>
    <row r="16" spans="1:20" x14ac:dyDescent="0.25">
      <c r="A16" s="3">
        <v>2017</v>
      </c>
      <c r="B16" s="6">
        <f>SUMIFS(Concentrado!C$2:C577,Concentrado!$A$2:$A577,"="&amp;$A16,Concentrado!$B$2:$B577, "=México")</f>
        <v>20711.526880000001</v>
      </c>
      <c r="C16" s="6">
        <f>SUMIFS(Concentrado!D$2:D577,Concentrado!$A$2:$A577,"="&amp;$A16,Concentrado!$B$2:$B577, "=México")</f>
        <v>28.375384195682045</v>
      </c>
      <c r="D16" s="6">
        <f>SUMIFS(Concentrado!E$2:E577,Concentrado!$A$2:$A577,"="&amp;$A16,Concentrado!$B$2:$B577, "=México")</f>
        <v>23867.281279999999</v>
      </c>
      <c r="E16" s="6">
        <f>SUMIFS(Concentrado!F$2:F577,Concentrado!$A$2:$A577,"="&amp;$A16,Concentrado!$B$2:$B577, "=México")</f>
        <v>32.698857981368192</v>
      </c>
      <c r="F16" s="6">
        <f>SUMIFS(Concentrado!G$2:G577,Concentrado!$A$2:$A577,"="&amp;$A16,Concentrado!$B$2:$B577, "=México")</f>
        <v>9597.9577000000008</v>
      </c>
      <c r="G16" s="6">
        <f>SUMIFS(Concentrado!H$2:H577,Concentrado!$A$2:$A577,"="&amp;$A16,Concentrado!$B$2:$B577, "=México")</f>
        <v>13.149476560049965</v>
      </c>
      <c r="H16" s="6">
        <f>SUMIFS(Concentrado!I$2:I577,Concentrado!$A$2:$A577,"="&amp;$A16,Concentrado!$B$2:$B577, "=México")</f>
        <v>2307.2254699999999</v>
      </c>
      <c r="I16" s="6">
        <f>SUMIFS(Concentrado!J$2:J577,Concentrado!$A$2:$A577,"="&amp;$A16,Concentrado!$B$2:$B577, "=México")</f>
        <v>3.160964882822443</v>
      </c>
      <c r="J16" s="6">
        <f>SUMIFS(Concentrado!K$2:K577,Concentrado!$A$2:$A577,"="&amp;$A16,Concentrado!$B$2:$B577, "=México")</f>
        <v>4551.0052100000003</v>
      </c>
      <c r="K16" s="6">
        <f>SUMIFS(Concentrado!L$2:L577,Concentrado!$A$2:$A577,"="&amp;$A16,Concentrado!$B$2:$B577, "=México")</f>
        <v>6.235007300934476</v>
      </c>
      <c r="L16" s="6">
        <f>SUMIFS(Concentrado!M$2:M577,Concentrado!$A$2:$A577,"="&amp;$A16,Concentrado!$B$2:$B577, "=México")</f>
        <v>11956.180379999998</v>
      </c>
      <c r="M16" s="6">
        <f>SUMIFS(Concentrado!N$2:N577,Concentrado!$A$2:$A577,"="&amp;$A16,Concentrado!$B$2:$B577, "=México")</f>
        <v>16.380309079142876</v>
      </c>
      <c r="N16" s="6">
        <f>SUMIFS(Concentrado!O$2:O577,Concentrado!$A$2:$A577,"="&amp;$A16,Concentrado!$B$2:$B577, "=México")</f>
        <v>72991.176919999998</v>
      </c>
      <c r="O16" s="6">
        <f>SUMIFS(Concentrado!P$2:P577,Concentrado!$A$2:$A577,"="&amp;$A16,Concentrado!$B$2:$B577, "=México")</f>
        <v>11487.117099999999</v>
      </c>
      <c r="P16" s="6">
        <f>SUMIFS(Concentrado!Q$2:Q577,Concentrado!$A$2:$A577,"="&amp;$A16,Concentrado!$B$2:$B577, "=México")</f>
        <v>0</v>
      </c>
      <c r="Q16" s="6">
        <f>SUMIFS(Concentrado!R$2:R577,Concentrado!$A$2:$A577,"="&amp;$A16,Concentrado!$B$2:$B577, "=México")</f>
        <v>0</v>
      </c>
      <c r="R16" s="6">
        <f>SUMIFS(Concentrado!S$2:S577,Concentrado!$A$2:$A577,"="&amp;$A16,Concentrado!$B$2:$B577, "=México")</f>
        <v>0</v>
      </c>
      <c r="S16" s="6">
        <f>SUMIFS(Concentrado!T$2:T577,Concentrado!$A$2:$A577,"="&amp;$A16,Concentrado!$B$2:$B577, "=México")</f>
        <v>404.26098000000002</v>
      </c>
      <c r="T16" s="6">
        <f>SUMIFS(Concentrado!U$2:U577,Concentrado!$A$2:$A577,"="&amp;$A16,Concentrado!$B$2:$B577, "=México")</f>
        <v>64.802300000000002</v>
      </c>
    </row>
    <row r="17" spans="1:20" x14ac:dyDescent="0.25">
      <c r="A17" s="3">
        <v>2018</v>
      </c>
      <c r="B17" s="6">
        <f>SUMIFS(Concentrado!C$2:C578,Concentrado!$A$2:$A578,"="&amp;$A17,Concentrado!$B$2:$B578, "=México")</f>
        <v>22022.4241</v>
      </c>
      <c r="C17" s="6">
        <f>SUMIFS(Concentrado!D$2:D578,Concentrado!$A$2:$A578,"="&amp;$A17,Concentrado!$B$2:$B578, "=México")</f>
        <v>29.550056645584071</v>
      </c>
      <c r="D17" s="6">
        <f>SUMIFS(Concentrado!E$2:E578,Concentrado!$A$2:$A578,"="&amp;$A17,Concentrado!$B$2:$B578, "=México")</f>
        <v>22305.085709999999</v>
      </c>
      <c r="E17" s="6">
        <f>SUMIFS(Concentrado!F$2:F578,Concentrado!$A$2:$A578,"="&amp;$A17,Concentrado!$B$2:$B578, "=México")</f>
        <v>29.929336717074111</v>
      </c>
      <c r="F17" s="6">
        <f>SUMIFS(Concentrado!G$2:G578,Concentrado!$A$2:$A578,"="&amp;$A17,Concentrado!$B$2:$B578, "=México")</f>
        <v>9810.7634400000006</v>
      </c>
      <c r="G17" s="6">
        <f>SUMIFS(Concentrado!H$2:H578,Concentrado!$A$2:$A578,"="&amp;$A17,Concentrado!$B$2:$B578, "=México")</f>
        <v>13.164246318752227</v>
      </c>
      <c r="H17" s="6">
        <f>SUMIFS(Concentrado!I$2:I578,Concentrado!$A$2:$A578,"="&amp;$A17,Concentrado!$B$2:$B578, "=México")</f>
        <v>2341.8274099999999</v>
      </c>
      <c r="I17" s="6">
        <f>SUMIFS(Concentrado!J$2:J578,Concentrado!$A$2:$A578,"="&amp;$A17,Concentrado!$B$2:$B578, "=México")</f>
        <v>3.1423031499825416</v>
      </c>
      <c r="J17" s="6">
        <f>SUMIFS(Concentrado!K$2:K578,Concentrado!$A$2:$A578,"="&amp;$A17,Concentrado!$B$2:$B578, "=México")</f>
        <v>6503.74766</v>
      </c>
      <c r="K17" s="6">
        <f>SUMIFS(Concentrado!L$2:L578,Concentrado!$A$2:$A578,"="&amp;$A17,Concentrado!$B$2:$B578, "=México")</f>
        <v>8.7268372858910155</v>
      </c>
      <c r="L17" s="6">
        <f>SUMIFS(Concentrado!M$2:M578,Concentrado!$A$2:$A578,"="&amp;$A17,Concentrado!$B$2:$B578, "=México")</f>
        <v>11541.9787</v>
      </c>
      <c r="M17" s="6">
        <f>SUMIFS(Concentrado!N$2:N578,Concentrado!$A$2:$A578,"="&amp;$A17,Concentrado!$B$2:$B578, "=México")</f>
        <v>15.487219882716035</v>
      </c>
      <c r="N17" s="6">
        <f>SUMIFS(Concentrado!O$2:O578,Concentrado!$A$2:$A578,"="&amp;$A17,Concentrado!$B$2:$B578, "=México")</f>
        <v>74525.827019999997</v>
      </c>
      <c r="O17" s="6">
        <f>SUMIFS(Concentrado!P$2:P578,Concentrado!$A$2:$A578,"="&amp;$A17,Concentrado!$B$2:$B578, "=México")</f>
        <v>11256.387699999999</v>
      </c>
      <c r="P17" s="6">
        <f>SUMIFS(Concentrado!Q$2:Q578,Concentrado!$A$2:$A578,"="&amp;$A17,Concentrado!$B$2:$B578, "=México")</f>
        <v>0</v>
      </c>
      <c r="Q17" s="6">
        <f>SUMIFS(Concentrado!R$2:R578,Concentrado!$A$2:$A578,"="&amp;$A17,Concentrado!$B$2:$B578, "=México")</f>
        <v>0</v>
      </c>
      <c r="R17" s="6">
        <f>SUMIFS(Concentrado!S$2:S578,Concentrado!$A$2:$A578,"="&amp;$A17,Concentrado!$B$2:$B578, "=México")</f>
        <v>0</v>
      </c>
      <c r="S17" s="6">
        <f>SUMIFS(Concentrado!T$2:T578,Concentrado!$A$2:$A578,"="&amp;$A17,Concentrado!$B$2:$B578, "=México")</f>
        <v>218.24501000000001</v>
      </c>
      <c r="T17" s="6">
        <f>SUMIFS(Concentrado!U$2:U578,Concentrado!$A$2:$A578,"="&amp;$A17,Concentrado!$B$2:$B578, "=México")</f>
        <v>67.34599</v>
      </c>
    </row>
    <row r="18" spans="1:20" x14ac:dyDescent="0.25">
      <c r="A18" s="3">
        <v>2019</v>
      </c>
      <c r="B18" s="6">
        <f>SUMIFS(Concentrado!C$2:C579,Concentrado!$A$2:$A579,"="&amp;$A18,Concentrado!$B$2:$B579, "=México")</f>
        <v>23055.943159999999</v>
      </c>
      <c r="C18" s="6">
        <f>SUMIFS(Concentrado!D$2:D579,Concentrado!$A$2:$A579,"="&amp;$A18,Concentrado!$B$2:$B579, "=México")</f>
        <v>29.66297417658998</v>
      </c>
      <c r="D18" s="6">
        <f>SUMIFS(Concentrado!E$2:E579,Concentrado!$A$2:$A579,"="&amp;$A18,Concentrado!$B$2:$B579, "=México")</f>
        <v>22171.583999999999</v>
      </c>
      <c r="E18" s="6">
        <f>SUMIFS(Concentrado!F$2:F579,Concentrado!$A$2:$A579,"="&amp;$A18,Concentrado!$B$2:$B579, "=México")</f>
        <v>28.525188454970824</v>
      </c>
      <c r="F18" s="6">
        <f>SUMIFS(Concentrado!G$2:G579,Concentrado!$A$2:$A579,"="&amp;$A18,Concentrado!$B$2:$B579, "=México")</f>
        <v>10448.319939999999</v>
      </c>
      <c r="G18" s="6">
        <f>SUMIFS(Concentrado!H$2:H579,Concentrado!$A$2:$A579,"="&amp;$A18,Concentrado!$B$2:$B579, "=México")</f>
        <v>13.442444857630806</v>
      </c>
      <c r="H18" s="6">
        <f>SUMIFS(Concentrado!I$2:I579,Concentrado!$A$2:$A579,"="&amp;$A18,Concentrado!$B$2:$B579, "=México")</f>
        <v>2607.2362899999998</v>
      </c>
      <c r="I18" s="6">
        <f>SUMIFS(Concentrado!J$2:J579,Concentrado!$A$2:$A579,"="&amp;$A18,Concentrado!$B$2:$B579, "=México")</f>
        <v>3.3543794849699937</v>
      </c>
      <c r="J18" s="6">
        <f>SUMIFS(Concentrado!K$2:K579,Concentrado!$A$2:$A579,"="&amp;$A18,Concentrado!$B$2:$B579, "=México")</f>
        <v>7296.1669000000002</v>
      </c>
      <c r="K18" s="6">
        <f>SUMIFS(Concentrado!L$2:L579,Concentrado!$A$2:$A579,"="&amp;$A18,Concentrado!$B$2:$B579, "=México")</f>
        <v>9.3869944439432143</v>
      </c>
      <c r="L18" s="6">
        <f>SUMIFS(Concentrado!M$2:M579,Concentrado!$A$2:$A579,"="&amp;$A18,Concentrado!$B$2:$B579, "=México")</f>
        <v>12147.08633</v>
      </c>
      <c r="M18" s="6">
        <f>SUMIFS(Concentrado!N$2:N579,Concentrado!$A$2:$A579,"="&amp;$A18,Concentrado!$B$2:$B579, "=México")</f>
        <v>15.628018581895182</v>
      </c>
      <c r="N18" s="6">
        <f>SUMIFS(Concentrado!O$2:O579,Concentrado!$A$2:$A579,"="&amp;$A18,Concentrado!$B$2:$B579, "=México")</f>
        <v>77726.336620000002</v>
      </c>
      <c r="O18" s="6">
        <f>SUMIFS(Concentrado!P$2:P579,Concentrado!$A$2:$A579,"="&amp;$A18,Concentrado!$B$2:$B579, "=México")</f>
        <v>11885.769700000001</v>
      </c>
      <c r="P18" s="6">
        <f>SUMIFS(Concentrado!Q$2:Q579,Concentrado!$A$2:$A579,"="&amp;$A18,Concentrado!$B$2:$B579, "=México")</f>
        <v>0</v>
      </c>
      <c r="Q18" s="6">
        <f>SUMIFS(Concentrado!R$2:R579,Concentrado!$A$2:$A579,"="&amp;$A18,Concentrado!$B$2:$B579, "=México")</f>
        <v>0</v>
      </c>
      <c r="R18" s="6">
        <f>SUMIFS(Concentrado!S$2:S579,Concentrado!$A$2:$A579,"="&amp;$A18,Concentrado!$B$2:$B579, "=México")</f>
        <v>0</v>
      </c>
      <c r="S18" s="6">
        <f>SUMIFS(Concentrado!T$2:T579,Concentrado!$A$2:$A579,"="&amp;$A18,Concentrado!$B$2:$B579, "=México")</f>
        <v>195.39581000000001</v>
      </c>
      <c r="T18" s="6">
        <f>SUMIFS(Concentrado!U$2:U579,Concentrado!$A$2:$A579,"="&amp;$A18,Concentrado!$B$2:$B579, "=México")</f>
        <v>65.920820000000006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"=Michoacán")</f>
        <v>2022.6572000000001</v>
      </c>
      <c r="C2" s="6">
        <f>SUMIFS(Concentrado!D$2:D563,Concentrado!$A$2:$A563,"="&amp;$A2,Concentrado!$B$2:$B563, "=Michoacán")</f>
        <v>45.041781127643056</v>
      </c>
      <c r="D2" s="6">
        <f>SUMIFS(Concentrado!E$2:E563,Concentrado!$A$2:$A563,"="&amp;$A2,Concentrado!$B$2:$B563, "=Michoacán")</f>
        <v>627.78971999999999</v>
      </c>
      <c r="E2" s="6">
        <f>SUMIFS(Concentrado!F$2:F563,Concentrado!$A$2:$A563,"="&amp;$A2,Concentrado!$B$2:$B563, "=Michoacán")</f>
        <v>13.980009643959598</v>
      </c>
      <c r="F2" s="6">
        <f>SUMIFS(Concentrado!G$2:G563,Concentrado!$A$2:$A563,"="&amp;$A2,Concentrado!$B$2:$B563, "=Michoacán")</f>
        <v>1138.3642500000001</v>
      </c>
      <c r="G2" s="6">
        <f>SUMIFS(Concentrado!H$2:H563,Concentrado!$A$2:$A563,"="&amp;$A2,Concentrado!$B$2:$B563, "=Michoacán")</f>
        <v>25.349798963479103</v>
      </c>
      <c r="H2" s="6">
        <f>SUMIFS(Concentrado!I$2:I563,Concentrado!$A$2:$A563,"="&amp;$A2,Concentrado!$B$2:$B563, "=Michoacán")</f>
        <v>487.84800000000001</v>
      </c>
      <c r="I2" s="6">
        <f>SUMIFS(Concentrado!J$2:J563,Concentrado!$A$2:$A563,"="&amp;$A2,Concentrado!$B$2:$B563, "=Michoacán")</f>
        <v>10.863700897788519</v>
      </c>
      <c r="J2" s="6">
        <f>SUMIFS(Concentrado!K$2:K563,Concentrado!$A$2:$A563,"="&amp;$A2,Concentrado!$B$2:$B563, "=Michoacán")</f>
        <v>175.19255999999999</v>
      </c>
      <c r="K2" s="6">
        <f>SUMIFS(Concentrado!L$2:L563,Concentrado!$A$2:$A563,"="&amp;$A2,Concentrado!$B$2:$B563, "=Michoacán")</f>
        <v>3.9012962466954222</v>
      </c>
      <c r="L2" s="6">
        <f>SUMIFS(Concentrado!M$2:M563,Concentrado!$A$2:$A563,"="&amp;$A2,Concentrado!$B$2:$B563, "=Michoacán")</f>
        <v>38.772640000000003</v>
      </c>
      <c r="M2" s="6">
        <f>SUMIFS(Concentrado!N$2:N563,Concentrado!$A$2:$A563,"="&amp;$A2,Concentrado!$B$2:$B563, "=Michoacán")</f>
        <v>0.86341312043429708</v>
      </c>
      <c r="N2" s="6">
        <f>SUMIFS(Concentrado!O$2:O563,Concentrado!$A$2:$A563,"="&amp;$A2,Concentrado!$B$2:$B563, "=Michoacán")</f>
        <v>4490.6243700000005</v>
      </c>
      <c r="O2" s="6">
        <f>SUMIFS(Concentrado!P$2:P563,Concentrado!$A$2:$A563,"="&amp;$A2,Concentrado!$B$2:$B563, "=Michoacán")</f>
        <v>0</v>
      </c>
      <c r="P2" s="6">
        <f>SUMIFS(Concentrado!Q$2:Q563,Concentrado!$A$2:$A563,"="&amp;$A2,Concentrado!$B$2:$B563, "=Michoacán")</f>
        <v>0</v>
      </c>
      <c r="Q2" s="6">
        <f>SUMIFS(Concentrado!R$2:R563,Concentrado!$A$2:$A563,"="&amp;$A2,Concentrado!$B$2:$B563, "=Michoacán")</f>
        <v>0</v>
      </c>
      <c r="R2" s="6">
        <f>SUMIFS(Concentrado!S$2:S563,Concentrado!$A$2:$A563,"="&amp;$A2,Concentrado!$B$2:$B563, "=Michoacán")</f>
        <v>0</v>
      </c>
      <c r="S2" s="6">
        <f>SUMIFS(Concentrado!T$2:T563,Concentrado!$A$2:$A563,"="&amp;$A2,Concentrado!$B$2:$B563, "=Michoacán")</f>
        <v>0</v>
      </c>
      <c r="T2" s="6">
        <f>SUMIFS(Concentrado!U$2:U563,Concentrado!$A$2:$A563,"="&amp;$A2,Concentrado!$B$2:$B563, "=Michoacán")</f>
        <v>38.772640000000003</v>
      </c>
    </row>
    <row r="3" spans="1:20" x14ac:dyDescent="0.25">
      <c r="A3" s="3">
        <v>2004</v>
      </c>
      <c r="B3" s="6">
        <f>SUMIFS(Concentrado!C$2:C564,Concentrado!$A$2:$A564,"="&amp;$A3,Concentrado!$B$2:$B564, "=Michoacán")</f>
        <v>2521.6149999999998</v>
      </c>
      <c r="C3" s="6">
        <f>SUMIFS(Concentrado!D$2:D564,Concentrado!$A$2:$A564,"="&amp;$A3,Concentrado!$B$2:$B564, "=Michoacán")</f>
        <v>46.722330277776699</v>
      </c>
      <c r="D3" s="6">
        <f>SUMIFS(Concentrado!E$2:E564,Concentrado!$A$2:$A564,"="&amp;$A3,Concentrado!$B$2:$B564, "=Michoacán")</f>
        <v>545.41971999999998</v>
      </c>
      <c r="E3" s="6">
        <f>SUMIFS(Concentrado!F$2:F564,Concentrado!$A$2:$A564,"="&amp;$A3,Concentrado!$B$2:$B564, "=Michoacán")</f>
        <v>10.10593619480075</v>
      </c>
      <c r="F3" s="6">
        <f>SUMIFS(Concentrado!G$2:G564,Concentrado!$A$2:$A564,"="&amp;$A3,Concentrado!$B$2:$B564, "=Michoacán")</f>
        <v>1251.5157999999999</v>
      </c>
      <c r="G3" s="6">
        <f>SUMIFS(Concentrado!H$2:H564,Concentrado!$A$2:$A564,"="&amp;$A3,Concentrado!$B$2:$B564, "=Michoacán")</f>
        <v>23.189001713368587</v>
      </c>
      <c r="H3" s="6">
        <f>SUMIFS(Concentrado!I$2:I564,Concentrado!$A$2:$A564,"="&amp;$A3,Concentrado!$B$2:$B564, "=Michoacán")</f>
        <v>509.28895999999997</v>
      </c>
      <c r="I3" s="6">
        <f>SUMIFS(Concentrado!J$2:J564,Concentrado!$A$2:$A564,"="&amp;$A3,Concentrado!$B$2:$B564, "=Michoacán")</f>
        <v>9.4364790009360693</v>
      </c>
      <c r="J3" s="6">
        <f>SUMIFS(Concentrado!K$2:K564,Concentrado!$A$2:$A564,"="&amp;$A3,Concentrado!$B$2:$B564, "=Michoacán")</f>
        <v>185.70893000000001</v>
      </c>
      <c r="K3" s="6">
        <f>SUMIFS(Concentrado!L$2:L564,Concentrado!$A$2:$A564,"="&amp;$A3,Concentrado!$B$2:$B564, "=Michoacán")</f>
        <v>3.4409511217979407</v>
      </c>
      <c r="L3" s="6">
        <f>SUMIFS(Concentrado!M$2:M564,Concentrado!$A$2:$A564,"="&amp;$A3,Concentrado!$B$2:$B564, "=Michoacán")</f>
        <v>383.47478000000001</v>
      </c>
      <c r="M3" s="6">
        <f>SUMIFS(Concentrado!N$2:N564,Concentrado!$A$2:$A564,"="&amp;$A3,Concentrado!$B$2:$B564, "=Michoacán")</f>
        <v>7.1053016913199514</v>
      </c>
      <c r="N3" s="6">
        <f>SUMIFS(Concentrado!O$2:O564,Concentrado!$A$2:$A564,"="&amp;$A3,Concentrado!$B$2:$B564, "=Michoacán")</f>
        <v>5397.0231899999999</v>
      </c>
      <c r="O3" s="6">
        <f>SUMIFS(Concentrado!P$2:P564,Concentrado!$A$2:$A564,"="&amp;$A3,Concentrado!$B$2:$B564, "=Michoacán")</f>
        <v>0</v>
      </c>
      <c r="P3" s="6">
        <f>SUMIFS(Concentrado!Q$2:Q564,Concentrado!$A$2:$A564,"="&amp;$A3,Concentrado!$B$2:$B564, "=Michoacán")</f>
        <v>0</v>
      </c>
      <c r="Q3" s="6">
        <f>SUMIFS(Concentrado!R$2:R564,Concentrado!$A$2:$A564,"="&amp;$A3,Concentrado!$B$2:$B564, "=Michoacán")</f>
        <v>0</v>
      </c>
      <c r="R3" s="6">
        <f>SUMIFS(Concentrado!S$2:S564,Concentrado!$A$2:$A564,"="&amp;$A3,Concentrado!$B$2:$B564, "=Michoacán")</f>
        <v>0</v>
      </c>
      <c r="S3" s="6">
        <f>SUMIFS(Concentrado!T$2:T564,Concentrado!$A$2:$A564,"="&amp;$A3,Concentrado!$B$2:$B564, "=Michoacán")</f>
        <v>347.67520000000002</v>
      </c>
      <c r="T3" s="6">
        <f>SUMIFS(Concentrado!U$2:U564,Concentrado!$A$2:$A564,"="&amp;$A3,Concentrado!$B$2:$B564, "=Michoacán")</f>
        <v>35.799579999999999</v>
      </c>
    </row>
    <row r="4" spans="1:20" x14ac:dyDescent="0.25">
      <c r="A4" s="3">
        <v>2005</v>
      </c>
      <c r="B4" s="6">
        <f>SUMIFS(Concentrado!C$2:C565,Concentrado!$A$2:$A565,"="&amp;$A4,Concentrado!$B$2:$B565, "=Michoacán")</f>
        <v>2334.7691</v>
      </c>
      <c r="C4" s="6">
        <f>SUMIFS(Concentrado!D$2:D565,Concentrado!$A$2:$A565,"="&amp;$A4,Concentrado!$B$2:$B565, "=Michoacán")</f>
        <v>40.198567781899456</v>
      </c>
      <c r="D4" s="6">
        <f>SUMIFS(Concentrado!E$2:E565,Concentrado!$A$2:$A565,"="&amp;$A4,Concentrado!$B$2:$B565, "=Michoacán")</f>
        <v>956.12053000000003</v>
      </c>
      <c r="E4" s="6">
        <f>SUMIFS(Concentrado!F$2:F565,Concentrado!$A$2:$A565,"="&amp;$A4,Concentrado!$B$2:$B565, "=Michoacán")</f>
        <v>16.461874509505297</v>
      </c>
      <c r="F4" s="6">
        <f>SUMIFS(Concentrado!G$2:G565,Concentrado!$A$2:$A565,"="&amp;$A4,Concentrado!$B$2:$B565, "=Michoacán")</f>
        <v>1372.7617</v>
      </c>
      <c r="G4" s="6">
        <f>SUMIFS(Concentrado!H$2:H565,Concentrado!$A$2:$A565,"="&amp;$A4,Concentrado!$B$2:$B565, "=Michoacán")</f>
        <v>23.635336892991056</v>
      </c>
      <c r="H4" s="6">
        <f>SUMIFS(Concentrado!I$2:I565,Concentrado!$A$2:$A565,"="&amp;$A4,Concentrado!$B$2:$B565, "=Michoacán")</f>
        <v>535.11261999999999</v>
      </c>
      <c r="I4" s="6">
        <f>SUMIFS(Concentrado!J$2:J565,Concentrado!$A$2:$A565,"="&amp;$A4,Concentrado!$B$2:$B565, "=Michoacán")</f>
        <v>9.2132283770672672</v>
      </c>
      <c r="J4" s="6">
        <f>SUMIFS(Concentrado!K$2:K565,Concentrado!$A$2:$A565,"="&amp;$A4,Concentrado!$B$2:$B565, "=Michoacán")</f>
        <v>235.18279999999999</v>
      </c>
      <c r="K4" s="6">
        <f>SUMIFS(Concentrado!L$2:L565,Concentrado!$A$2:$A565,"="&amp;$A4,Concentrado!$B$2:$B565, "=Michoacán")</f>
        <v>4.0492277060446371</v>
      </c>
      <c r="L4" s="6">
        <f>SUMIFS(Concentrado!M$2:M565,Concentrado!$A$2:$A565,"="&amp;$A4,Concentrado!$B$2:$B565, "=Michoacán")</f>
        <v>374.14350999999999</v>
      </c>
      <c r="M4" s="6">
        <f>SUMIFS(Concentrado!N$2:N565,Concentrado!$A$2:$A565,"="&amp;$A4,Concentrado!$B$2:$B565, "=Michoacán")</f>
        <v>6.4417647324922944</v>
      </c>
      <c r="N4" s="6">
        <f>SUMIFS(Concentrado!O$2:O565,Concentrado!$A$2:$A565,"="&amp;$A4,Concentrado!$B$2:$B565, "=Michoacán")</f>
        <v>5808.0902599999999</v>
      </c>
      <c r="O4" s="6">
        <f>SUMIFS(Concentrado!P$2:P565,Concentrado!$A$2:$A565,"="&amp;$A4,Concentrado!$B$2:$B565, "=Michoacán")</f>
        <v>0</v>
      </c>
      <c r="P4" s="6">
        <f>SUMIFS(Concentrado!Q$2:Q565,Concentrado!$A$2:$A565,"="&amp;$A4,Concentrado!$B$2:$B565, "=Michoacán")</f>
        <v>0</v>
      </c>
      <c r="Q4" s="6">
        <f>SUMIFS(Concentrado!R$2:R565,Concentrado!$A$2:$A565,"="&amp;$A4,Concentrado!$B$2:$B565, "=Michoacán")</f>
        <v>0</v>
      </c>
      <c r="R4" s="6">
        <f>SUMIFS(Concentrado!S$2:S565,Concentrado!$A$2:$A565,"="&amp;$A4,Concentrado!$B$2:$B565, "=Michoacán")</f>
        <v>0</v>
      </c>
      <c r="S4" s="6">
        <f>SUMIFS(Concentrado!T$2:T565,Concentrado!$A$2:$A565,"="&amp;$A4,Concentrado!$B$2:$B565, "=Michoacán")</f>
        <v>324.30459999999999</v>
      </c>
      <c r="T4" s="6">
        <f>SUMIFS(Concentrado!U$2:U565,Concentrado!$A$2:$A565,"="&amp;$A4,Concentrado!$B$2:$B565, "=Michoacán")</f>
        <v>49.838909999999998</v>
      </c>
    </row>
    <row r="5" spans="1:20" x14ac:dyDescent="0.25">
      <c r="A5" s="3">
        <v>2006</v>
      </c>
      <c r="B5" s="6">
        <f>SUMIFS(Concentrado!C$2:C566,Concentrado!$A$2:$A566,"="&amp;$A5,Concentrado!$B$2:$B566, "=Michoacán")</f>
        <v>2531.4825300000002</v>
      </c>
      <c r="C5" s="6">
        <f>SUMIFS(Concentrado!D$2:D566,Concentrado!$A$2:$A566,"="&amp;$A5,Concentrado!$B$2:$B566, "=Michoacán")</f>
        <v>39.721707841428675</v>
      </c>
      <c r="D5" s="6">
        <f>SUMIFS(Concentrado!E$2:E566,Concentrado!$A$2:$A566,"="&amp;$A5,Concentrado!$B$2:$B566, "=Michoacán")</f>
        <v>950.81215999999995</v>
      </c>
      <c r="E5" s="6">
        <f>SUMIFS(Concentrado!F$2:F566,Concentrado!$A$2:$A566,"="&amp;$A5,Concentrado!$B$2:$B566, "=Michoacán")</f>
        <v>14.919274529458329</v>
      </c>
      <c r="F5" s="6">
        <f>SUMIFS(Concentrado!G$2:G566,Concentrado!$A$2:$A566,"="&amp;$A5,Concentrado!$B$2:$B566, "=Michoacán")</f>
        <v>1582.9304999999999</v>
      </c>
      <c r="G5" s="6">
        <f>SUMIFS(Concentrado!H$2:H566,Concentrado!$A$2:$A566,"="&amp;$A5,Concentrado!$B$2:$B566, "=Michoacán")</f>
        <v>24.837897204167788</v>
      </c>
      <c r="H5" s="6">
        <f>SUMIFS(Concentrado!I$2:I566,Concentrado!$A$2:$A566,"="&amp;$A5,Concentrado!$B$2:$B566, "=Michoacán")</f>
        <v>564.68884000000003</v>
      </c>
      <c r="I5" s="6">
        <f>SUMIFS(Concentrado!J$2:J566,Concentrado!$A$2:$A566,"="&amp;$A5,Concentrado!$B$2:$B566, "=Michoacán")</f>
        <v>8.8605806510524321</v>
      </c>
      <c r="J5" s="6">
        <f>SUMIFS(Concentrado!K$2:K566,Concentrado!$A$2:$A566,"="&amp;$A5,Concentrado!$B$2:$B566, "=Michoacán")</f>
        <v>281.82735000000002</v>
      </c>
      <c r="K5" s="6">
        <f>SUMIFS(Concentrado!L$2:L566,Concentrado!$A$2:$A566,"="&amp;$A5,Concentrado!$B$2:$B566, "=Michoacán")</f>
        <v>4.4221769361466077</v>
      </c>
      <c r="L5" s="6">
        <f>SUMIFS(Concentrado!M$2:M566,Concentrado!$A$2:$A566,"="&amp;$A5,Concentrado!$B$2:$B566, "=Michoacán")</f>
        <v>461.30415999999997</v>
      </c>
      <c r="M5" s="6">
        <f>SUMIFS(Concentrado!N$2:N566,Concentrado!$A$2:$A566,"="&amp;$A5,Concentrado!$B$2:$B566, "=Michoacán")</f>
        <v>7.2383628377461733</v>
      </c>
      <c r="N5" s="6">
        <f>SUMIFS(Concentrado!O$2:O566,Concentrado!$A$2:$A566,"="&amp;$A5,Concentrado!$B$2:$B566, "=Michoacán")</f>
        <v>6373.0455400000001</v>
      </c>
      <c r="O5" s="6">
        <f>SUMIFS(Concentrado!P$2:P566,Concentrado!$A$2:$A566,"="&amp;$A5,Concentrado!$B$2:$B566, "=Michoacán")</f>
        <v>0</v>
      </c>
      <c r="P5" s="6">
        <f>SUMIFS(Concentrado!Q$2:Q566,Concentrado!$A$2:$A566,"="&amp;$A5,Concentrado!$B$2:$B566, "=Michoacán")</f>
        <v>0</v>
      </c>
      <c r="Q5" s="6">
        <f>SUMIFS(Concentrado!R$2:R566,Concentrado!$A$2:$A566,"="&amp;$A5,Concentrado!$B$2:$B566, "=Michoacán")</f>
        <v>0</v>
      </c>
      <c r="R5" s="6">
        <f>SUMIFS(Concentrado!S$2:S566,Concentrado!$A$2:$A566,"="&amp;$A5,Concentrado!$B$2:$B566, "=Michoacán")</f>
        <v>0</v>
      </c>
      <c r="S5" s="6">
        <f>SUMIFS(Concentrado!T$2:T566,Concentrado!$A$2:$A566,"="&amp;$A5,Concentrado!$B$2:$B566, "=Michoacán")</f>
        <v>410.43779999999998</v>
      </c>
      <c r="T5" s="6">
        <f>SUMIFS(Concentrado!U$2:U566,Concentrado!$A$2:$A566,"="&amp;$A5,Concentrado!$B$2:$B566, "=Michoacán")</f>
        <v>50.86636</v>
      </c>
    </row>
    <row r="6" spans="1:20" x14ac:dyDescent="0.25">
      <c r="A6" s="3">
        <v>2007</v>
      </c>
      <c r="B6" s="6">
        <f>SUMIFS(Concentrado!C$2:C567,Concentrado!$A$2:$A567,"="&amp;$A6,Concentrado!$B$2:$B567, "=Michoacán")</f>
        <v>2683.3953000000001</v>
      </c>
      <c r="C6" s="6">
        <f>SUMIFS(Concentrado!D$2:D567,Concentrado!$A$2:$A567,"="&amp;$A6,Concentrado!$B$2:$B567, "=Michoacán")</f>
        <v>37.579032850429968</v>
      </c>
      <c r="D6" s="6">
        <f>SUMIFS(Concentrado!E$2:E567,Concentrado!$A$2:$A567,"="&amp;$A6,Concentrado!$B$2:$B567, "=Michoacán")</f>
        <v>1336.28683</v>
      </c>
      <c r="E6" s="6">
        <f>SUMIFS(Concentrado!F$2:F567,Concentrado!$A$2:$A567,"="&amp;$A6,Concentrado!$B$2:$B567, "=Michoacán")</f>
        <v>18.713741759243195</v>
      </c>
      <c r="F6" s="6">
        <f>SUMIFS(Concentrado!G$2:G567,Concentrado!$A$2:$A567,"="&amp;$A6,Concentrado!$B$2:$B567, "=Michoacán")</f>
        <v>1765.3507</v>
      </c>
      <c r="G6" s="6">
        <f>SUMIFS(Concentrado!H$2:H567,Concentrado!$A$2:$A567,"="&amp;$A6,Concentrado!$B$2:$B567, "=Michoacán")</f>
        <v>24.722474526145863</v>
      </c>
      <c r="H6" s="6">
        <f>SUMIFS(Concentrado!I$2:I567,Concentrado!$A$2:$A567,"="&amp;$A6,Concentrado!$B$2:$B567, "=Michoacán")</f>
        <v>592.64869999999996</v>
      </c>
      <c r="I6" s="6">
        <f>SUMIFS(Concentrado!J$2:J567,Concentrado!$A$2:$A567,"="&amp;$A6,Concentrado!$B$2:$B567, "=Michoacán")</f>
        <v>8.2996213662834588</v>
      </c>
      <c r="J6" s="6">
        <f>SUMIFS(Concentrado!K$2:K567,Concentrado!$A$2:$A567,"="&amp;$A6,Concentrado!$B$2:$B567, "=Michoacán")</f>
        <v>303.91250000000002</v>
      </c>
      <c r="K6" s="6">
        <f>SUMIFS(Concentrado!L$2:L567,Concentrado!$A$2:$A567,"="&amp;$A6,Concentrado!$B$2:$B567, "=Michoacán")</f>
        <v>4.2560772992172629</v>
      </c>
      <c r="L6" s="6">
        <f>SUMIFS(Concentrado!M$2:M567,Concentrado!$A$2:$A567,"="&amp;$A6,Concentrado!$B$2:$B567, "=Michoacán")</f>
        <v>459.07749999999999</v>
      </c>
      <c r="M6" s="6">
        <f>SUMIFS(Concentrado!N$2:N567,Concentrado!$A$2:$A567,"="&amp;$A6,Concentrado!$B$2:$B567, "=Michoacán")</f>
        <v>6.4290521986802549</v>
      </c>
      <c r="N6" s="6">
        <f>SUMIFS(Concentrado!O$2:O567,Concentrado!$A$2:$A567,"="&amp;$A6,Concentrado!$B$2:$B567, "=Michoacán")</f>
        <v>7140.6715299999996</v>
      </c>
      <c r="O6" s="6">
        <f>SUMIFS(Concentrado!P$2:P567,Concentrado!$A$2:$A567,"="&amp;$A6,Concentrado!$B$2:$B567, "=Michoacán")</f>
        <v>0</v>
      </c>
      <c r="P6" s="6">
        <f>SUMIFS(Concentrado!Q$2:Q567,Concentrado!$A$2:$A567,"="&amp;$A6,Concentrado!$B$2:$B567, "=Michoacán")</f>
        <v>0</v>
      </c>
      <c r="Q6" s="6">
        <f>SUMIFS(Concentrado!R$2:R567,Concentrado!$A$2:$A567,"="&amp;$A6,Concentrado!$B$2:$B567, "=Michoacán")</f>
        <v>0</v>
      </c>
      <c r="R6" s="6">
        <f>SUMIFS(Concentrado!S$2:S567,Concentrado!$A$2:$A567,"="&amp;$A6,Concentrado!$B$2:$B567, "=Michoacán")</f>
        <v>0</v>
      </c>
      <c r="S6" s="6">
        <f>SUMIFS(Concentrado!T$2:T567,Concentrado!$A$2:$A567,"="&amp;$A6,Concentrado!$B$2:$B567, "=Michoacán")</f>
        <v>404.96019999999999</v>
      </c>
      <c r="T6" s="6">
        <f>SUMIFS(Concentrado!U$2:U567,Concentrado!$A$2:$A567,"="&amp;$A6,Concentrado!$B$2:$B567, "=Michoacán")</f>
        <v>54.1173</v>
      </c>
    </row>
    <row r="7" spans="1:20" x14ac:dyDescent="0.25">
      <c r="A7" s="3">
        <v>2008</v>
      </c>
      <c r="B7" s="6">
        <f>SUMIFS(Concentrado!C$2:C568,Concentrado!$A$2:$A568,"="&amp;$A7,Concentrado!$B$2:$B568, "=Michoacán")</f>
        <v>2948.7199000000001</v>
      </c>
      <c r="C7" s="6">
        <f>SUMIFS(Concentrado!D$2:D568,Concentrado!$A$2:$A568,"="&amp;$A7,Concentrado!$B$2:$B568, "=Michoacán")</f>
        <v>33.502657197711109</v>
      </c>
      <c r="D7" s="6">
        <f>SUMIFS(Concentrado!E$2:E568,Concentrado!$A$2:$A568,"="&amp;$A7,Concentrado!$B$2:$B568, "=Michoacán")</f>
        <v>2261.5309299999999</v>
      </c>
      <c r="E7" s="6">
        <f>SUMIFS(Concentrado!F$2:F568,Concentrado!$A$2:$A568,"="&amp;$A7,Concentrado!$B$2:$B568, "=Michoacán")</f>
        <v>25.694978858388957</v>
      </c>
      <c r="F7" s="6">
        <f>SUMIFS(Concentrado!G$2:G568,Concentrado!$A$2:$A568,"="&amp;$A7,Concentrado!$B$2:$B568, "=Michoacán")</f>
        <v>2096.1075000000001</v>
      </c>
      <c r="G7" s="6">
        <f>SUMIFS(Concentrado!H$2:H568,Concentrado!$A$2:$A568,"="&amp;$A7,Concentrado!$B$2:$B568, "=Michoacán")</f>
        <v>23.815477021758237</v>
      </c>
      <c r="H7" s="6">
        <f>SUMIFS(Concentrado!I$2:I568,Concentrado!$A$2:$A568,"="&amp;$A7,Concentrado!$B$2:$B568, "=Michoacán")</f>
        <v>744.22360000000003</v>
      </c>
      <c r="I7" s="6">
        <f>SUMIFS(Concentrado!J$2:J568,Concentrado!$A$2:$A568,"="&amp;$A7,Concentrado!$B$2:$B568, "=Michoacán")</f>
        <v>8.4556922986298151</v>
      </c>
      <c r="J7" s="6">
        <f>SUMIFS(Concentrado!K$2:K568,Concentrado!$A$2:$A568,"="&amp;$A7,Concentrado!$B$2:$B568, "=Michoacán")</f>
        <v>215.4632</v>
      </c>
      <c r="K7" s="6">
        <f>SUMIFS(Concentrado!L$2:L568,Concentrado!$A$2:$A568,"="&amp;$A7,Concentrado!$B$2:$B568, "=Michoacán")</f>
        <v>2.4480418531179815</v>
      </c>
      <c r="L7" s="6">
        <f>SUMIFS(Concentrado!M$2:M568,Concentrado!$A$2:$A568,"="&amp;$A7,Concentrado!$B$2:$B568, "=Michoacán")</f>
        <v>535.40570000000002</v>
      </c>
      <c r="M7" s="6">
        <f>SUMIFS(Concentrado!N$2:N568,Concentrado!$A$2:$A568,"="&amp;$A7,Concentrado!$B$2:$B568, "=Michoacán")</f>
        <v>6.0831527703938777</v>
      </c>
      <c r="N7" s="6">
        <f>SUMIFS(Concentrado!O$2:O568,Concentrado!$A$2:$A568,"="&amp;$A7,Concentrado!$B$2:$B568, "=Michoacán")</f>
        <v>8801.4508300000016</v>
      </c>
      <c r="O7" s="6">
        <f>SUMIFS(Concentrado!P$2:P568,Concentrado!$A$2:$A568,"="&amp;$A7,Concentrado!$B$2:$B568, "=Michoacán")</f>
        <v>0</v>
      </c>
      <c r="P7" s="6">
        <f>SUMIFS(Concentrado!Q$2:Q568,Concentrado!$A$2:$A568,"="&amp;$A7,Concentrado!$B$2:$B568, "=Michoacán")</f>
        <v>0</v>
      </c>
      <c r="Q7" s="6">
        <f>SUMIFS(Concentrado!R$2:R568,Concentrado!$A$2:$A568,"="&amp;$A7,Concentrado!$B$2:$B568, "=Michoacán")</f>
        <v>0</v>
      </c>
      <c r="R7" s="6">
        <f>SUMIFS(Concentrado!S$2:S568,Concentrado!$A$2:$A568,"="&amp;$A7,Concentrado!$B$2:$B568, "=Michoacán")</f>
        <v>0</v>
      </c>
      <c r="S7" s="6">
        <f>SUMIFS(Concentrado!T$2:T568,Concentrado!$A$2:$A568,"="&amp;$A7,Concentrado!$B$2:$B568, "=Michoacán")</f>
        <v>465.87599999999998</v>
      </c>
      <c r="T7" s="6">
        <f>SUMIFS(Concentrado!U$2:U568,Concentrado!$A$2:$A568,"="&amp;$A7,Concentrado!$B$2:$B568, "=Michoacán")</f>
        <v>69.529700000000005</v>
      </c>
    </row>
    <row r="8" spans="1:20" x14ac:dyDescent="0.25">
      <c r="A8" s="3">
        <v>2009</v>
      </c>
      <c r="B8" s="6">
        <f>SUMIFS(Concentrado!C$2:C569,Concentrado!$A$2:$A569,"="&amp;$A8,Concentrado!$B$2:$B569, "=Michoacán")</f>
        <v>3210.9578999999999</v>
      </c>
      <c r="C8" s="6">
        <f>SUMIFS(Concentrado!D$2:D569,Concentrado!$A$2:$A569,"="&amp;$A8,Concentrado!$B$2:$B569, "=Michoacán")</f>
        <v>31.207605034039105</v>
      </c>
      <c r="D8" s="6">
        <f>SUMIFS(Concentrado!E$2:E569,Concentrado!$A$2:$A569,"="&amp;$A8,Concentrado!$B$2:$B569, "=Michoacán")</f>
        <v>2576.2291799999998</v>
      </c>
      <c r="E8" s="6">
        <f>SUMIFS(Concentrado!F$2:F569,Concentrado!$A$2:$A569,"="&amp;$A8,Concentrado!$B$2:$B569, "=Michoacán")</f>
        <v>25.038616272921683</v>
      </c>
      <c r="F8" s="6">
        <f>SUMIFS(Concentrado!G$2:G569,Concentrado!$A$2:$A569,"="&amp;$A8,Concentrado!$B$2:$B569, "=Michoacán")</f>
        <v>2693.2588000000001</v>
      </c>
      <c r="G8" s="6">
        <f>SUMIFS(Concentrado!H$2:H569,Concentrado!$A$2:$A569,"="&amp;$A8,Concentrado!$B$2:$B569, "=Michoacán")</f>
        <v>26.1760382734542</v>
      </c>
      <c r="H8" s="6">
        <f>SUMIFS(Concentrado!I$2:I569,Concentrado!$A$2:$A569,"="&amp;$A8,Concentrado!$B$2:$B569, "=Michoacán")</f>
        <v>895.85757000000001</v>
      </c>
      <c r="I8" s="6">
        <f>SUMIFS(Concentrado!J$2:J569,Concentrado!$A$2:$A569,"="&amp;$A8,Concentrado!$B$2:$B569, "=Michoacán")</f>
        <v>8.7069248747590358</v>
      </c>
      <c r="J8" s="6">
        <f>SUMIFS(Concentrado!K$2:K569,Concentrado!$A$2:$A569,"="&amp;$A8,Concentrado!$B$2:$B569, "=Michoacán")</f>
        <v>372.43009999999998</v>
      </c>
      <c r="K8" s="6">
        <f>SUMIFS(Concentrado!L$2:L569,Concentrado!$A$2:$A569,"="&amp;$A8,Concentrado!$B$2:$B569, "=Michoacán")</f>
        <v>3.6196835416582966</v>
      </c>
      <c r="L8" s="6">
        <f>SUMIFS(Concentrado!M$2:M569,Concentrado!$A$2:$A569,"="&amp;$A8,Concentrado!$B$2:$B569, "=Michoacán")</f>
        <v>540.29021999999998</v>
      </c>
      <c r="M8" s="6">
        <f>SUMIFS(Concentrado!N$2:N569,Concentrado!$A$2:$A569,"="&amp;$A8,Concentrado!$B$2:$B569, "=Michoacán")</f>
        <v>5.2511320031676822</v>
      </c>
      <c r="N8" s="6">
        <f>SUMIFS(Concentrado!O$2:O569,Concentrado!$A$2:$A569,"="&amp;$A8,Concentrado!$B$2:$B569, "=Michoacán")</f>
        <v>10289.02377</v>
      </c>
      <c r="O8" s="6">
        <f>SUMIFS(Concentrado!P$2:P569,Concentrado!$A$2:$A569,"="&amp;$A8,Concentrado!$B$2:$B569, "=Michoacán")</f>
        <v>0</v>
      </c>
      <c r="P8" s="6">
        <f>SUMIFS(Concentrado!Q$2:Q569,Concentrado!$A$2:$A569,"="&amp;$A8,Concentrado!$B$2:$B569, "=Michoacán")</f>
        <v>0</v>
      </c>
      <c r="Q8" s="6">
        <f>SUMIFS(Concentrado!R$2:R569,Concentrado!$A$2:$A569,"="&amp;$A8,Concentrado!$B$2:$B569, "=Michoacán")</f>
        <v>0</v>
      </c>
      <c r="R8" s="6">
        <f>SUMIFS(Concentrado!S$2:S569,Concentrado!$A$2:$A569,"="&amp;$A8,Concentrado!$B$2:$B569, "=Michoacán")</f>
        <v>0</v>
      </c>
      <c r="S8" s="6">
        <f>SUMIFS(Concentrado!T$2:T569,Concentrado!$A$2:$A569,"="&amp;$A8,Concentrado!$B$2:$B569, "=Michoacán")</f>
        <v>477.73522000000003</v>
      </c>
      <c r="T8" s="6">
        <f>SUMIFS(Concentrado!U$2:U569,Concentrado!$A$2:$A569,"="&amp;$A8,Concentrado!$B$2:$B569, "=Michoacán")</f>
        <v>62.555</v>
      </c>
    </row>
    <row r="9" spans="1:20" x14ac:dyDescent="0.25">
      <c r="A9" s="3">
        <v>2010</v>
      </c>
      <c r="B9" s="6">
        <f>SUMIFS(Concentrado!C$2:C570,Concentrado!$A$2:$A570,"="&amp;$A9,Concentrado!$B$2:$B570, "=Michoacán")</f>
        <v>3493.4497999999999</v>
      </c>
      <c r="C9" s="6">
        <f>SUMIFS(Concentrado!D$2:D570,Concentrado!$A$2:$A570,"="&amp;$A9,Concentrado!$B$2:$B570, "=Michoacán")</f>
        <v>34.621284467238844</v>
      </c>
      <c r="D9" s="6">
        <f>SUMIFS(Concentrado!E$2:E570,Concentrado!$A$2:$A570,"="&amp;$A9,Concentrado!$B$2:$B570, "=Michoacán")</f>
        <v>2933.8807999999999</v>
      </c>
      <c r="E9" s="6">
        <f>SUMIFS(Concentrado!F$2:F570,Concentrado!$A$2:$A570,"="&amp;$A9,Concentrado!$B$2:$B570, "=Michoacán")</f>
        <v>29.075763953948979</v>
      </c>
      <c r="F9" s="6">
        <f>SUMIFS(Concentrado!G$2:G570,Concentrado!$A$2:$A570,"="&amp;$A9,Concentrado!$B$2:$B570, "=Michoacán")</f>
        <v>1694.2339999999999</v>
      </c>
      <c r="G9" s="6">
        <f>SUMIFS(Concentrado!H$2:H570,Concentrado!$A$2:$A570,"="&amp;$A9,Concentrado!$B$2:$B570, "=Michoacán")</f>
        <v>16.790439429834642</v>
      </c>
      <c r="H9" s="6">
        <f>SUMIFS(Concentrado!I$2:I570,Concentrado!$A$2:$A570,"="&amp;$A9,Concentrado!$B$2:$B570, "=Michoacán")</f>
        <v>1050.6669999999999</v>
      </c>
      <c r="I9" s="6">
        <f>SUMIFS(Concentrado!J$2:J570,Concentrado!$A$2:$A570,"="&amp;$A9,Concentrado!$B$2:$B570, "=Michoacán")</f>
        <v>10.412469956585731</v>
      </c>
      <c r="J9" s="6">
        <f>SUMIFS(Concentrado!K$2:K570,Concentrado!$A$2:$A570,"="&amp;$A9,Concentrado!$B$2:$B570, "=Michoacán")</f>
        <v>224.4683</v>
      </c>
      <c r="K9" s="6">
        <f>SUMIFS(Concentrado!L$2:L570,Concentrado!$A$2:$A570,"="&amp;$A9,Concentrado!$B$2:$B570, "=Michoacán")</f>
        <v>2.2245577618368837</v>
      </c>
      <c r="L9" s="6">
        <f>SUMIFS(Concentrado!M$2:M570,Concentrado!$A$2:$A570,"="&amp;$A9,Concentrado!$B$2:$B570, "=Michoacán")</f>
        <v>693.76859000000002</v>
      </c>
      <c r="M9" s="6">
        <f>SUMIFS(Concentrado!N$2:N570,Concentrado!$A$2:$A570,"="&amp;$A9,Concentrado!$B$2:$B570, "=Michoacán")</f>
        <v>6.875484430554919</v>
      </c>
      <c r="N9" s="6">
        <f>SUMIFS(Concentrado!O$2:O570,Concentrado!$A$2:$A570,"="&amp;$A9,Concentrado!$B$2:$B570, "=Michoacán")</f>
        <v>10090.468489999999</v>
      </c>
      <c r="O9" s="6">
        <f>SUMIFS(Concentrado!P$2:P570,Concentrado!$A$2:$A570,"="&amp;$A9,Concentrado!$B$2:$B570, "=Michoacán")</f>
        <v>0</v>
      </c>
      <c r="P9" s="6">
        <f>SUMIFS(Concentrado!Q$2:Q570,Concentrado!$A$2:$A570,"="&amp;$A9,Concentrado!$B$2:$B570, "=Michoacán")</f>
        <v>0</v>
      </c>
      <c r="Q9" s="6">
        <f>SUMIFS(Concentrado!R$2:R570,Concentrado!$A$2:$A570,"="&amp;$A9,Concentrado!$B$2:$B570, "=Michoacán")</f>
        <v>0</v>
      </c>
      <c r="R9" s="6">
        <f>SUMIFS(Concentrado!S$2:S570,Concentrado!$A$2:$A570,"="&amp;$A9,Concentrado!$B$2:$B570, "=Michoacán")</f>
        <v>0</v>
      </c>
      <c r="S9" s="6">
        <f>SUMIFS(Concentrado!T$2:T570,Concentrado!$A$2:$A570,"="&amp;$A9,Concentrado!$B$2:$B570, "=Michoacán")</f>
        <v>605.81290999999999</v>
      </c>
      <c r="T9" s="6">
        <f>SUMIFS(Concentrado!U$2:U570,Concentrado!$A$2:$A570,"="&amp;$A9,Concentrado!$B$2:$B570, "=Michoacán")</f>
        <v>87.955680000000001</v>
      </c>
    </row>
    <row r="10" spans="1:20" x14ac:dyDescent="0.25">
      <c r="A10" s="3">
        <v>2011</v>
      </c>
      <c r="B10" s="6">
        <f>SUMIFS(Concentrado!C$2:C571,Concentrado!$A$2:$A571,"="&amp;$A10,Concentrado!$B$2:$B571, "=Michoacán")</f>
        <v>4170.0667599999997</v>
      </c>
      <c r="C10" s="6">
        <f>SUMIFS(Concentrado!D$2:D571,Concentrado!$A$2:$A571,"="&amp;$A10,Concentrado!$B$2:$B571, "=Michoacán")</f>
        <v>35.373991599819249</v>
      </c>
      <c r="D10" s="6">
        <f>SUMIFS(Concentrado!E$2:E571,Concentrado!$A$2:$A571,"="&amp;$A10,Concentrado!$B$2:$B571, "=Michoacán")</f>
        <v>3374.8438200000001</v>
      </c>
      <c r="E10" s="6">
        <f>SUMIFS(Concentrado!F$2:F571,Concentrado!$A$2:$A571,"="&amp;$A10,Concentrado!$B$2:$B571, "=Michoacán")</f>
        <v>28.628245975462974</v>
      </c>
      <c r="F10" s="6">
        <f>SUMIFS(Concentrado!G$2:G571,Concentrado!$A$2:$A571,"="&amp;$A10,Concentrado!$B$2:$B571, "=Michoacán")</f>
        <v>1944.2561800000001</v>
      </c>
      <c r="G10" s="6">
        <f>SUMIFS(Concentrado!H$2:H571,Concentrado!$A$2:$A571,"="&amp;$A10,Concentrado!$B$2:$B571, "=Michoacán")</f>
        <v>16.492805927935951</v>
      </c>
      <c r="H10" s="6">
        <f>SUMIFS(Concentrado!I$2:I571,Concentrado!$A$2:$A571,"="&amp;$A10,Concentrado!$B$2:$B571, "=Michoacán")</f>
        <v>1332.45471</v>
      </c>
      <c r="I10" s="6">
        <f>SUMIFS(Concentrado!J$2:J571,Concentrado!$A$2:$A571,"="&amp;$A10,Concentrado!$B$2:$B571, "=Michoacán")</f>
        <v>11.302994515771157</v>
      </c>
      <c r="J10" s="6">
        <f>SUMIFS(Concentrado!K$2:K571,Concentrado!$A$2:$A571,"="&amp;$A10,Concentrado!$B$2:$B571, "=Michoacán")</f>
        <v>179.30547999999999</v>
      </c>
      <c r="K10" s="6">
        <f>SUMIFS(Concentrado!L$2:L571,Concentrado!$A$2:$A571,"="&amp;$A10,Concentrado!$B$2:$B571, "=Michoacán")</f>
        <v>1.5210189448673381</v>
      </c>
      <c r="L10" s="6">
        <f>SUMIFS(Concentrado!M$2:M571,Concentrado!$A$2:$A571,"="&amp;$A10,Concentrado!$B$2:$B571, "=Michoacán")</f>
        <v>787.58367999999996</v>
      </c>
      <c r="M10" s="6">
        <f>SUMIFS(Concentrado!N$2:N571,Concentrado!$A$2:$A571,"="&amp;$A10,Concentrado!$B$2:$B571, "=Michoacán")</f>
        <v>6.6809430361433195</v>
      </c>
      <c r="N10" s="6">
        <f>SUMIFS(Concentrado!O$2:O571,Concentrado!$A$2:$A571,"="&amp;$A10,Concentrado!$B$2:$B571, "=Michoacán")</f>
        <v>11788.510630000001</v>
      </c>
      <c r="O10" s="6">
        <f>SUMIFS(Concentrado!P$2:P571,Concentrado!$A$2:$A571,"="&amp;$A10,Concentrado!$B$2:$B571, "=Michoacán")</f>
        <v>0</v>
      </c>
      <c r="P10" s="6">
        <f>SUMIFS(Concentrado!Q$2:Q571,Concentrado!$A$2:$A571,"="&amp;$A10,Concentrado!$B$2:$B571, "=Michoacán")</f>
        <v>0</v>
      </c>
      <c r="Q10" s="6">
        <f>SUMIFS(Concentrado!R$2:R571,Concentrado!$A$2:$A571,"="&amp;$A10,Concentrado!$B$2:$B571, "=Michoacán")</f>
        <v>0</v>
      </c>
      <c r="R10" s="6">
        <f>SUMIFS(Concentrado!S$2:S571,Concentrado!$A$2:$A571,"="&amp;$A10,Concentrado!$B$2:$B571, "=Michoacán")</f>
        <v>0</v>
      </c>
      <c r="S10" s="6">
        <f>SUMIFS(Concentrado!T$2:T571,Concentrado!$A$2:$A571,"="&amp;$A10,Concentrado!$B$2:$B571, "=Michoacán")</f>
        <v>713.61514999999997</v>
      </c>
      <c r="T10" s="6">
        <f>SUMIFS(Concentrado!U$2:U571,Concentrado!$A$2:$A571,"="&amp;$A10,Concentrado!$B$2:$B571, "=Michoacán")</f>
        <v>73.968530000000001</v>
      </c>
    </row>
    <row r="11" spans="1:20" x14ac:dyDescent="0.25">
      <c r="A11" s="3">
        <v>2012</v>
      </c>
      <c r="B11" s="6">
        <f>SUMIFS(Concentrado!C$2:C572,Concentrado!$A$2:$A572,"="&amp;$A11,Concentrado!$B$2:$B572, "=Michoacán")</f>
        <v>4522.8207400000001</v>
      </c>
      <c r="C11" s="6">
        <f>SUMIFS(Concentrado!D$2:D572,Concentrado!$A$2:$A572,"="&amp;$A11,Concentrado!$B$2:$B572, "=Michoacán")</f>
        <v>36.684922706958886</v>
      </c>
      <c r="D11" s="6">
        <f>SUMIFS(Concentrado!E$2:E572,Concentrado!$A$2:$A572,"="&amp;$A11,Concentrado!$B$2:$B572, "=Michoacán")</f>
        <v>3812.0868</v>
      </c>
      <c r="E11" s="6">
        <f>SUMIFS(Concentrado!F$2:F572,Concentrado!$A$2:$A572,"="&amp;$A11,Concentrado!$B$2:$B572, "=Michoacán")</f>
        <v>30.920108854506189</v>
      </c>
      <c r="F11" s="6">
        <f>SUMIFS(Concentrado!G$2:G572,Concentrado!$A$2:$A572,"="&amp;$A11,Concentrado!$B$2:$B572, "=Michoacán")</f>
        <v>2137.3609999999999</v>
      </c>
      <c r="G11" s="6">
        <f>SUMIFS(Concentrado!H$2:H572,Concentrado!$A$2:$A572,"="&amp;$A11,Concentrado!$B$2:$B572, "=Michoacán")</f>
        <v>17.336288035565246</v>
      </c>
      <c r="H11" s="6">
        <f>SUMIFS(Concentrado!I$2:I572,Concentrado!$A$2:$A572,"="&amp;$A11,Concentrado!$B$2:$B572, "=Michoacán")</f>
        <v>877.12081999999998</v>
      </c>
      <c r="I11" s="6">
        <f>SUMIFS(Concentrado!J$2:J572,Concentrado!$A$2:$A572,"="&amp;$A11,Concentrado!$B$2:$B572, "=Michoacán")</f>
        <v>7.1143897439464725</v>
      </c>
      <c r="J11" s="6">
        <f>SUMIFS(Concentrado!K$2:K572,Concentrado!$A$2:$A572,"="&amp;$A11,Concentrado!$B$2:$B572, "=Michoacán")</f>
        <v>139.03100000000001</v>
      </c>
      <c r="K11" s="6">
        <f>SUMIFS(Concentrado!L$2:L572,Concentrado!$A$2:$A572,"="&amp;$A11,Concentrado!$B$2:$B572, "=Michoacán")</f>
        <v>1.1276903910348659</v>
      </c>
      <c r="L11" s="6">
        <f>SUMIFS(Concentrado!M$2:M572,Concentrado!$A$2:$A572,"="&amp;$A11,Concentrado!$B$2:$B572, "=Michoacán")</f>
        <v>840.40687000000003</v>
      </c>
      <c r="M11" s="6">
        <f>SUMIFS(Concentrado!N$2:N572,Concentrado!$A$2:$A572,"="&amp;$A11,Concentrado!$B$2:$B572, "=Michoacán")</f>
        <v>6.8166002679883455</v>
      </c>
      <c r="N11" s="6">
        <f>SUMIFS(Concentrado!O$2:O572,Concentrado!$A$2:$A572,"="&amp;$A11,Concentrado!$B$2:$B572, "=Michoacán")</f>
        <v>12328.827229999999</v>
      </c>
      <c r="O11" s="6">
        <f>SUMIFS(Concentrado!P$2:P572,Concentrado!$A$2:$A572,"="&amp;$A11,Concentrado!$B$2:$B572, "=Michoacán")</f>
        <v>0</v>
      </c>
      <c r="P11" s="6">
        <f>SUMIFS(Concentrado!Q$2:Q572,Concentrado!$A$2:$A572,"="&amp;$A11,Concentrado!$B$2:$B572, "=Michoacán")</f>
        <v>0</v>
      </c>
      <c r="Q11" s="6">
        <f>SUMIFS(Concentrado!R$2:R572,Concentrado!$A$2:$A572,"="&amp;$A11,Concentrado!$B$2:$B572, "=Michoacán")</f>
        <v>0</v>
      </c>
      <c r="R11" s="6">
        <f>SUMIFS(Concentrado!S$2:S572,Concentrado!$A$2:$A572,"="&amp;$A11,Concentrado!$B$2:$B572, "=Michoacán")</f>
        <v>0</v>
      </c>
      <c r="S11" s="6">
        <f>SUMIFS(Concentrado!T$2:T572,Concentrado!$A$2:$A572,"="&amp;$A11,Concentrado!$B$2:$B572, "=Michoacán")</f>
        <v>762.78501000000006</v>
      </c>
      <c r="T11" s="6">
        <f>SUMIFS(Concentrado!U$2:U572,Concentrado!$A$2:$A572,"="&amp;$A11,Concentrado!$B$2:$B572, "=Michoacán")</f>
        <v>77.621859999999998</v>
      </c>
    </row>
    <row r="12" spans="1:20" x14ac:dyDescent="0.25">
      <c r="A12" s="3">
        <v>2013</v>
      </c>
      <c r="B12" s="6">
        <f>SUMIFS(Concentrado!C$2:C573,Concentrado!$A$2:$A573,"="&amp;$A12,Concentrado!$B$2:$B573, "=Michoacán")</f>
        <v>5612.8729599999997</v>
      </c>
      <c r="C12" s="6">
        <f>SUMIFS(Concentrado!D$2:D573,Concentrado!$A$2:$A573,"="&amp;$A12,Concentrado!$B$2:$B573, "=Michoacán")</f>
        <v>40.317364415512131</v>
      </c>
      <c r="D12" s="6">
        <f>SUMIFS(Concentrado!E$2:E573,Concentrado!$A$2:$A573,"="&amp;$A12,Concentrado!$B$2:$B573, "=Michoacán")</f>
        <v>4020.2645200000002</v>
      </c>
      <c r="E12" s="6">
        <f>SUMIFS(Concentrado!F$2:F573,Concentrado!$A$2:$A573,"="&amp;$A12,Concentrado!$B$2:$B573, "=Michoacán")</f>
        <v>28.877630200202137</v>
      </c>
      <c r="F12" s="6">
        <f>SUMIFS(Concentrado!G$2:G573,Concentrado!$A$2:$A573,"="&amp;$A12,Concentrado!$B$2:$B573, "=Michoacán")</f>
        <v>2161.3204900000001</v>
      </c>
      <c r="G12" s="6">
        <f>SUMIFS(Concentrado!H$2:H573,Concentrado!$A$2:$A573,"="&amp;$A12,Concentrado!$B$2:$B573, "=Michoacán")</f>
        <v>15.524802794404104</v>
      </c>
      <c r="H12" s="6">
        <f>SUMIFS(Concentrado!I$2:I573,Concentrado!$A$2:$A573,"="&amp;$A12,Concentrado!$B$2:$B573, "=Michoacán")</f>
        <v>1213.03655</v>
      </c>
      <c r="I12" s="6">
        <f>SUMIFS(Concentrado!J$2:J573,Concentrado!$A$2:$A573,"="&amp;$A12,Concentrado!$B$2:$B573, "=Michoacán")</f>
        <v>8.7132627059646826</v>
      </c>
      <c r="J12" s="6">
        <f>SUMIFS(Concentrado!K$2:K573,Concentrado!$A$2:$A573,"="&amp;$A12,Concentrado!$B$2:$B573, "=Michoacán")</f>
        <v>36.0411</v>
      </c>
      <c r="K12" s="6">
        <f>SUMIFS(Concentrado!L$2:L573,Concentrado!$A$2:$A573,"="&amp;$A12,Concentrado!$B$2:$B573, "=Michoacán")</f>
        <v>0.25888385021205151</v>
      </c>
      <c r="L12" s="6">
        <f>SUMIFS(Concentrado!M$2:M573,Concentrado!$A$2:$A573,"="&amp;$A12,Concentrado!$B$2:$B573, "=Michoacán")</f>
        <v>878.19027000000006</v>
      </c>
      <c r="M12" s="6">
        <f>SUMIFS(Concentrado!N$2:N573,Concentrado!$A$2:$A573,"="&amp;$A12,Concentrado!$B$2:$B573, "=Michoacán")</f>
        <v>6.3080560337048839</v>
      </c>
      <c r="N12" s="6">
        <f>SUMIFS(Concentrado!O$2:O573,Concentrado!$A$2:$A573,"="&amp;$A12,Concentrado!$B$2:$B573, "=Michoacán")</f>
        <v>13921.725890000002</v>
      </c>
      <c r="O12" s="6">
        <f>SUMIFS(Concentrado!P$2:P573,Concentrado!$A$2:$A573,"="&amp;$A12,Concentrado!$B$2:$B573, "=Michoacán")</f>
        <v>0</v>
      </c>
      <c r="P12" s="6">
        <f>SUMIFS(Concentrado!Q$2:Q573,Concentrado!$A$2:$A573,"="&amp;$A12,Concentrado!$B$2:$B573, "=Michoacán")</f>
        <v>0</v>
      </c>
      <c r="Q12" s="6">
        <f>SUMIFS(Concentrado!R$2:R573,Concentrado!$A$2:$A573,"="&amp;$A12,Concentrado!$B$2:$B573, "=Michoacán")</f>
        <v>0</v>
      </c>
      <c r="R12" s="6">
        <f>SUMIFS(Concentrado!S$2:S573,Concentrado!$A$2:$A573,"="&amp;$A12,Concentrado!$B$2:$B573, "=Michoacán")</f>
        <v>0</v>
      </c>
      <c r="S12" s="6">
        <f>SUMIFS(Concentrado!T$2:T573,Concentrado!$A$2:$A573,"="&amp;$A12,Concentrado!$B$2:$B573, "=Michoacán")</f>
        <v>795.86505</v>
      </c>
      <c r="T12" s="6">
        <f>SUMIFS(Concentrado!U$2:U573,Concentrado!$A$2:$A573,"="&amp;$A12,Concentrado!$B$2:$B573, "=Michoacán")</f>
        <v>82.325220000000002</v>
      </c>
    </row>
    <row r="13" spans="1:20" x14ac:dyDescent="0.25">
      <c r="A13" s="3">
        <v>2014</v>
      </c>
      <c r="B13" s="6">
        <f>SUMIFS(Concentrado!C$2:C574,Concentrado!$A$2:$A574,"="&amp;$A13,Concentrado!$B$2:$B574, "=Michoacán")</f>
        <v>4597.57737</v>
      </c>
      <c r="C13" s="6">
        <f>SUMIFS(Concentrado!D$2:D574,Concentrado!$A$2:$A574,"="&amp;$A13,Concentrado!$B$2:$B574, "=Michoacán")</f>
        <v>31.17411452334925</v>
      </c>
      <c r="D13" s="6">
        <f>SUMIFS(Concentrado!E$2:E574,Concentrado!$A$2:$A574,"="&amp;$A13,Concentrado!$B$2:$B574, "=Michoacán")</f>
        <v>4763.6115</v>
      </c>
      <c r="E13" s="6">
        <f>SUMIFS(Concentrado!F$2:F574,Concentrado!$A$2:$A574,"="&amp;$A13,Concentrado!$B$2:$B574, "=Michoacán")</f>
        <v>32.299917651139715</v>
      </c>
      <c r="F13" s="6">
        <f>SUMIFS(Concentrado!G$2:G574,Concentrado!$A$2:$A574,"="&amp;$A13,Concentrado!$B$2:$B574, "=Michoacán")</f>
        <v>2661.07555</v>
      </c>
      <c r="G13" s="6">
        <f>SUMIFS(Concentrado!H$2:H574,Concentrado!$A$2:$A574,"="&amp;$A13,Concentrado!$B$2:$B574, "=Michoacán")</f>
        <v>18.043562353575922</v>
      </c>
      <c r="H13" s="6">
        <f>SUMIFS(Concentrado!I$2:I574,Concentrado!$A$2:$A574,"="&amp;$A13,Concentrado!$B$2:$B574, "=Michoacán")</f>
        <v>1700.4989399999999</v>
      </c>
      <c r="I13" s="6">
        <f>SUMIFS(Concentrado!J$2:J574,Concentrado!$A$2:$A574,"="&amp;$A13,Concentrado!$B$2:$B574, "=Michoacán")</f>
        <v>11.530322262394902</v>
      </c>
      <c r="J13" s="6">
        <f>SUMIFS(Concentrado!K$2:K574,Concentrado!$A$2:$A574,"="&amp;$A13,Concentrado!$B$2:$B574, "=Michoacán")</f>
        <v>42.345289999999999</v>
      </c>
      <c r="K13" s="6">
        <f>SUMIFS(Concentrado!L$2:L574,Concentrado!$A$2:$A574,"="&amp;$A13,Concentrado!$B$2:$B574, "=Michoacán")</f>
        <v>0.28712446006850684</v>
      </c>
      <c r="L13" s="6">
        <f>SUMIFS(Concentrado!M$2:M574,Concentrado!$A$2:$A574,"="&amp;$A13,Concentrado!$B$2:$B574, "=Michoacán")</f>
        <v>982.95216999999991</v>
      </c>
      <c r="M13" s="6">
        <f>SUMIFS(Concentrado!N$2:N574,Concentrado!$A$2:$A574,"="&amp;$A13,Concentrado!$B$2:$B574, "=Michoacán")</f>
        <v>6.6649587494717153</v>
      </c>
      <c r="N13" s="6">
        <f>SUMIFS(Concentrado!O$2:O574,Concentrado!$A$2:$A574,"="&amp;$A13,Concentrado!$B$2:$B574, "=Michoacán")</f>
        <v>14748.060819999999</v>
      </c>
      <c r="O13" s="6">
        <f>SUMIFS(Concentrado!P$2:P574,Concentrado!$A$2:$A574,"="&amp;$A13,Concentrado!$B$2:$B574, "=Michoacán")</f>
        <v>0</v>
      </c>
      <c r="P13" s="6">
        <f>SUMIFS(Concentrado!Q$2:Q574,Concentrado!$A$2:$A574,"="&amp;$A13,Concentrado!$B$2:$B574, "=Michoacán")</f>
        <v>0</v>
      </c>
      <c r="Q13" s="6">
        <f>SUMIFS(Concentrado!R$2:R574,Concentrado!$A$2:$A574,"="&amp;$A13,Concentrado!$B$2:$B574, "=Michoacán")</f>
        <v>0</v>
      </c>
      <c r="R13" s="6">
        <f>SUMIFS(Concentrado!S$2:S574,Concentrado!$A$2:$A574,"="&amp;$A13,Concentrado!$B$2:$B574, "=Michoacán")</f>
        <v>0</v>
      </c>
      <c r="S13" s="6">
        <f>SUMIFS(Concentrado!T$2:T574,Concentrado!$A$2:$A574,"="&amp;$A13,Concentrado!$B$2:$B574, "=Michoacán")</f>
        <v>906.63064999999995</v>
      </c>
      <c r="T13" s="6">
        <f>SUMIFS(Concentrado!U$2:U574,Concentrado!$A$2:$A574,"="&amp;$A13,Concentrado!$B$2:$B574, "=Michoacán")</f>
        <v>76.321520000000007</v>
      </c>
    </row>
    <row r="14" spans="1:20" x14ac:dyDescent="0.25">
      <c r="A14" s="3">
        <v>2015</v>
      </c>
      <c r="B14" s="6">
        <f>SUMIFS(Concentrado!C$2:C575,Concentrado!$A$2:$A575,"="&amp;$A14,Concentrado!$B$2:$B575, "=Michoacán")</f>
        <v>4960.95514</v>
      </c>
      <c r="C14" s="6">
        <f>SUMIFS(Concentrado!D$2:D575,Concentrado!$A$2:$A575,"="&amp;$A14,Concentrado!$B$2:$B575, "=Michoacán")</f>
        <v>31.739432216499203</v>
      </c>
      <c r="D14" s="6">
        <f>SUMIFS(Concentrado!E$2:E575,Concentrado!$A$2:$A575,"="&amp;$A14,Concentrado!$B$2:$B575, "=Michoacán")</f>
        <v>4800.8504999999996</v>
      </c>
      <c r="E14" s="6">
        <f>SUMIFS(Concentrado!F$2:F575,Concentrado!$A$2:$A575,"="&amp;$A14,Concentrado!$B$2:$B575, "=Michoacán")</f>
        <v>30.715107217497696</v>
      </c>
      <c r="F14" s="6">
        <f>SUMIFS(Concentrado!G$2:G575,Concentrado!$A$2:$A575,"="&amp;$A14,Concentrado!$B$2:$B575, "=Michoacán")</f>
        <v>2647.2804799999999</v>
      </c>
      <c r="G14" s="6">
        <f>SUMIFS(Concentrado!H$2:H575,Concentrado!$A$2:$A575,"="&amp;$A14,Concentrado!$B$2:$B575, "=Michoacán")</f>
        <v>16.936895614222681</v>
      </c>
      <c r="H14" s="6">
        <f>SUMIFS(Concentrado!I$2:I575,Concentrado!$A$2:$A575,"="&amp;$A14,Concentrado!$B$2:$B575, "=Michoacán")</f>
        <v>1854.2564299999999</v>
      </c>
      <c r="I14" s="6">
        <f>SUMIFS(Concentrado!J$2:J575,Concentrado!$A$2:$A575,"="&amp;$A14,Concentrado!$B$2:$B575, "=Michoacán")</f>
        <v>11.863249033933574</v>
      </c>
      <c r="J14" s="6">
        <f>SUMIFS(Concentrado!K$2:K575,Concentrado!$A$2:$A575,"="&amp;$A14,Concentrado!$B$2:$B575, "=Michoacán")</f>
        <v>391.55005999999997</v>
      </c>
      <c r="K14" s="6">
        <f>SUMIFS(Concentrado!L$2:L575,Concentrado!$A$2:$A575,"="&amp;$A14,Concentrado!$B$2:$B575, "=Michoacán")</f>
        <v>2.5050773969982307</v>
      </c>
      <c r="L14" s="6">
        <f>SUMIFS(Concentrado!M$2:M575,Concentrado!$A$2:$A575,"="&amp;$A14,Concentrado!$B$2:$B575, "=Michoacán")</f>
        <v>975.36537999999996</v>
      </c>
      <c r="M14" s="6">
        <f>SUMIFS(Concentrado!N$2:N575,Concentrado!$A$2:$A575,"="&amp;$A14,Concentrado!$B$2:$B575, "=Michoacán")</f>
        <v>6.2402385208486253</v>
      </c>
      <c r="N14" s="6">
        <f>SUMIFS(Concentrado!O$2:O575,Concentrado!$A$2:$A575,"="&amp;$A14,Concentrado!$B$2:$B575, "=Michoacán")</f>
        <v>15630.257989999998</v>
      </c>
      <c r="O14" s="6">
        <f>SUMIFS(Concentrado!P$2:P575,Concentrado!$A$2:$A575,"="&amp;$A14,Concentrado!$B$2:$B575, "=Michoacán")</f>
        <v>0</v>
      </c>
      <c r="P14" s="6">
        <f>SUMIFS(Concentrado!Q$2:Q575,Concentrado!$A$2:$A575,"="&amp;$A14,Concentrado!$B$2:$B575, "=Michoacán")</f>
        <v>0</v>
      </c>
      <c r="Q14" s="6">
        <f>SUMIFS(Concentrado!R$2:R575,Concentrado!$A$2:$A575,"="&amp;$A14,Concentrado!$B$2:$B575, "=Michoacán")</f>
        <v>0</v>
      </c>
      <c r="R14" s="6">
        <f>SUMIFS(Concentrado!S$2:S575,Concentrado!$A$2:$A575,"="&amp;$A14,Concentrado!$B$2:$B575, "=Michoacán")</f>
        <v>0</v>
      </c>
      <c r="S14" s="6">
        <f>SUMIFS(Concentrado!T$2:T575,Concentrado!$A$2:$A575,"="&amp;$A14,Concentrado!$B$2:$B575, "=Michoacán")</f>
        <v>884.99676999999997</v>
      </c>
      <c r="T14" s="6">
        <f>SUMIFS(Concentrado!U$2:U575,Concentrado!$A$2:$A575,"="&amp;$A14,Concentrado!$B$2:$B575, "=Michoacán")</f>
        <v>90.368610000000004</v>
      </c>
    </row>
    <row r="15" spans="1:20" x14ac:dyDescent="0.25">
      <c r="A15" s="3">
        <v>2016</v>
      </c>
      <c r="B15" s="6">
        <f>SUMIFS(Concentrado!C$2:C576,Concentrado!$A$2:$A576,"="&amp;$A15,Concentrado!$B$2:$B576, "=Michoacán")</f>
        <v>5328.1809599999997</v>
      </c>
      <c r="C15" s="6">
        <f>SUMIFS(Concentrado!D$2:D576,Concentrado!$A$2:$A576,"="&amp;$A15,Concentrado!$B$2:$B576, "=Michoacán")</f>
        <v>32.408217305419377</v>
      </c>
      <c r="D15" s="6">
        <f>SUMIFS(Concentrado!E$2:E576,Concentrado!$A$2:$A576,"="&amp;$A15,Concentrado!$B$2:$B576, "=Michoacán")</f>
        <v>4902.1172999999999</v>
      </c>
      <c r="E15" s="6">
        <f>SUMIFS(Concentrado!F$2:F576,Concentrado!$A$2:$A576,"="&amp;$A15,Concentrado!$B$2:$B576, "=Michoacán")</f>
        <v>29.816720548293034</v>
      </c>
      <c r="F15" s="6">
        <f>SUMIFS(Concentrado!G$2:G576,Concentrado!$A$2:$A576,"="&amp;$A15,Concentrado!$B$2:$B576, "=Michoacán")</f>
        <v>3086.1961200000001</v>
      </c>
      <c r="G15" s="6">
        <f>SUMIFS(Concentrado!H$2:H576,Concentrado!$A$2:$A576,"="&amp;$A15,Concentrado!$B$2:$B576, "=Michoacán")</f>
        <v>18.771531082552073</v>
      </c>
      <c r="H15" s="6">
        <f>SUMIFS(Concentrado!I$2:I576,Concentrado!$A$2:$A576,"="&amp;$A15,Concentrado!$B$2:$B576, "=Michoacán")</f>
        <v>1962.56504</v>
      </c>
      <c r="I15" s="6">
        <f>SUMIFS(Concentrado!J$2:J576,Concentrado!$A$2:$A576,"="&amp;$A15,Concentrado!$B$2:$B576, "=Michoacán")</f>
        <v>11.937138541244115</v>
      </c>
      <c r="J15" s="6">
        <f>SUMIFS(Concentrado!K$2:K576,Concentrado!$A$2:$A576,"="&amp;$A15,Concentrado!$B$2:$B576, "=Michoacán")</f>
        <v>255.99562</v>
      </c>
      <c r="K15" s="6">
        <f>SUMIFS(Concentrado!L$2:L576,Concentrado!$A$2:$A576,"="&amp;$A15,Concentrado!$B$2:$B576, "=Michoacán")</f>
        <v>1.5570720560128204</v>
      </c>
      <c r="L15" s="6">
        <f>SUMIFS(Concentrado!M$2:M576,Concentrado!$A$2:$A576,"="&amp;$A15,Concentrado!$B$2:$B576, "=Michoacán")</f>
        <v>905.77819</v>
      </c>
      <c r="M15" s="6">
        <f>SUMIFS(Concentrado!N$2:N576,Concentrado!$A$2:$A576,"="&amp;$A15,Concentrado!$B$2:$B576, "=Michoacán")</f>
        <v>5.5093204664785711</v>
      </c>
      <c r="N15" s="6">
        <f>SUMIFS(Concentrado!O$2:O576,Concentrado!$A$2:$A576,"="&amp;$A15,Concentrado!$B$2:$B576, "=Michoacán")</f>
        <v>16440.83323</v>
      </c>
      <c r="O15" s="6">
        <f>SUMIFS(Concentrado!P$2:P576,Concentrado!$A$2:$A576,"="&amp;$A15,Concentrado!$B$2:$B576, "=Michoacán")</f>
        <v>0</v>
      </c>
      <c r="P15" s="6">
        <f>SUMIFS(Concentrado!Q$2:Q576,Concentrado!$A$2:$A576,"="&amp;$A15,Concentrado!$B$2:$B576, "=Michoacán")</f>
        <v>0</v>
      </c>
      <c r="Q15" s="6">
        <f>SUMIFS(Concentrado!R$2:R576,Concentrado!$A$2:$A576,"="&amp;$A15,Concentrado!$B$2:$B576, "=Michoacán")</f>
        <v>0</v>
      </c>
      <c r="R15" s="6">
        <f>SUMIFS(Concentrado!S$2:S576,Concentrado!$A$2:$A576,"="&amp;$A15,Concentrado!$B$2:$B576, "=Michoacán")</f>
        <v>0</v>
      </c>
      <c r="S15" s="6">
        <f>SUMIFS(Concentrado!T$2:T576,Concentrado!$A$2:$A576,"="&amp;$A15,Concentrado!$B$2:$B576, "=Michoacán")</f>
        <v>903.39787999999999</v>
      </c>
      <c r="T15" s="6">
        <f>SUMIFS(Concentrado!U$2:U576,Concentrado!$A$2:$A576,"="&amp;$A15,Concentrado!$B$2:$B576, "=Michoacán")</f>
        <v>2.3803100000000001</v>
      </c>
    </row>
    <row r="16" spans="1:20" x14ac:dyDescent="0.25">
      <c r="A16" s="3">
        <v>2017</v>
      </c>
      <c r="B16" s="6">
        <f>SUMIFS(Concentrado!C$2:C577,Concentrado!$A$2:$A577,"="&amp;$A16,Concentrado!$B$2:$B577, "=Michoacán")</f>
        <v>5714.9800800000003</v>
      </c>
      <c r="C16" s="6">
        <f>SUMIFS(Concentrado!D$2:D577,Concentrado!$A$2:$A577,"="&amp;$A16,Concentrado!$B$2:$B577, "=Michoacán")</f>
        <v>32.91210646726114</v>
      </c>
      <c r="D16" s="6">
        <f>SUMIFS(Concentrado!E$2:E577,Concentrado!$A$2:$A577,"="&amp;$A16,Concentrado!$B$2:$B577, "=Michoacán")</f>
        <v>5211.4132499999996</v>
      </c>
      <c r="E16" s="6">
        <f>SUMIFS(Concentrado!F$2:F577,Concentrado!$A$2:$A577,"="&amp;$A16,Concentrado!$B$2:$B577, "=Michoacán")</f>
        <v>30.012105961512887</v>
      </c>
      <c r="F16" s="6">
        <f>SUMIFS(Concentrado!G$2:G577,Concentrado!$A$2:$A577,"="&amp;$A16,Concentrado!$B$2:$B577, "=Michoacán")</f>
        <v>3286.4767200000001</v>
      </c>
      <c r="G16" s="6">
        <f>SUMIFS(Concentrado!H$2:H577,Concentrado!$A$2:$A577,"="&amp;$A16,Concentrado!$B$2:$B577, "=Michoacán")</f>
        <v>18.926552708266865</v>
      </c>
      <c r="H16" s="6">
        <f>SUMIFS(Concentrado!I$2:I577,Concentrado!$A$2:$A577,"="&amp;$A16,Concentrado!$B$2:$B577, "=Michoacán")</f>
        <v>1850.1407999999999</v>
      </c>
      <c r="I16" s="6">
        <f>SUMIFS(Concentrado!J$2:J577,Concentrado!$A$2:$A577,"="&amp;$A16,Concentrado!$B$2:$B577, "=Michoacán")</f>
        <v>10.654810714409995</v>
      </c>
      <c r="J16" s="6">
        <f>SUMIFS(Concentrado!K$2:K577,Concentrado!$A$2:$A577,"="&amp;$A16,Concentrado!$B$2:$B577, "=Michoacán")</f>
        <v>358.86939000000001</v>
      </c>
      <c r="K16" s="6">
        <f>SUMIFS(Concentrado!L$2:L577,Concentrado!$A$2:$A577,"="&amp;$A16,Concentrado!$B$2:$B577, "=Michoacán")</f>
        <v>2.0666996920698035</v>
      </c>
      <c r="L16" s="6">
        <f>SUMIFS(Concentrado!M$2:M577,Concentrado!$A$2:$A577,"="&amp;$A16,Concentrado!$B$2:$B577, "=Michoacán")</f>
        <v>942.49018000000001</v>
      </c>
      <c r="M16" s="6">
        <f>SUMIFS(Concentrado!N$2:N577,Concentrado!$A$2:$A577,"="&amp;$A16,Concentrado!$B$2:$B577, "=Michoacán")</f>
        <v>5.4277244564793161</v>
      </c>
      <c r="N16" s="6">
        <f>SUMIFS(Concentrado!O$2:O577,Concentrado!$A$2:$A577,"="&amp;$A16,Concentrado!$B$2:$B577, "=Michoacán")</f>
        <v>17364.370419999999</v>
      </c>
      <c r="O16" s="6">
        <f>SUMIFS(Concentrado!P$2:P577,Concentrado!$A$2:$A577,"="&amp;$A16,Concentrado!$B$2:$B577, "=Michoacán")</f>
        <v>0</v>
      </c>
      <c r="P16" s="6">
        <f>SUMIFS(Concentrado!Q$2:Q577,Concentrado!$A$2:$A577,"="&amp;$A16,Concentrado!$B$2:$B577, "=Michoacán")</f>
        <v>0</v>
      </c>
      <c r="Q16" s="6">
        <f>SUMIFS(Concentrado!R$2:R577,Concentrado!$A$2:$A577,"="&amp;$A16,Concentrado!$B$2:$B577, "=Michoacán")</f>
        <v>0</v>
      </c>
      <c r="R16" s="6">
        <f>SUMIFS(Concentrado!S$2:S577,Concentrado!$A$2:$A577,"="&amp;$A16,Concentrado!$B$2:$B577, "=Michoacán")</f>
        <v>0</v>
      </c>
      <c r="S16" s="6">
        <f>SUMIFS(Concentrado!T$2:T577,Concentrado!$A$2:$A577,"="&amp;$A16,Concentrado!$B$2:$B577, "=Michoacán")</f>
        <v>939.55925000000002</v>
      </c>
      <c r="T16" s="6">
        <f>SUMIFS(Concentrado!U$2:U577,Concentrado!$A$2:$A577,"="&amp;$A16,Concentrado!$B$2:$B577, "=Michoacán")</f>
        <v>2.93093</v>
      </c>
    </row>
    <row r="17" spans="1:20" x14ac:dyDescent="0.25">
      <c r="A17" s="3">
        <v>2018</v>
      </c>
      <c r="B17" s="6">
        <f>SUMIFS(Concentrado!C$2:C578,Concentrado!$A$2:$A578,"="&amp;$A17,Concentrado!$B$2:$B578, "=Michoacán")</f>
        <v>6068.2992700000004</v>
      </c>
      <c r="C17" s="6">
        <f>SUMIFS(Concentrado!D$2:D578,Concentrado!$A$2:$A578,"="&amp;$A17,Concentrado!$B$2:$B578, "=Michoacán")</f>
        <v>33.880816662548227</v>
      </c>
      <c r="D17" s="6">
        <f>SUMIFS(Concentrado!E$2:E578,Concentrado!$A$2:$A578,"="&amp;$A17,Concentrado!$B$2:$B578, "=Michoacán")</f>
        <v>4870.3083500000002</v>
      </c>
      <c r="E17" s="6">
        <f>SUMIFS(Concentrado!F$2:F578,Concentrado!$A$2:$A578,"="&amp;$A17,Concentrado!$B$2:$B578, "=Michoacán")</f>
        <v>27.192136866451506</v>
      </c>
      <c r="F17" s="6">
        <f>SUMIFS(Concentrado!G$2:G578,Concentrado!$A$2:$A578,"="&amp;$A17,Concentrado!$B$2:$B578, "=Michoacán")</f>
        <v>3457.8225699999998</v>
      </c>
      <c r="G17" s="6">
        <f>SUMIFS(Concentrado!H$2:H578,Concentrado!$A$2:$A578,"="&amp;$A17,Concentrado!$B$2:$B578, "=Michoacán")</f>
        <v>19.305879181827386</v>
      </c>
      <c r="H17" s="6">
        <f>SUMIFS(Concentrado!I$2:I578,Concentrado!$A$2:$A578,"="&amp;$A17,Concentrado!$B$2:$B578, "=Michoacán")</f>
        <v>1999.6056599999999</v>
      </c>
      <c r="I17" s="6">
        <f>SUMIFS(Concentrado!J$2:J578,Concentrado!$A$2:$A578,"="&amp;$A17,Concentrado!$B$2:$B578, "=Michoacán")</f>
        <v>11.164293280455455</v>
      </c>
      <c r="J17" s="6">
        <f>SUMIFS(Concentrado!K$2:K578,Concentrado!$A$2:$A578,"="&amp;$A17,Concentrado!$B$2:$B578, "=Michoacán")</f>
        <v>470.19873999999999</v>
      </c>
      <c r="K17" s="6">
        <f>SUMIFS(Concentrado!L$2:L578,Concentrado!$A$2:$A578,"="&amp;$A17,Concentrado!$B$2:$B578, "=Michoacán")</f>
        <v>2.625235934499516</v>
      </c>
      <c r="L17" s="6">
        <f>SUMIFS(Concentrado!M$2:M578,Concentrado!$A$2:$A578,"="&amp;$A17,Concentrado!$B$2:$B578, "=Michoacán")</f>
        <v>1044.4885499999998</v>
      </c>
      <c r="M17" s="6">
        <f>SUMIFS(Concentrado!N$2:N578,Concentrado!$A$2:$A578,"="&amp;$A17,Concentrado!$B$2:$B578, "=Michoacán")</f>
        <v>5.8316380742179232</v>
      </c>
      <c r="N17" s="6">
        <f>SUMIFS(Concentrado!O$2:O578,Concentrado!$A$2:$A578,"="&amp;$A17,Concentrado!$B$2:$B578, "=Michoacán")</f>
        <v>17910.723139999998</v>
      </c>
      <c r="O17" s="6">
        <f>SUMIFS(Concentrado!P$2:P578,Concentrado!$A$2:$A578,"="&amp;$A17,Concentrado!$B$2:$B578, "=Michoacán")</f>
        <v>0</v>
      </c>
      <c r="P17" s="6">
        <f>SUMIFS(Concentrado!Q$2:Q578,Concentrado!$A$2:$A578,"="&amp;$A17,Concentrado!$B$2:$B578, "=Michoacán")</f>
        <v>0</v>
      </c>
      <c r="Q17" s="6">
        <f>SUMIFS(Concentrado!R$2:R578,Concentrado!$A$2:$A578,"="&amp;$A17,Concentrado!$B$2:$B578, "=Michoacán")</f>
        <v>0</v>
      </c>
      <c r="R17" s="6">
        <f>SUMIFS(Concentrado!S$2:S578,Concentrado!$A$2:$A578,"="&amp;$A17,Concentrado!$B$2:$B578, "=Michoacán")</f>
        <v>0</v>
      </c>
      <c r="S17" s="6">
        <f>SUMIFS(Concentrado!T$2:T578,Concentrado!$A$2:$A578,"="&amp;$A17,Concentrado!$B$2:$B578, "=Michoacán")</f>
        <v>1040.8829599999999</v>
      </c>
      <c r="T17" s="6">
        <f>SUMIFS(Concentrado!U$2:U578,Concentrado!$A$2:$A578,"="&amp;$A17,Concentrado!$B$2:$B578, "=Michoacán")</f>
        <v>3.6055899999999999</v>
      </c>
    </row>
    <row r="18" spans="1:20" x14ac:dyDescent="0.25">
      <c r="A18" s="3">
        <v>2019</v>
      </c>
      <c r="B18" s="6">
        <f>SUMIFS(Concentrado!C$2:C579,Concentrado!$A$2:$A579,"="&amp;$A18,Concentrado!$B$2:$B579, "=Michoacán")</f>
        <v>6302.5844699999998</v>
      </c>
      <c r="C18" s="6">
        <f>SUMIFS(Concentrado!D$2:D579,Concentrado!$A$2:$A579,"="&amp;$A18,Concentrado!$B$2:$B579, "=Michoacán")</f>
        <v>33.728948032115952</v>
      </c>
      <c r="D18" s="6">
        <f>SUMIFS(Concentrado!E$2:E579,Concentrado!$A$2:$A579,"="&amp;$A18,Concentrado!$B$2:$B579, "=Michoacán")</f>
        <v>4841.1583000000001</v>
      </c>
      <c r="E18" s="6">
        <f>SUMIFS(Concentrado!F$2:F579,Concentrado!$A$2:$A579,"="&amp;$A18,Concentrado!$B$2:$B579, "=Michoacán")</f>
        <v>25.907971165350652</v>
      </c>
      <c r="F18" s="6">
        <f>SUMIFS(Concentrado!G$2:G579,Concentrado!$A$2:$A579,"="&amp;$A18,Concentrado!$B$2:$B579, "=Michoacán")</f>
        <v>3560.7209400000002</v>
      </c>
      <c r="G18" s="6">
        <f>SUMIFS(Concentrado!H$2:H579,Concentrado!$A$2:$A579,"="&amp;$A18,Concentrado!$B$2:$B579, "=Michoacán")</f>
        <v>19.055575076192046</v>
      </c>
      <c r="H18" s="6">
        <f>SUMIFS(Concentrado!I$2:I579,Concentrado!$A$2:$A579,"="&amp;$A18,Concentrado!$B$2:$B579, "=Michoacán")</f>
        <v>2146.4789000000001</v>
      </c>
      <c r="I18" s="6">
        <f>SUMIFS(Concentrado!J$2:J579,Concentrado!$A$2:$A579,"="&amp;$A18,Concentrado!$B$2:$B579, "=Michoacán")</f>
        <v>11.487109076402973</v>
      </c>
      <c r="J18" s="6">
        <f>SUMIFS(Concentrado!K$2:K579,Concentrado!$A$2:$A579,"="&amp;$A18,Concentrado!$B$2:$B579, "=Michoacán")</f>
        <v>853.75756000000001</v>
      </c>
      <c r="K18" s="6">
        <f>SUMIFS(Concentrado!L$2:L579,Concentrado!$A$2:$A579,"="&amp;$A18,Concentrado!$B$2:$B579, "=Michoacán")</f>
        <v>4.5689739677961212</v>
      </c>
      <c r="L18" s="6">
        <f>SUMIFS(Concentrado!M$2:M579,Concentrado!$A$2:$A579,"="&amp;$A18,Concentrado!$B$2:$B579, "=Michoacán")</f>
        <v>981.27979000000005</v>
      </c>
      <c r="M18" s="6">
        <f>SUMIFS(Concentrado!N$2:N579,Concentrado!$A$2:$A579,"="&amp;$A18,Concentrado!$B$2:$B579, "=Michoacán")</f>
        <v>5.2514226821422758</v>
      </c>
      <c r="N18" s="6">
        <f>SUMIFS(Concentrado!O$2:O579,Concentrado!$A$2:$A579,"="&amp;$A18,Concentrado!$B$2:$B579, "=Michoacán")</f>
        <v>18685.979959999997</v>
      </c>
      <c r="O18" s="6">
        <f>SUMIFS(Concentrado!P$2:P579,Concentrado!$A$2:$A579,"="&amp;$A18,Concentrado!$B$2:$B579, "=Michoacán")</f>
        <v>0</v>
      </c>
      <c r="P18" s="6">
        <f>SUMIFS(Concentrado!Q$2:Q579,Concentrado!$A$2:$A579,"="&amp;$A18,Concentrado!$B$2:$B579, "=Michoacán")</f>
        <v>0</v>
      </c>
      <c r="Q18" s="6">
        <f>SUMIFS(Concentrado!R$2:R579,Concentrado!$A$2:$A579,"="&amp;$A18,Concentrado!$B$2:$B579, "=Michoacán")</f>
        <v>0</v>
      </c>
      <c r="R18" s="6">
        <f>SUMIFS(Concentrado!S$2:S579,Concentrado!$A$2:$A579,"="&amp;$A18,Concentrado!$B$2:$B579, "=Michoacán")</f>
        <v>0</v>
      </c>
      <c r="S18" s="6">
        <f>SUMIFS(Concentrado!T$2:T579,Concentrado!$A$2:$A579,"="&amp;$A18,Concentrado!$B$2:$B579, "=Michoacán")</f>
        <v>977.41327000000001</v>
      </c>
      <c r="T18" s="6">
        <f>SUMIFS(Concentrado!U$2:U579,Concentrado!$A$2:$A579,"="&amp;$A18,Concentrado!$B$2:$B579, "=Michoacán")</f>
        <v>3.86652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"=Morelos")</f>
        <v>1386.8589999999999</v>
      </c>
      <c r="C2" s="6">
        <f>SUMIFS(Concentrado!D$2:D563,Concentrado!$A$2:$A563,"="&amp;$A2,Concentrado!$B$2:$B563, "=Morelos")</f>
        <v>50.9914476920193</v>
      </c>
      <c r="D2" s="6">
        <f>SUMIFS(Concentrado!E$2:E563,Concentrado!$A$2:$A563,"="&amp;$A2,Concentrado!$B$2:$B563, "=Morelos")</f>
        <v>357.86910999999998</v>
      </c>
      <c r="E2" s="6">
        <f>SUMIFS(Concentrado!F$2:F563,Concentrado!$A$2:$A563,"="&amp;$A2,Concentrado!$B$2:$B563, "=Morelos")</f>
        <v>13.157980734273995</v>
      </c>
      <c r="F2" s="6">
        <f>SUMIFS(Concentrado!G$2:G563,Concentrado!$A$2:$A563,"="&amp;$A2,Concentrado!$B$2:$B563, "=Morelos")</f>
        <v>565.46299999999997</v>
      </c>
      <c r="G2" s="6">
        <f>SUMIFS(Concentrado!H$2:H563,Concentrado!$A$2:$A563,"="&amp;$A2,Concentrado!$B$2:$B563, "=Morelos")</f>
        <v>20.790705461962826</v>
      </c>
      <c r="H2" s="6">
        <f>SUMIFS(Concentrado!I$2:I563,Concentrado!$A$2:$A563,"="&amp;$A2,Concentrado!$B$2:$B563, "=Morelos")</f>
        <v>262.71809999999999</v>
      </c>
      <c r="I2" s="6">
        <f>SUMIFS(Concentrado!J$2:J563,Concentrado!$A$2:$A563,"="&amp;$A2,Concentrado!$B$2:$B563, "=Morelos")</f>
        <v>9.6595084676212188</v>
      </c>
      <c r="J2" s="6">
        <f>SUMIFS(Concentrado!K$2:K563,Concentrado!$A$2:$A563,"="&amp;$A2,Concentrado!$B$2:$B563, "=Morelos")</f>
        <v>118.34399999999999</v>
      </c>
      <c r="K2" s="6">
        <f>SUMIFS(Concentrado!L$2:L563,Concentrado!$A$2:$A563,"="&amp;$A2,Concentrado!$B$2:$B563, "=Morelos")</f>
        <v>4.3512223561763177</v>
      </c>
      <c r="L2" s="6">
        <f>SUMIFS(Concentrado!M$2:M563,Concentrado!$A$2:$A563,"="&amp;$A2,Concentrado!$B$2:$B563, "=Morelos")</f>
        <v>28.53425</v>
      </c>
      <c r="M2" s="6">
        <f>SUMIFS(Concentrado!N$2:N563,Concentrado!$A$2:$A563,"="&amp;$A2,Concentrado!$B$2:$B563, "=Morelos")</f>
        <v>1.0491352879463605</v>
      </c>
      <c r="N2" s="6">
        <f>SUMIFS(Concentrado!O$2:O563,Concentrado!$A$2:$A563,"="&amp;$A2,Concentrado!$B$2:$B563, "=Morelos")</f>
        <v>2719.7874599999996</v>
      </c>
      <c r="O2" s="6">
        <f>SUMIFS(Concentrado!P$2:P563,Concentrado!$A$2:$A563,"="&amp;$A2,Concentrado!$B$2:$B563, "=Morelos")</f>
        <v>0</v>
      </c>
      <c r="P2" s="6">
        <f>SUMIFS(Concentrado!Q$2:Q563,Concentrado!$A$2:$A563,"="&amp;$A2,Concentrado!$B$2:$B563, "=Morelos")</f>
        <v>0</v>
      </c>
      <c r="Q2" s="6">
        <f>SUMIFS(Concentrado!R$2:R563,Concentrado!$A$2:$A563,"="&amp;$A2,Concentrado!$B$2:$B563, "=Morelos")</f>
        <v>0</v>
      </c>
      <c r="R2" s="6">
        <f>SUMIFS(Concentrado!S$2:S563,Concentrado!$A$2:$A563,"="&amp;$A2,Concentrado!$B$2:$B563, "=Morelos")</f>
        <v>0</v>
      </c>
      <c r="S2" s="6">
        <f>SUMIFS(Concentrado!T$2:T563,Concentrado!$A$2:$A563,"="&amp;$A2,Concentrado!$B$2:$B563, "=Morelos")</f>
        <v>0</v>
      </c>
      <c r="T2" s="6">
        <f>SUMIFS(Concentrado!U$2:U563,Concentrado!$A$2:$A563,"="&amp;$A2,Concentrado!$B$2:$B563, "=Morelos")</f>
        <v>28.53425</v>
      </c>
    </row>
    <row r="3" spans="1:20" x14ac:dyDescent="0.25">
      <c r="A3" s="3">
        <v>2004</v>
      </c>
      <c r="B3" s="6">
        <f>SUMIFS(Concentrado!C$2:C564,Concentrado!$A$2:$A564,"="&amp;$A3,Concentrado!$B$2:$B564, "=Morelos")</f>
        <v>1855.4349999999999</v>
      </c>
      <c r="C3" s="6">
        <f>SUMIFS(Concentrado!D$2:D564,Concentrado!$A$2:$A564,"="&amp;$A3,Concentrado!$B$2:$B564, "=Morelos")</f>
        <v>56.085917627984664</v>
      </c>
      <c r="D3" s="6">
        <f>SUMIFS(Concentrado!E$2:E564,Concentrado!$A$2:$A564,"="&amp;$A3,Concentrado!$B$2:$B564, "=Morelos")</f>
        <v>428.87990000000002</v>
      </c>
      <c r="E3" s="6">
        <f>SUMIFS(Concentrado!F$2:F564,Concentrado!$A$2:$A564,"="&amp;$A3,Concentrado!$B$2:$B564, "=Morelos")</f>
        <v>12.964141963312267</v>
      </c>
      <c r="F3" s="6">
        <f>SUMIFS(Concentrado!G$2:G564,Concentrado!$A$2:$A564,"="&amp;$A3,Concentrado!$B$2:$B564, "=Morelos")</f>
        <v>599.56700000000001</v>
      </c>
      <c r="G3" s="6">
        <f>SUMIFS(Concentrado!H$2:H564,Concentrado!$A$2:$A564,"="&amp;$A3,Concentrado!$B$2:$B564, "=Morelos")</f>
        <v>18.12365584052143</v>
      </c>
      <c r="H3" s="6">
        <f>SUMIFS(Concentrado!I$2:I564,Concentrado!$A$2:$A564,"="&amp;$A3,Concentrado!$B$2:$B564, "=Morelos")</f>
        <v>269.95283000000001</v>
      </c>
      <c r="I3" s="6">
        <f>SUMIFS(Concentrado!J$2:J564,Concentrado!$A$2:$A564,"="&amp;$A3,Concentrado!$B$2:$B564, "=Morelos")</f>
        <v>8.1601091856202714</v>
      </c>
      <c r="J3" s="6">
        <f>SUMIFS(Concentrado!K$2:K564,Concentrado!$A$2:$A564,"="&amp;$A3,Concentrado!$B$2:$B564, "=Morelos")</f>
        <v>117.502</v>
      </c>
      <c r="K3" s="6">
        <f>SUMIFS(Concentrado!L$2:L564,Concentrado!$A$2:$A564,"="&amp;$A3,Concentrado!$B$2:$B564, "=Morelos")</f>
        <v>3.5518395918603742</v>
      </c>
      <c r="L3" s="6">
        <f>SUMIFS(Concentrado!M$2:M564,Concentrado!$A$2:$A564,"="&amp;$A3,Concentrado!$B$2:$B564, "=Morelos")</f>
        <v>36.864469999999997</v>
      </c>
      <c r="M3" s="6">
        <f>SUMIFS(Concentrado!N$2:N564,Concentrado!$A$2:$A564,"="&amp;$A3,Concentrado!$B$2:$B564, "=Morelos")</f>
        <v>1.1143357907010008</v>
      </c>
      <c r="N3" s="6">
        <f>SUMIFS(Concentrado!O$2:O564,Concentrado!$A$2:$A564,"="&amp;$A3,Concentrado!$B$2:$B564, "=Morelos")</f>
        <v>3308.2012</v>
      </c>
      <c r="O3" s="6">
        <f>SUMIFS(Concentrado!P$2:P564,Concentrado!$A$2:$A564,"="&amp;$A3,Concentrado!$B$2:$B564, "=Morelos")</f>
        <v>0</v>
      </c>
      <c r="P3" s="6">
        <f>SUMIFS(Concentrado!Q$2:Q564,Concentrado!$A$2:$A564,"="&amp;$A3,Concentrado!$B$2:$B564, "=Morelos")</f>
        <v>0</v>
      </c>
      <c r="Q3" s="6">
        <f>SUMIFS(Concentrado!R$2:R564,Concentrado!$A$2:$A564,"="&amp;$A3,Concentrado!$B$2:$B564, "=Morelos")</f>
        <v>0</v>
      </c>
      <c r="R3" s="6">
        <f>SUMIFS(Concentrado!S$2:S564,Concentrado!$A$2:$A564,"="&amp;$A3,Concentrado!$B$2:$B564, "=Morelos")</f>
        <v>0</v>
      </c>
      <c r="S3" s="6">
        <f>SUMIFS(Concentrado!T$2:T564,Concentrado!$A$2:$A564,"="&amp;$A3,Concentrado!$B$2:$B564, "=Morelos")</f>
        <v>0</v>
      </c>
      <c r="T3" s="6">
        <f>SUMIFS(Concentrado!U$2:U564,Concentrado!$A$2:$A564,"="&amp;$A3,Concentrado!$B$2:$B564, "=Morelos")</f>
        <v>36.864469999999997</v>
      </c>
    </row>
    <row r="4" spans="1:20" x14ac:dyDescent="0.25">
      <c r="A4" s="3">
        <v>2005</v>
      </c>
      <c r="B4" s="6">
        <f>SUMIFS(Concentrado!C$2:C565,Concentrado!$A$2:$A565,"="&amp;$A4,Concentrado!$B$2:$B565, "=Morelos")</f>
        <v>1721.3125</v>
      </c>
      <c r="C4" s="6">
        <f>SUMIFS(Concentrado!D$2:D565,Concentrado!$A$2:$A565,"="&amp;$A4,Concentrado!$B$2:$B565, "=Morelos")</f>
        <v>48.29912701273674</v>
      </c>
      <c r="D4" s="6">
        <f>SUMIFS(Concentrado!E$2:E565,Concentrado!$A$2:$A565,"="&amp;$A4,Concentrado!$B$2:$B565, "=Morelos")</f>
        <v>695.08027000000004</v>
      </c>
      <c r="E4" s="6">
        <f>SUMIFS(Concentrado!F$2:F565,Concentrado!$A$2:$A565,"="&amp;$A4,Concentrado!$B$2:$B565, "=Morelos")</f>
        <v>19.503588247210978</v>
      </c>
      <c r="F4" s="6">
        <f>SUMIFS(Concentrado!G$2:G565,Concentrado!$A$2:$A565,"="&amp;$A4,Concentrado!$B$2:$B565, "=Morelos")</f>
        <v>656.56899999999996</v>
      </c>
      <c r="G4" s="6">
        <f>SUMIFS(Concentrado!H$2:H565,Concentrado!$A$2:$A565,"="&amp;$A4,Concentrado!$B$2:$B565, "=Morelos")</f>
        <v>18.422982185759732</v>
      </c>
      <c r="H4" s="6">
        <f>SUMIFS(Concentrado!I$2:I565,Concentrado!$A$2:$A565,"="&amp;$A4,Concentrado!$B$2:$B565, "=Morelos")</f>
        <v>288.93761000000001</v>
      </c>
      <c r="I4" s="6">
        <f>SUMIFS(Concentrado!J$2:J565,Concentrado!$A$2:$A565,"="&amp;$A4,Concentrado!$B$2:$B565, "=Morelos")</f>
        <v>8.107437971981609</v>
      </c>
      <c r="J4" s="6">
        <f>SUMIFS(Concentrado!K$2:K565,Concentrado!$A$2:$A565,"="&amp;$A4,Concentrado!$B$2:$B565, "=Morelos")</f>
        <v>160.17500000000001</v>
      </c>
      <c r="K4" s="6">
        <f>SUMIFS(Concentrado!L$2:L565,Concentrado!$A$2:$A565,"="&amp;$A4,Concentrado!$B$2:$B565, "=Morelos")</f>
        <v>4.4944265897477118</v>
      </c>
      <c r="L4" s="6">
        <f>SUMIFS(Concentrado!M$2:M565,Concentrado!$A$2:$A565,"="&amp;$A4,Concentrado!$B$2:$B565, "=Morelos")</f>
        <v>41.784030000000001</v>
      </c>
      <c r="M4" s="6">
        <f>SUMIFS(Concentrado!N$2:N565,Concentrado!$A$2:$A565,"="&amp;$A4,Concentrado!$B$2:$B565, "=Morelos")</f>
        <v>1.1724379925632344</v>
      </c>
      <c r="N4" s="6">
        <f>SUMIFS(Concentrado!O$2:O565,Concentrado!$A$2:$A565,"="&amp;$A4,Concentrado!$B$2:$B565, "=Morelos")</f>
        <v>3563.8584099999998</v>
      </c>
      <c r="O4" s="6">
        <f>SUMIFS(Concentrado!P$2:P565,Concentrado!$A$2:$A565,"="&amp;$A4,Concentrado!$B$2:$B565, "=Morelos")</f>
        <v>0</v>
      </c>
      <c r="P4" s="6">
        <f>SUMIFS(Concentrado!Q$2:Q565,Concentrado!$A$2:$A565,"="&amp;$A4,Concentrado!$B$2:$B565, "=Morelos")</f>
        <v>0</v>
      </c>
      <c r="Q4" s="6">
        <f>SUMIFS(Concentrado!R$2:R565,Concentrado!$A$2:$A565,"="&amp;$A4,Concentrado!$B$2:$B565, "=Morelos")</f>
        <v>0</v>
      </c>
      <c r="R4" s="6">
        <f>SUMIFS(Concentrado!S$2:S565,Concentrado!$A$2:$A565,"="&amp;$A4,Concentrado!$B$2:$B565, "=Morelos")</f>
        <v>0</v>
      </c>
      <c r="S4" s="6">
        <f>SUMIFS(Concentrado!T$2:T565,Concentrado!$A$2:$A565,"="&amp;$A4,Concentrado!$B$2:$B565, "=Morelos")</f>
        <v>0</v>
      </c>
      <c r="T4" s="6">
        <f>SUMIFS(Concentrado!U$2:U565,Concentrado!$A$2:$A565,"="&amp;$A4,Concentrado!$B$2:$B565, "=Morelos")</f>
        <v>41.784030000000001</v>
      </c>
    </row>
    <row r="5" spans="1:20" x14ac:dyDescent="0.25">
      <c r="A5" s="3">
        <v>2006</v>
      </c>
      <c r="B5" s="6">
        <f>SUMIFS(Concentrado!C$2:C566,Concentrado!$A$2:$A566,"="&amp;$A5,Concentrado!$B$2:$B566, "=Morelos")</f>
        <v>1850.79395</v>
      </c>
      <c r="C5" s="6">
        <f>SUMIFS(Concentrado!D$2:D566,Concentrado!$A$2:$A566,"="&amp;$A5,Concentrado!$B$2:$B566, "=Morelos")</f>
        <v>48.670201393234031</v>
      </c>
      <c r="D5" s="6">
        <f>SUMIFS(Concentrado!E$2:E566,Concentrado!$A$2:$A566,"="&amp;$A5,Concentrado!$B$2:$B566, "=Morelos")</f>
        <v>761.32907</v>
      </c>
      <c r="E5" s="6">
        <f>SUMIFS(Concentrado!F$2:F566,Concentrado!$A$2:$A566,"="&amp;$A5,Concentrado!$B$2:$B566, "=Morelos")</f>
        <v>20.020618266784137</v>
      </c>
      <c r="F5" s="6">
        <f>SUMIFS(Concentrado!G$2:G566,Concentrado!$A$2:$A566,"="&amp;$A5,Concentrado!$B$2:$B566, "=Morelos")</f>
        <v>666.69899999999996</v>
      </c>
      <c r="G5" s="6">
        <f>SUMIFS(Concentrado!H$2:H566,Concentrado!$A$2:$A566,"="&amp;$A5,Concentrado!$B$2:$B566, "=Morelos")</f>
        <v>17.532137815053769</v>
      </c>
      <c r="H5" s="6">
        <f>SUMIFS(Concentrado!I$2:I566,Concentrado!$A$2:$A566,"="&amp;$A5,Concentrado!$B$2:$B566, "=Morelos")</f>
        <v>300.37893000000003</v>
      </c>
      <c r="I5" s="6">
        <f>SUMIFS(Concentrado!J$2:J566,Concentrado!$A$2:$A566,"="&amp;$A5,Concentrado!$B$2:$B566, "=Morelos")</f>
        <v>7.8990440926090937</v>
      </c>
      <c r="J5" s="6">
        <f>SUMIFS(Concentrado!K$2:K566,Concentrado!$A$2:$A566,"="&amp;$A5,Concentrado!$B$2:$B566, "=Morelos")</f>
        <v>170.535</v>
      </c>
      <c r="K5" s="6">
        <f>SUMIFS(Concentrado!L$2:L566,Concentrado!$A$2:$A566,"="&amp;$A5,Concentrado!$B$2:$B566, "=Morelos")</f>
        <v>4.4845471828969208</v>
      </c>
      <c r="L5" s="6">
        <f>SUMIFS(Concentrado!M$2:M566,Concentrado!$A$2:$A566,"="&amp;$A5,Concentrado!$B$2:$B566, "=Morelos")</f>
        <v>52.98912</v>
      </c>
      <c r="M5" s="6">
        <f>SUMIFS(Concentrado!N$2:N566,Concentrado!$A$2:$A566,"="&amp;$A5,Concentrado!$B$2:$B566, "=Morelos")</f>
        <v>1.3934512494220361</v>
      </c>
      <c r="N5" s="6">
        <f>SUMIFS(Concentrado!O$2:O566,Concentrado!$A$2:$A566,"="&amp;$A5,Concentrado!$B$2:$B566, "=Morelos")</f>
        <v>3802.7250700000004</v>
      </c>
      <c r="O5" s="6">
        <f>SUMIFS(Concentrado!P$2:P566,Concentrado!$A$2:$A566,"="&amp;$A5,Concentrado!$B$2:$B566, "=Morelos")</f>
        <v>0</v>
      </c>
      <c r="P5" s="6">
        <f>SUMIFS(Concentrado!Q$2:Q566,Concentrado!$A$2:$A566,"="&amp;$A5,Concentrado!$B$2:$B566, "=Morelos")</f>
        <v>0</v>
      </c>
      <c r="Q5" s="6">
        <f>SUMIFS(Concentrado!R$2:R566,Concentrado!$A$2:$A566,"="&amp;$A5,Concentrado!$B$2:$B566, "=Morelos")</f>
        <v>0</v>
      </c>
      <c r="R5" s="6">
        <f>SUMIFS(Concentrado!S$2:S566,Concentrado!$A$2:$A566,"="&amp;$A5,Concentrado!$B$2:$B566, "=Morelos")</f>
        <v>0</v>
      </c>
      <c r="S5" s="6">
        <f>SUMIFS(Concentrado!T$2:T566,Concentrado!$A$2:$A566,"="&amp;$A5,Concentrado!$B$2:$B566, "=Morelos")</f>
        <v>0</v>
      </c>
      <c r="T5" s="6">
        <f>SUMIFS(Concentrado!U$2:U566,Concentrado!$A$2:$A566,"="&amp;$A5,Concentrado!$B$2:$B566, "=Morelos")</f>
        <v>52.98912</v>
      </c>
    </row>
    <row r="6" spans="1:20" x14ac:dyDescent="0.25">
      <c r="A6" s="3">
        <v>2007</v>
      </c>
      <c r="B6" s="6">
        <f>SUMIFS(Concentrado!C$2:C567,Concentrado!$A$2:$A567,"="&amp;$A6,Concentrado!$B$2:$B567, "=Morelos")</f>
        <v>1893.5097000000001</v>
      </c>
      <c r="C6" s="6">
        <f>SUMIFS(Concentrado!D$2:D567,Concentrado!$A$2:$A567,"="&amp;$A6,Concentrado!$B$2:$B567, "=Morelos")</f>
        <v>44.651005122107854</v>
      </c>
      <c r="D6" s="6">
        <f>SUMIFS(Concentrado!E$2:E567,Concentrado!$A$2:$A567,"="&amp;$A6,Concentrado!$B$2:$B567, "=Morelos")</f>
        <v>1053.58044</v>
      </c>
      <c r="E6" s="6">
        <f>SUMIFS(Concentrado!F$2:F567,Concentrado!$A$2:$A567,"="&amp;$A6,Concentrado!$B$2:$B567, "=Morelos")</f>
        <v>24.844565424192254</v>
      </c>
      <c r="F6" s="6">
        <f>SUMIFS(Concentrado!G$2:G567,Concentrado!$A$2:$A567,"="&amp;$A6,Concentrado!$B$2:$B567, "=Morelos")</f>
        <v>740.23109999999997</v>
      </c>
      <c r="G6" s="6">
        <f>SUMIFS(Concentrado!H$2:H567,Concentrado!$A$2:$A567,"="&amp;$A6,Concentrado!$B$2:$B567, "=Morelos")</f>
        <v>17.455449337092666</v>
      </c>
      <c r="H6" s="6">
        <f>SUMIFS(Concentrado!I$2:I567,Concentrado!$A$2:$A567,"="&amp;$A6,Concentrado!$B$2:$B567, "=Morelos")</f>
        <v>317.33909999999997</v>
      </c>
      <c r="I6" s="6">
        <f>SUMIFS(Concentrado!J$2:J567,Concentrado!$A$2:$A567,"="&amp;$A6,Concentrado!$B$2:$B567, "=Morelos")</f>
        <v>7.483198939802155</v>
      </c>
      <c r="J6" s="6">
        <f>SUMIFS(Concentrado!K$2:K567,Concentrado!$A$2:$A567,"="&amp;$A6,Concentrado!$B$2:$B567, "=Morelos")</f>
        <v>177.91749999999999</v>
      </c>
      <c r="K6" s="6">
        <f>SUMIFS(Concentrado!L$2:L567,Concentrado!$A$2:$A567,"="&amp;$A6,Concentrado!$B$2:$B567, "=Morelos")</f>
        <v>4.1954869329756406</v>
      </c>
      <c r="L6" s="6">
        <f>SUMIFS(Concentrado!M$2:M567,Concentrado!$A$2:$A567,"="&amp;$A6,Concentrado!$B$2:$B567, "=Morelos")</f>
        <v>58.109900000000003</v>
      </c>
      <c r="M6" s="6">
        <f>SUMIFS(Concentrado!N$2:N567,Concentrado!$A$2:$A567,"="&amp;$A6,Concentrado!$B$2:$B567, "=Morelos")</f>
        <v>1.3702942438294219</v>
      </c>
      <c r="N6" s="6">
        <f>SUMIFS(Concentrado!O$2:O567,Concentrado!$A$2:$A567,"="&amp;$A6,Concentrado!$B$2:$B567, "=Morelos")</f>
        <v>4240.6877400000003</v>
      </c>
      <c r="O6" s="6">
        <f>SUMIFS(Concentrado!P$2:P567,Concentrado!$A$2:$A567,"="&amp;$A6,Concentrado!$B$2:$B567, "=Morelos")</f>
        <v>0</v>
      </c>
      <c r="P6" s="6">
        <f>SUMIFS(Concentrado!Q$2:Q567,Concentrado!$A$2:$A567,"="&amp;$A6,Concentrado!$B$2:$B567, "=Morelos")</f>
        <v>0</v>
      </c>
      <c r="Q6" s="6">
        <f>SUMIFS(Concentrado!R$2:R567,Concentrado!$A$2:$A567,"="&amp;$A6,Concentrado!$B$2:$B567, "=Morelos")</f>
        <v>0</v>
      </c>
      <c r="R6" s="6">
        <f>SUMIFS(Concentrado!S$2:S567,Concentrado!$A$2:$A567,"="&amp;$A6,Concentrado!$B$2:$B567, "=Morelos")</f>
        <v>0</v>
      </c>
      <c r="S6" s="6">
        <f>SUMIFS(Concentrado!T$2:T567,Concentrado!$A$2:$A567,"="&amp;$A6,Concentrado!$B$2:$B567, "=Morelos")</f>
        <v>0</v>
      </c>
      <c r="T6" s="6">
        <f>SUMIFS(Concentrado!U$2:U567,Concentrado!$A$2:$A567,"="&amp;$A6,Concentrado!$B$2:$B567, "=Morelos")</f>
        <v>58.109900000000003</v>
      </c>
    </row>
    <row r="7" spans="1:20" x14ac:dyDescent="0.25">
      <c r="A7" s="3">
        <v>2008</v>
      </c>
      <c r="B7" s="6">
        <f>SUMIFS(Concentrado!C$2:C568,Concentrado!$A$2:$A568,"="&amp;$A7,Concentrado!$B$2:$B568, "=Morelos")</f>
        <v>1919.1693</v>
      </c>
      <c r="C7" s="6">
        <f>SUMIFS(Concentrado!D$2:D568,Concentrado!$A$2:$A568,"="&amp;$A7,Concentrado!$B$2:$B568, "=Morelos")</f>
        <v>40.056273786923754</v>
      </c>
      <c r="D7" s="6">
        <f>SUMIFS(Concentrado!E$2:E568,Concentrado!$A$2:$A568,"="&amp;$A7,Concentrado!$B$2:$B568, "=Morelos")</f>
        <v>1388.3275000000001</v>
      </c>
      <c r="E7" s="6">
        <f>SUMIFS(Concentrado!F$2:F568,Concentrado!$A$2:$A568,"="&amp;$A7,Concentrado!$B$2:$B568, "=Morelos")</f>
        <v>28.976717398467866</v>
      </c>
      <c r="F7" s="6">
        <f>SUMIFS(Concentrado!G$2:G568,Concentrado!$A$2:$A568,"="&amp;$A7,Concentrado!$B$2:$B568, "=Morelos")</f>
        <v>771.11149999999998</v>
      </c>
      <c r="G7" s="6">
        <f>SUMIFS(Concentrado!H$2:H568,Concentrado!$A$2:$A568,"="&amp;$A7,Concentrado!$B$2:$B568, "=Morelos")</f>
        <v>16.09438696432121</v>
      </c>
      <c r="H7" s="6">
        <f>SUMIFS(Concentrado!I$2:I568,Concentrado!$A$2:$A568,"="&amp;$A7,Concentrado!$B$2:$B568, "=Morelos")</f>
        <v>471.15170000000001</v>
      </c>
      <c r="I7" s="6">
        <f>SUMIFS(Concentrado!J$2:J568,Concentrado!$A$2:$A568,"="&amp;$A7,Concentrado!$B$2:$B568, "=Morelos")</f>
        <v>9.8337241484503561</v>
      </c>
      <c r="J7" s="6">
        <f>SUMIFS(Concentrado!K$2:K568,Concentrado!$A$2:$A568,"="&amp;$A7,Concentrado!$B$2:$B568, "=Morelos")</f>
        <v>191.3349</v>
      </c>
      <c r="K7" s="6">
        <f>SUMIFS(Concentrado!L$2:L568,Concentrado!$A$2:$A568,"="&amp;$A7,Concentrado!$B$2:$B568, "=Morelos")</f>
        <v>3.9934794389393784</v>
      </c>
      <c r="L7" s="6">
        <f>SUMIFS(Concentrado!M$2:M568,Concentrado!$A$2:$A568,"="&amp;$A7,Concentrado!$B$2:$B568, "=Morelos")</f>
        <v>50.087899999999998</v>
      </c>
      <c r="M7" s="6">
        <f>SUMIFS(Concentrado!N$2:N568,Concentrado!$A$2:$A568,"="&amp;$A7,Concentrado!$B$2:$B568, "=Morelos")</f>
        <v>1.0454182628974205</v>
      </c>
      <c r="N7" s="6">
        <f>SUMIFS(Concentrado!O$2:O568,Concentrado!$A$2:$A568,"="&amp;$A7,Concentrado!$B$2:$B568, "=Morelos")</f>
        <v>4791.1828000000005</v>
      </c>
      <c r="O7" s="6">
        <f>SUMIFS(Concentrado!P$2:P568,Concentrado!$A$2:$A568,"="&amp;$A7,Concentrado!$B$2:$B568, "=Morelos")</f>
        <v>0</v>
      </c>
      <c r="P7" s="6">
        <f>SUMIFS(Concentrado!Q$2:Q568,Concentrado!$A$2:$A568,"="&amp;$A7,Concentrado!$B$2:$B568, "=Morelos")</f>
        <v>0</v>
      </c>
      <c r="Q7" s="6">
        <f>SUMIFS(Concentrado!R$2:R568,Concentrado!$A$2:$A568,"="&amp;$A7,Concentrado!$B$2:$B568, "=Morelos")</f>
        <v>0</v>
      </c>
      <c r="R7" s="6">
        <f>SUMIFS(Concentrado!S$2:S568,Concentrado!$A$2:$A568,"="&amp;$A7,Concentrado!$B$2:$B568, "=Morelos")</f>
        <v>0</v>
      </c>
      <c r="S7" s="6">
        <f>SUMIFS(Concentrado!T$2:T568,Concentrado!$A$2:$A568,"="&amp;$A7,Concentrado!$B$2:$B568, "=Morelos")</f>
        <v>0</v>
      </c>
      <c r="T7" s="6">
        <f>SUMIFS(Concentrado!U$2:U568,Concentrado!$A$2:$A568,"="&amp;$A7,Concentrado!$B$2:$B568, "=Morelos")</f>
        <v>50.087899999999998</v>
      </c>
    </row>
    <row r="8" spans="1:20" x14ac:dyDescent="0.25">
      <c r="A8" s="3">
        <v>2009</v>
      </c>
      <c r="B8" s="6">
        <f>SUMIFS(Concentrado!C$2:C569,Concentrado!$A$2:$A569,"="&amp;$A8,Concentrado!$B$2:$B569, "=Morelos")</f>
        <v>2181.4853199999998</v>
      </c>
      <c r="C8" s="6">
        <f>SUMIFS(Concentrado!D$2:D569,Concentrado!$A$2:$A569,"="&amp;$A8,Concentrado!$B$2:$B569, "=Morelos")</f>
        <v>40.912500548613785</v>
      </c>
      <c r="D8" s="6">
        <f>SUMIFS(Concentrado!E$2:E569,Concentrado!$A$2:$A569,"="&amp;$A8,Concentrado!$B$2:$B569, "=Morelos")</f>
        <v>1463.6733999999999</v>
      </c>
      <c r="E8" s="6">
        <f>SUMIFS(Concentrado!F$2:F569,Concentrado!$A$2:$A569,"="&amp;$A8,Concentrado!$B$2:$B569, "=Morelos")</f>
        <v>27.450351479097463</v>
      </c>
      <c r="F8" s="6">
        <f>SUMIFS(Concentrado!G$2:G569,Concentrado!$A$2:$A569,"="&amp;$A8,Concentrado!$B$2:$B569, "=Morelos")</f>
        <v>840.21400000000006</v>
      </c>
      <c r="G8" s="6">
        <f>SUMIFS(Concentrado!H$2:H569,Concentrado!$A$2:$A569,"="&amp;$A8,Concentrado!$B$2:$B569, "=Morelos")</f>
        <v>15.757729571131375</v>
      </c>
      <c r="H8" s="6">
        <f>SUMIFS(Concentrado!I$2:I569,Concentrado!$A$2:$A569,"="&amp;$A8,Concentrado!$B$2:$B569, "=Morelos")</f>
        <v>601.96454000000006</v>
      </c>
      <c r="I8" s="6">
        <f>SUMIFS(Concentrado!J$2:J569,Concentrado!$A$2:$A569,"="&amp;$A8,Concentrado!$B$2:$B569, "=Morelos")</f>
        <v>11.289498190616314</v>
      </c>
      <c r="J8" s="6">
        <f>SUMIFS(Concentrado!K$2:K569,Concentrado!$A$2:$A569,"="&amp;$A8,Concentrado!$B$2:$B569, "=Morelos")</f>
        <v>196.61799999999999</v>
      </c>
      <c r="K8" s="6">
        <f>SUMIFS(Concentrado!L$2:L569,Concentrado!$A$2:$A569,"="&amp;$A8,Concentrado!$B$2:$B569, "=Morelos")</f>
        <v>3.6874573297001811</v>
      </c>
      <c r="L8" s="6">
        <f>SUMIFS(Concentrado!M$2:M569,Concentrado!$A$2:$A569,"="&amp;$A8,Concentrado!$B$2:$B569, "=Morelos")</f>
        <v>48.12</v>
      </c>
      <c r="M8" s="6">
        <f>SUMIFS(Concentrado!N$2:N569,Concentrado!$A$2:$A569,"="&amp;$A8,Concentrado!$B$2:$B569, "=Morelos")</f>
        <v>0.90246288084088289</v>
      </c>
      <c r="N8" s="6">
        <f>SUMIFS(Concentrado!O$2:O569,Concentrado!$A$2:$A569,"="&amp;$A8,Concentrado!$B$2:$B569, "=Morelos")</f>
        <v>5332.0752599999996</v>
      </c>
      <c r="O8" s="6">
        <f>SUMIFS(Concentrado!P$2:P569,Concentrado!$A$2:$A569,"="&amp;$A8,Concentrado!$B$2:$B569, "=Morelos")</f>
        <v>0</v>
      </c>
      <c r="P8" s="6">
        <f>SUMIFS(Concentrado!Q$2:Q569,Concentrado!$A$2:$A569,"="&amp;$A8,Concentrado!$B$2:$B569, "=Morelos")</f>
        <v>0</v>
      </c>
      <c r="Q8" s="6">
        <f>SUMIFS(Concentrado!R$2:R569,Concentrado!$A$2:$A569,"="&amp;$A8,Concentrado!$B$2:$B569, "=Morelos")</f>
        <v>0</v>
      </c>
      <c r="R8" s="6">
        <f>SUMIFS(Concentrado!S$2:S569,Concentrado!$A$2:$A569,"="&amp;$A8,Concentrado!$B$2:$B569, "=Morelos")</f>
        <v>0</v>
      </c>
      <c r="S8" s="6">
        <f>SUMIFS(Concentrado!T$2:T569,Concentrado!$A$2:$A569,"="&amp;$A8,Concentrado!$B$2:$B569, "=Morelos")</f>
        <v>0</v>
      </c>
      <c r="T8" s="6">
        <f>SUMIFS(Concentrado!U$2:U569,Concentrado!$A$2:$A569,"="&amp;$A8,Concentrado!$B$2:$B569, "=Morelos")</f>
        <v>48.12</v>
      </c>
    </row>
    <row r="9" spans="1:20" x14ac:dyDescent="0.25">
      <c r="A9" s="3">
        <v>2010</v>
      </c>
      <c r="B9" s="6">
        <f>SUMIFS(Concentrado!C$2:C570,Concentrado!$A$2:$A570,"="&amp;$A9,Concentrado!$B$2:$B570, "=Morelos")</f>
        <v>2380.7217999999998</v>
      </c>
      <c r="C9" s="6">
        <f>SUMIFS(Concentrado!D$2:D570,Concentrado!$A$2:$A570,"="&amp;$A9,Concentrado!$B$2:$B570, "=Morelos")</f>
        <v>42.659457889354499</v>
      </c>
      <c r="D9" s="6">
        <f>SUMIFS(Concentrado!E$2:E570,Concentrado!$A$2:$A570,"="&amp;$A9,Concentrado!$B$2:$B570, "=Morelos")</f>
        <v>1463.98822</v>
      </c>
      <c r="E9" s="6">
        <f>SUMIFS(Concentrado!F$2:F570,Concentrado!$A$2:$A570,"="&amp;$A9,Concentrado!$B$2:$B570, "=Morelos")</f>
        <v>26.232776892117784</v>
      </c>
      <c r="F9" s="6">
        <f>SUMIFS(Concentrado!G$2:G570,Concentrado!$A$2:$A570,"="&amp;$A9,Concentrado!$B$2:$B570, "=Morelos")</f>
        <v>830.36014</v>
      </c>
      <c r="G9" s="6">
        <f>SUMIFS(Concentrado!H$2:H570,Concentrado!$A$2:$A570,"="&amp;$A9,Concentrado!$B$2:$B570, "=Morelos")</f>
        <v>14.878980578633131</v>
      </c>
      <c r="H9" s="6">
        <f>SUMIFS(Concentrado!I$2:I570,Concentrado!$A$2:$A570,"="&amp;$A9,Concentrado!$B$2:$B570, "=Morelos")</f>
        <v>638.59960000000001</v>
      </c>
      <c r="I9" s="6">
        <f>SUMIFS(Concentrado!J$2:J570,Concentrado!$A$2:$A570,"="&amp;$A9,Concentrado!$B$2:$B570, "=Morelos")</f>
        <v>11.442879526855522</v>
      </c>
      <c r="J9" s="6">
        <f>SUMIFS(Concentrado!K$2:K570,Concentrado!$A$2:$A570,"="&amp;$A9,Concentrado!$B$2:$B570, "=Morelos")</f>
        <v>202.33459999999999</v>
      </c>
      <c r="K9" s="6">
        <f>SUMIFS(Concentrado!L$2:L570,Concentrado!$A$2:$A570,"="&amp;$A9,Concentrado!$B$2:$B570, "=Morelos")</f>
        <v>3.6255745414098302</v>
      </c>
      <c r="L9" s="6">
        <f>SUMIFS(Concentrado!M$2:M570,Concentrado!$A$2:$A570,"="&amp;$A9,Concentrado!$B$2:$B570, "=Morelos")</f>
        <v>64.755260000000007</v>
      </c>
      <c r="M9" s="6">
        <f>SUMIFS(Concentrado!N$2:N570,Concentrado!$A$2:$A570,"="&amp;$A9,Concentrado!$B$2:$B570, "=Morelos")</f>
        <v>1.1603305716292436</v>
      </c>
      <c r="N9" s="6">
        <f>SUMIFS(Concentrado!O$2:O570,Concentrado!$A$2:$A570,"="&amp;$A9,Concentrado!$B$2:$B570, "=Morelos")</f>
        <v>5580.7596199999998</v>
      </c>
      <c r="O9" s="6">
        <f>SUMIFS(Concentrado!P$2:P570,Concentrado!$A$2:$A570,"="&amp;$A9,Concentrado!$B$2:$B570, "=Morelos")</f>
        <v>0</v>
      </c>
      <c r="P9" s="6">
        <f>SUMIFS(Concentrado!Q$2:Q570,Concentrado!$A$2:$A570,"="&amp;$A9,Concentrado!$B$2:$B570, "=Morelos")</f>
        <v>0</v>
      </c>
      <c r="Q9" s="6">
        <f>SUMIFS(Concentrado!R$2:R570,Concentrado!$A$2:$A570,"="&amp;$A9,Concentrado!$B$2:$B570, "=Morelos")</f>
        <v>0</v>
      </c>
      <c r="R9" s="6">
        <f>SUMIFS(Concentrado!S$2:S570,Concentrado!$A$2:$A570,"="&amp;$A9,Concentrado!$B$2:$B570, "=Morelos")</f>
        <v>0</v>
      </c>
      <c r="S9" s="6">
        <f>SUMIFS(Concentrado!T$2:T570,Concentrado!$A$2:$A570,"="&amp;$A9,Concentrado!$B$2:$B570, "=Morelos")</f>
        <v>0</v>
      </c>
      <c r="T9" s="6">
        <f>SUMIFS(Concentrado!U$2:U570,Concentrado!$A$2:$A570,"="&amp;$A9,Concentrado!$B$2:$B570, "=Morelos")</f>
        <v>64.755260000000007</v>
      </c>
    </row>
    <row r="10" spans="1:20" x14ac:dyDescent="0.25">
      <c r="A10" s="3">
        <v>2011</v>
      </c>
      <c r="B10" s="6">
        <f>SUMIFS(Concentrado!C$2:C571,Concentrado!$A$2:$A571,"="&amp;$A10,Concentrado!$B$2:$B571, "=Morelos")</f>
        <v>2570.84067</v>
      </c>
      <c r="C10" s="6">
        <f>SUMIFS(Concentrado!D$2:D571,Concentrado!$A$2:$A571,"="&amp;$A10,Concentrado!$B$2:$B571, "=Morelos")</f>
        <v>41.553294033387914</v>
      </c>
      <c r="D10" s="6">
        <f>SUMIFS(Concentrado!E$2:E571,Concentrado!$A$2:$A571,"="&amp;$A10,Concentrado!$B$2:$B571, "=Morelos")</f>
        <v>1684.02601</v>
      </c>
      <c r="E10" s="6">
        <f>SUMIFS(Concentrado!F$2:F571,Concentrado!$A$2:$A571,"="&amp;$A10,Concentrado!$B$2:$B571, "=Morelos")</f>
        <v>27.219434004598607</v>
      </c>
      <c r="F10" s="6">
        <f>SUMIFS(Concentrado!G$2:G571,Concentrado!$A$2:$A571,"="&amp;$A10,Concentrado!$B$2:$B571, "=Morelos")</f>
        <v>848.01940000000002</v>
      </c>
      <c r="G10" s="6">
        <f>SUMIFS(Concentrado!H$2:H571,Concentrado!$A$2:$A571,"="&amp;$A10,Concentrado!$B$2:$B571, "=Morelos")</f>
        <v>13.706800225086374</v>
      </c>
      <c r="H10" s="6">
        <f>SUMIFS(Concentrado!I$2:I571,Concentrado!$A$2:$A571,"="&amp;$A10,Concentrado!$B$2:$B571, "=Morelos")</f>
        <v>805.40103999999997</v>
      </c>
      <c r="I10" s="6">
        <f>SUMIFS(Concentrado!J$2:J571,Concentrado!$A$2:$A571,"="&amp;$A10,Concentrado!$B$2:$B571, "=Morelos")</f>
        <v>13.017946471928351</v>
      </c>
      <c r="J10" s="6">
        <f>SUMIFS(Concentrado!K$2:K571,Concentrado!$A$2:$A571,"="&amp;$A10,Concentrado!$B$2:$B571, "=Morelos")</f>
        <v>220.54954000000001</v>
      </c>
      <c r="K10" s="6">
        <f>SUMIFS(Concentrado!L$2:L571,Concentrado!$A$2:$A571,"="&amp;$A10,Concentrado!$B$2:$B571, "=Morelos")</f>
        <v>3.5648105273472472</v>
      </c>
      <c r="L10" s="6">
        <f>SUMIFS(Concentrado!M$2:M571,Concentrado!$A$2:$A571,"="&amp;$A10,Concentrado!$B$2:$B571, "=Morelos")</f>
        <v>58.01502</v>
      </c>
      <c r="M10" s="6">
        <f>SUMIFS(Concentrado!N$2:N571,Concentrado!$A$2:$A571,"="&amp;$A10,Concentrado!$B$2:$B571, "=Morelos")</f>
        <v>0.93771473765150937</v>
      </c>
      <c r="N10" s="6">
        <f>SUMIFS(Concentrado!O$2:O571,Concentrado!$A$2:$A571,"="&amp;$A10,Concentrado!$B$2:$B571, "=Morelos")</f>
        <v>6186.8516799999998</v>
      </c>
      <c r="O10" s="6">
        <f>SUMIFS(Concentrado!P$2:P571,Concentrado!$A$2:$A571,"="&amp;$A10,Concentrado!$B$2:$B571, "=Morelos")</f>
        <v>0</v>
      </c>
      <c r="P10" s="6">
        <f>SUMIFS(Concentrado!Q$2:Q571,Concentrado!$A$2:$A571,"="&amp;$A10,Concentrado!$B$2:$B571, "=Morelos")</f>
        <v>0</v>
      </c>
      <c r="Q10" s="6">
        <f>SUMIFS(Concentrado!R$2:R571,Concentrado!$A$2:$A571,"="&amp;$A10,Concentrado!$B$2:$B571, "=Morelos")</f>
        <v>0</v>
      </c>
      <c r="R10" s="6">
        <f>SUMIFS(Concentrado!S$2:S571,Concentrado!$A$2:$A571,"="&amp;$A10,Concentrado!$B$2:$B571, "=Morelos")</f>
        <v>0</v>
      </c>
      <c r="S10" s="6">
        <f>SUMIFS(Concentrado!T$2:T571,Concentrado!$A$2:$A571,"="&amp;$A10,Concentrado!$B$2:$B571, "=Morelos")</f>
        <v>0</v>
      </c>
      <c r="T10" s="6">
        <f>SUMIFS(Concentrado!U$2:U571,Concentrado!$A$2:$A571,"="&amp;$A10,Concentrado!$B$2:$B571, "=Morelos")</f>
        <v>58.01502</v>
      </c>
    </row>
    <row r="11" spans="1:20" x14ac:dyDescent="0.25">
      <c r="A11" s="3">
        <v>2012</v>
      </c>
      <c r="B11" s="6">
        <f>SUMIFS(Concentrado!C$2:C572,Concentrado!$A$2:$A572,"="&amp;$A11,Concentrado!$B$2:$B572, "=Morelos")</f>
        <v>2997.9231799999998</v>
      </c>
      <c r="C11" s="6">
        <f>SUMIFS(Concentrado!D$2:D572,Concentrado!$A$2:$A572,"="&amp;$A11,Concentrado!$B$2:$B572, "=Morelos")</f>
        <v>44.10875987577478</v>
      </c>
      <c r="D11" s="6">
        <f>SUMIFS(Concentrado!E$2:E572,Concentrado!$A$2:$A572,"="&amp;$A11,Concentrado!$B$2:$B572, "=Morelos")</f>
        <v>1902.2075</v>
      </c>
      <c r="E11" s="6">
        <f>SUMIFS(Concentrado!F$2:F572,Concentrado!$A$2:$A572,"="&amp;$A11,Concentrado!$B$2:$B572, "=Morelos")</f>
        <v>27.987379533653652</v>
      </c>
      <c r="F11" s="6">
        <f>SUMIFS(Concentrado!G$2:G572,Concentrado!$A$2:$A572,"="&amp;$A11,Concentrado!$B$2:$B572, "=Morelos")</f>
        <v>1101.1433999999999</v>
      </c>
      <c r="G11" s="6">
        <f>SUMIFS(Concentrado!H$2:H572,Concentrado!$A$2:$A572,"="&amp;$A11,Concentrado!$B$2:$B572, "=Morelos")</f>
        <v>16.201238958829563</v>
      </c>
      <c r="H11" s="6">
        <f>SUMIFS(Concentrado!I$2:I572,Concentrado!$A$2:$A572,"="&amp;$A11,Concentrado!$B$2:$B572, "=Morelos")</f>
        <v>591.12992999999994</v>
      </c>
      <c r="I11" s="6">
        <f>SUMIFS(Concentrado!J$2:J572,Concentrado!$A$2:$A572,"="&amp;$A11,Concentrado!$B$2:$B572, "=Morelos")</f>
        <v>8.6973569942354398</v>
      </c>
      <c r="J11" s="6">
        <f>SUMIFS(Concentrado!K$2:K572,Concentrado!$A$2:$A572,"="&amp;$A11,Concentrado!$B$2:$B572, "=Morelos")</f>
        <v>137.88182</v>
      </c>
      <c r="K11" s="6">
        <f>SUMIFS(Concentrado!L$2:L572,Concentrado!$A$2:$A572,"="&amp;$A11,Concentrado!$B$2:$B572, "=Morelos")</f>
        <v>2.0286697571799692</v>
      </c>
      <c r="L11" s="6">
        <f>SUMIFS(Concentrado!M$2:M572,Concentrado!$A$2:$A572,"="&amp;$A11,Concentrado!$B$2:$B572, "=Morelos")</f>
        <v>66.37585</v>
      </c>
      <c r="M11" s="6">
        <f>SUMIFS(Concentrado!N$2:N572,Concentrado!$A$2:$A572,"="&amp;$A11,Concentrado!$B$2:$B572, "=Morelos")</f>
        <v>0.9765948803266018</v>
      </c>
      <c r="N11" s="6">
        <f>SUMIFS(Concentrado!O$2:O572,Concentrado!$A$2:$A572,"="&amp;$A11,Concentrado!$B$2:$B572, "=Morelos")</f>
        <v>6796.6616799999993</v>
      </c>
      <c r="O11" s="6">
        <f>SUMIFS(Concentrado!P$2:P572,Concentrado!$A$2:$A572,"="&amp;$A11,Concentrado!$B$2:$B572, "=Morelos")</f>
        <v>0</v>
      </c>
      <c r="P11" s="6">
        <f>SUMIFS(Concentrado!Q$2:Q572,Concentrado!$A$2:$A572,"="&amp;$A11,Concentrado!$B$2:$B572, "=Morelos")</f>
        <v>0</v>
      </c>
      <c r="Q11" s="6">
        <f>SUMIFS(Concentrado!R$2:R572,Concentrado!$A$2:$A572,"="&amp;$A11,Concentrado!$B$2:$B572, "=Morelos")</f>
        <v>0</v>
      </c>
      <c r="R11" s="6">
        <f>SUMIFS(Concentrado!S$2:S572,Concentrado!$A$2:$A572,"="&amp;$A11,Concentrado!$B$2:$B572, "=Morelos")</f>
        <v>0</v>
      </c>
      <c r="S11" s="6">
        <f>SUMIFS(Concentrado!T$2:T572,Concentrado!$A$2:$A572,"="&amp;$A11,Concentrado!$B$2:$B572, "=Morelos")</f>
        <v>0</v>
      </c>
      <c r="T11" s="6">
        <f>SUMIFS(Concentrado!U$2:U572,Concentrado!$A$2:$A572,"="&amp;$A11,Concentrado!$B$2:$B572, "=Morelos")</f>
        <v>66.37585</v>
      </c>
    </row>
    <row r="12" spans="1:20" x14ac:dyDescent="0.25">
      <c r="A12" s="3">
        <v>2013</v>
      </c>
      <c r="B12" s="6">
        <f>SUMIFS(Concentrado!C$2:C573,Concentrado!$A$2:$A573,"="&amp;$A12,Concentrado!$B$2:$B573, "=Morelos")</f>
        <v>2866.2909800000002</v>
      </c>
      <c r="C12" s="6">
        <f>SUMIFS(Concentrado!D$2:D573,Concentrado!$A$2:$A573,"="&amp;$A12,Concentrado!$B$2:$B573, "=Morelos")</f>
        <v>39.756639499322254</v>
      </c>
      <c r="D12" s="6">
        <f>SUMIFS(Concentrado!E$2:E573,Concentrado!$A$2:$A573,"="&amp;$A12,Concentrado!$B$2:$B573, "=Morelos")</f>
        <v>2006.08691</v>
      </c>
      <c r="E12" s="6">
        <f>SUMIFS(Concentrado!F$2:F573,Concentrado!$A$2:$A573,"="&amp;$A12,Concentrado!$B$2:$B573, "=Morelos")</f>
        <v>27.825253835596037</v>
      </c>
      <c r="F12" s="6">
        <f>SUMIFS(Concentrado!G$2:G573,Concentrado!$A$2:$A573,"="&amp;$A12,Concentrado!$B$2:$B573, "=Morelos")</f>
        <v>1242.03487</v>
      </c>
      <c r="G12" s="6">
        <f>SUMIFS(Concentrado!H$2:H573,Concentrado!$A$2:$A573,"="&amp;$A12,Concentrado!$B$2:$B573, "=Morelos")</f>
        <v>17.227536533006699</v>
      </c>
      <c r="H12" s="6">
        <f>SUMIFS(Concentrado!I$2:I573,Concentrado!$A$2:$A573,"="&amp;$A12,Concentrado!$B$2:$B573, "=Morelos")</f>
        <v>863.20848999999998</v>
      </c>
      <c r="I12" s="6">
        <f>SUMIFS(Concentrado!J$2:J573,Concentrado!$A$2:$A573,"="&amp;$A12,Concentrado!$B$2:$B573, "=Morelos")</f>
        <v>11.97305820977196</v>
      </c>
      <c r="J12" s="6">
        <f>SUMIFS(Concentrado!K$2:K573,Concentrado!$A$2:$A573,"="&amp;$A12,Concentrado!$B$2:$B573, "=Morelos")</f>
        <v>157.43735000000001</v>
      </c>
      <c r="K12" s="6">
        <f>SUMIFS(Concentrado!L$2:L573,Concentrado!$A$2:$A573,"="&amp;$A12,Concentrado!$B$2:$B573, "=Morelos")</f>
        <v>2.1837210567081442</v>
      </c>
      <c r="L12" s="6">
        <f>SUMIFS(Concentrado!M$2:M573,Concentrado!$A$2:$A573,"="&amp;$A12,Concentrado!$B$2:$B573, "=Morelos")</f>
        <v>74.532089999999997</v>
      </c>
      <c r="M12" s="6">
        <f>SUMIFS(Concentrado!N$2:N573,Concentrado!$A$2:$A573,"="&amp;$A12,Concentrado!$B$2:$B573, "=Morelos")</f>
        <v>1.0337908655948953</v>
      </c>
      <c r="N12" s="6">
        <f>SUMIFS(Concentrado!O$2:O573,Concentrado!$A$2:$A573,"="&amp;$A12,Concentrado!$B$2:$B573, "=Morelos")</f>
        <v>7209.5906900000009</v>
      </c>
      <c r="O12" s="6">
        <f>SUMIFS(Concentrado!P$2:P573,Concentrado!$A$2:$A573,"="&amp;$A12,Concentrado!$B$2:$B573, "=Morelos")</f>
        <v>0</v>
      </c>
      <c r="P12" s="6">
        <f>SUMIFS(Concentrado!Q$2:Q573,Concentrado!$A$2:$A573,"="&amp;$A12,Concentrado!$B$2:$B573, "=Morelos")</f>
        <v>0</v>
      </c>
      <c r="Q12" s="6">
        <f>SUMIFS(Concentrado!R$2:R573,Concentrado!$A$2:$A573,"="&amp;$A12,Concentrado!$B$2:$B573, "=Morelos")</f>
        <v>0</v>
      </c>
      <c r="R12" s="6">
        <f>SUMIFS(Concentrado!S$2:S573,Concentrado!$A$2:$A573,"="&amp;$A12,Concentrado!$B$2:$B573, "=Morelos")</f>
        <v>0</v>
      </c>
      <c r="S12" s="6">
        <f>SUMIFS(Concentrado!T$2:T573,Concentrado!$A$2:$A573,"="&amp;$A12,Concentrado!$B$2:$B573, "=Morelos")</f>
        <v>0</v>
      </c>
      <c r="T12" s="6">
        <f>SUMIFS(Concentrado!U$2:U573,Concentrado!$A$2:$A573,"="&amp;$A12,Concentrado!$B$2:$B573, "=Morelos")</f>
        <v>74.532089999999997</v>
      </c>
    </row>
    <row r="13" spans="1:20" x14ac:dyDescent="0.25">
      <c r="A13" s="3">
        <v>2014</v>
      </c>
      <c r="B13" s="6">
        <f>SUMIFS(Concentrado!C$2:C574,Concentrado!$A$2:$A574,"="&amp;$A13,Concentrado!$B$2:$B574, "=Morelos")</f>
        <v>2789.5916900000002</v>
      </c>
      <c r="C13" s="6">
        <f>SUMIFS(Concentrado!D$2:D574,Concentrado!$A$2:$A574,"="&amp;$A13,Concentrado!$B$2:$B574, "=Morelos")</f>
        <v>37.340417544828675</v>
      </c>
      <c r="D13" s="6">
        <f>SUMIFS(Concentrado!E$2:E574,Concentrado!$A$2:$A574,"="&amp;$A13,Concentrado!$B$2:$B574, "=Morelos")</f>
        <v>1983.7182499999999</v>
      </c>
      <c r="E13" s="6">
        <f>SUMIFS(Concentrado!F$2:F574,Concentrado!$A$2:$A574,"="&amp;$A13,Concentrado!$B$2:$B574, "=Morelos")</f>
        <v>26.55330097656579</v>
      </c>
      <c r="F13" s="6">
        <f>SUMIFS(Concentrado!G$2:G574,Concentrado!$A$2:$A574,"="&amp;$A13,Concentrado!$B$2:$B574, "=Morelos")</f>
        <v>1347.3013100000001</v>
      </c>
      <c r="G13" s="6">
        <f>SUMIFS(Concentrado!H$2:H574,Concentrado!$A$2:$A574,"="&amp;$A13,Concentrado!$B$2:$B574, "=Morelos")</f>
        <v>18.034464919880318</v>
      </c>
      <c r="H13" s="6">
        <f>SUMIFS(Concentrado!I$2:I574,Concentrado!$A$2:$A574,"="&amp;$A13,Concentrado!$B$2:$B574, "=Morelos")</f>
        <v>1152.76198</v>
      </c>
      <c r="I13" s="6">
        <f>SUMIFS(Concentrado!J$2:J574,Concentrado!$A$2:$A574,"="&amp;$A13,Concentrado!$B$2:$B574, "=Morelos")</f>
        <v>15.430435148379523</v>
      </c>
      <c r="J13" s="6">
        <f>SUMIFS(Concentrado!K$2:K574,Concentrado!$A$2:$A574,"="&amp;$A13,Concentrado!$B$2:$B574, "=Morelos")</f>
        <v>136.96467999999999</v>
      </c>
      <c r="K13" s="6">
        <f>SUMIFS(Concentrado!L$2:L574,Concentrado!$A$2:$A574,"="&amp;$A13,Concentrado!$B$2:$B574, "=Morelos")</f>
        <v>1.8333573183586034</v>
      </c>
      <c r="L13" s="6">
        <f>SUMIFS(Concentrado!M$2:M574,Concentrado!$A$2:$A574,"="&amp;$A13,Concentrado!$B$2:$B574, "=Morelos")</f>
        <v>60.365079999999999</v>
      </c>
      <c r="M13" s="6">
        <f>SUMIFS(Concentrado!N$2:N574,Concentrado!$A$2:$A574,"="&amp;$A13,Concentrado!$B$2:$B574, "=Morelos")</f>
        <v>0.80802409198709158</v>
      </c>
      <c r="N13" s="6">
        <f>SUMIFS(Concentrado!O$2:O574,Concentrado!$A$2:$A574,"="&amp;$A13,Concentrado!$B$2:$B574, "=Morelos")</f>
        <v>7470.7029899999998</v>
      </c>
      <c r="O13" s="6">
        <f>SUMIFS(Concentrado!P$2:P574,Concentrado!$A$2:$A574,"="&amp;$A13,Concentrado!$B$2:$B574, "=Morelos")</f>
        <v>0</v>
      </c>
      <c r="P13" s="6">
        <f>SUMIFS(Concentrado!Q$2:Q574,Concentrado!$A$2:$A574,"="&amp;$A13,Concentrado!$B$2:$B574, "=Morelos")</f>
        <v>0</v>
      </c>
      <c r="Q13" s="6">
        <f>SUMIFS(Concentrado!R$2:R574,Concentrado!$A$2:$A574,"="&amp;$A13,Concentrado!$B$2:$B574, "=Morelos")</f>
        <v>0</v>
      </c>
      <c r="R13" s="6">
        <f>SUMIFS(Concentrado!S$2:S574,Concentrado!$A$2:$A574,"="&amp;$A13,Concentrado!$B$2:$B574, "=Morelos")</f>
        <v>0</v>
      </c>
      <c r="S13" s="6">
        <f>SUMIFS(Concentrado!T$2:T574,Concentrado!$A$2:$A574,"="&amp;$A13,Concentrado!$B$2:$B574, "=Morelos")</f>
        <v>0</v>
      </c>
      <c r="T13" s="6">
        <f>SUMIFS(Concentrado!U$2:U574,Concentrado!$A$2:$A574,"="&amp;$A13,Concentrado!$B$2:$B574, "=Morelos")</f>
        <v>60.365079999999999</v>
      </c>
    </row>
    <row r="14" spans="1:20" x14ac:dyDescent="0.25">
      <c r="A14" s="3">
        <v>2015</v>
      </c>
      <c r="B14" s="6">
        <f>SUMIFS(Concentrado!C$2:C575,Concentrado!$A$2:$A575,"="&amp;$A14,Concentrado!$B$2:$B575, "=Morelos")</f>
        <v>2931.6226000000001</v>
      </c>
      <c r="C14" s="6">
        <f>SUMIFS(Concentrado!D$2:D575,Concentrado!$A$2:$A575,"="&amp;$A14,Concentrado!$B$2:$B575, "=Morelos")</f>
        <v>36.76350155928727</v>
      </c>
      <c r="D14" s="6">
        <f>SUMIFS(Concentrado!E$2:E575,Concentrado!$A$2:$A575,"="&amp;$A14,Concentrado!$B$2:$B575, "=Morelos")</f>
        <v>1999.2257500000001</v>
      </c>
      <c r="E14" s="6">
        <f>SUMIFS(Concentrado!F$2:F575,Concentrado!$A$2:$A575,"="&amp;$A14,Concentrado!$B$2:$B575, "=Morelos")</f>
        <v>25.070941593059164</v>
      </c>
      <c r="F14" s="6">
        <f>SUMIFS(Concentrado!G$2:G575,Concentrado!$A$2:$A575,"="&amp;$A14,Concentrado!$B$2:$B575, "=Morelos")</f>
        <v>1444.0785699999999</v>
      </c>
      <c r="G14" s="6">
        <f>SUMIFS(Concentrado!H$2:H575,Concentrado!$A$2:$A575,"="&amp;$A14,Concentrado!$B$2:$B575, "=Morelos")</f>
        <v>18.109215272091408</v>
      </c>
      <c r="H14" s="6">
        <f>SUMIFS(Concentrado!I$2:I575,Concentrado!$A$2:$A575,"="&amp;$A14,Concentrado!$B$2:$B575, "=Morelos")</f>
        <v>1336.3480099999999</v>
      </c>
      <c r="I14" s="6">
        <f>SUMIFS(Concentrado!J$2:J575,Concentrado!$A$2:$A575,"="&amp;$A14,Concentrado!$B$2:$B575, "=Morelos")</f>
        <v>16.75823898662312</v>
      </c>
      <c r="J14" s="6">
        <f>SUMIFS(Concentrado!K$2:K575,Concentrado!$A$2:$A575,"="&amp;$A14,Concentrado!$B$2:$B575, "=Morelos")</f>
        <v>171.15913</v>
      </c>
      <c r="K14" s="6">
        <f>SUMIFS(Concentrado!L$2:L575,Concentrado!$A$2:$A575,"="&amp;$A14,Concentrado!$B$2:$B575, "=Morelos")</f>
        <v>2.1463911973666914</v>
      </c>
      <c r="L14" s="6">
        <f>SUMIFS(Concentrado!M$2:M575,Concentrado!$A$2:$A575,"="&amp;$A14,Concentrado!$B$2:$B575, "=Morelos")</f>
        <v>91.84062999999999</v>
      </c>
      <c r="M14" s="6">
        <f>SUMIFS(Concentrado!N$2:N575,Concentrado!$A$2:$A575,"="&amp;$A14,Concentrado!$B$2:$B575, "=Morelos")</f>
        <v>1.1517113915723411</v>
      </c>
      <c r="N14" s="6">
        <f>SUMIFS(Concentrado!O$2:O575,Concentrado!$A$2:$A575,"="&amp;$A14,Concentrado!$B$2:$B575, "=Morelos")</f>
        <v>7974.2746900000002</v>
      </c>
      <c r="O14" s="6">
        <f>SUMIFS(Concentrado!P$2:P575,Concentrado!$A$2:$A575,"="&amp;$A14,Concentrado!$B$2:$B575, "=Morelos")</f>
        <v>0</v>
      </c>
      <c r="P14" s="6">
        <f>SUMIFS(Concentrado!Q$2:Q575,Concentrado!$A$2:$A575,"="&amp;$A14,Concentrado!$B$2:$B575, "=Morelos")</f>
        <v>0</v>
      </c>
      <c r="Q14" s="6">
        <f>SUMIFS(Concentrado!R$2:R575,Concentrado!$A$2:$A575,"="&amp;$A14,Concentrado!$B$2:$B575, "=Morelos")</f>
        <v>0</v>
      </c>
      <c r="R14" s="6">
        <f>SUMIFS(Concentrado!S$2:S575,Concentrado!$A$2:$A575,"="&amp;$A14,Concentrado!$B$2:$B575, "=Morelos")</f>
        <v>0</v>
      </c>
      <c r="S14" s="6">
        <f>SUMIFS(Concentrado!T$2:T575,Concentrado!$A$2:$A575,"="&amp;$A14,Concentrado!$B$2:$B575, "=Morelos")</f>
        <v>1.98942</v>
      </c>
      <c r="T14" s="6">
        <f>SUMIFS(Concentrado!U$2:U575,Concentrado!$A$2:$A575,"="&amp;$A14,Concentrado!$B$2:$B575, "=Morelos")</f>
        <v>89.851209999999995</v>
      </c>
    </row>
    <row r="15" spans="1:20" x14ac:dyDescent="0.25">
      <c r="A15" s="3">
        <v>2016</v>
      </c>
      <c r="B15" s="6">
        <f>SUMIFS(Concentrado!C$2:C576,Concentrado!$A$2:$A576,"="&amp;$A15,Concentrado!$B$2:$B576, "=Morelos")</f>
        <v>3014.8280100000002</v>
      </c>
      <c r="C15" s="6">
        <f>SUMIFS(Concentrado!D$2:D576,Concentrado!$A$2:$A576,"="&amp;$A15,Concentrado!$B$2:$B576, "=Morelos")</f>
        <v>36.957240968760814</v>
      </c>
      <c r="D15" s="6">
        <f>SUMIFS(Concentrado!E$2:E576,Concentrado!$A$2:$A576,"="&amp;$A15,Concentrado!$B$2:$B576, "=Morelos")</f>
        <v>2041.39644</v>
      </c>
      <c r="E15" s="6">
        <f>SUMIFS(Concentrado!F$2:F576,Concentrado!$A$2:$A576,"="&amp;$A15,Concentrado!$B$2:$B576, "=Morelos")</f>
        <v>25.024439170528495</v>
      </c>
      <c r="F15" s="6">
        <f>SUMIFS(Concentrado!G$2:G576,Concentrado!$A$2:$A576,"="&amp;$A15,Concentrado!$B$2:$B576, "=Morelos")</f>
        <v>1518.21469</v>
      </c>
      <c r="G15" s="6">
        <f>SUMIFS(Concentrado!H$2:H576,Concentrado!$A$2:$A576,"="&amp;$A15,Concentrado!$B$2:$B576, "=Morelos")</f>
        <v>18.611020580455097</v>
      </c>
      <c r="H15" s="6">
        <f>SUMIFS(Concentrado!I$2:I576,Concentrado!$A$2:$A576,"="&amp;$A15,Concentrado!$B$2:$B576, "=Morelos")</f>
        <v>1366.1149</v>
      </c>
      <c r="I15" s="6">
        <f>SUMIFS(Concentrado!J$2:J576,Concentrado!$A$2:$A576,"="&amp;$A15,Concentrado!$B$2:$B576, "=Morelos")</f>
        <v>16.746506727033687</v>
      </c>
      <c r="J15" s="6">
        <f>SUMIFS(Concentrado!K$2:K576,Concentrado!$A$2:$A576,"="&amp;$A15,Concentrado!$B$2:$B576, "=Morelos")</f>
        <v>212.34285</v>
      </c>
      <c r="K15" s="6">
        <f>SUMIFS(Concentrado!L$2:L576,Concentrado!$A$2:$A576,"="&amp;$A15,Concentrado!$B$2:$B576, "=Morelos")</f>
        <v>2.6030028410952144</v>
      </c>
      <c r="L15" s="6">
        <f>SUMIFS(Concentrado!M$2:M576,Concentrado!$A$2:$A576,"="&amp;$A15,Concentrado!$B$2:$B576, "=Morelos")</f>
        <v>4.7142600000000003</v>
      </c>
      <c r="M15" s="6">
        <f>SUMIFS(Concentrado!N$2:N576,Concentrado!$A$2:$A576,"="&amp;$A15,Concentrado!$B$2:$B576, "=Morelos")</f>
        <v>5.7789712126692871E-2</v>
      </c>
      <c r="N15" s="6">
        <f>SUMIFS(Concentrado!O$2:O576,Concentrado!$A$2:$A576,"="&amp;$A15,Concentrado!$B$2:$B576, "=Morelos")</f>
        <v>8157.6111500000006</v>
      </c>
      <c r="O15" s="6">
        <f>SUMIFS(Concentrado!P$2:P576,Concentrado!$A$2:$A576,"="&amp;$A15,Concentrado!$B$2:$B576, "=Morelos")</f>
        <v>0</v>
      </c>
      <c r="P15" s="6">
        <f>SUMIFS(Concentrado!Q$2:Q576,Concentrado!$A$2:$A576,"="&amp;$A15,Concentrado!$B$2:$B576, "=Morelos")</f>
        <v>0</v>
      </c>
      <c r="Q15" s="6">
        <f>SUMIFS(Concentrado!R$2:R576,Concentrado!$A$2:$A576,"="&amp;$A15,Concentrado!$B$2:$B576, "=Morelos")</f>
        <v>0</v>
      </c>
      <c r="R15" s="6">
        <f>SUMIFS(Concentrado!S$2:S576,Concentrado!$A$2:$A576,"="&amp;$A15,Concentrado!$B$2:$B576, "=Morelos")</f>
        <v>0</v>
      </c>
      <c r="S15" s="6">
        <f>SUMIFS(Concentrado!T$2:T576,Concentrado!$A$2:$A576,"="&amp;$A15,Concentrado!$B$2:$B576, "=Morelos")</f>
        <v>2.8506800000000001</v>
      </c>
      <c r="T15" s="6">
        <f>SUMIFS(Concentrado!U$2:U576,Concentrado!$A$2:$A576,"="&amp;$A15,Concentrado!$B$2:$B576, "=Morelos")</f>
        <v>1.86358</v>
      </c>
    </row>
    <row r="16" spans="1:20" x14ac:dyDescent="0.25">
      <c r="A16" s="3">
        <v>2017</v>
      </c>
      <c r="B16" s="6">
        <f>SUMIFS(Concentrado!C$2:C577,Concentrado!$A$2:$A577,"="&amp;$A16,Concentrado!$B$2:$B577, "=Morelos")</f>
        <v>3206.3571099999999</v>
      </c>
      <c r="C16" s="6">
        <f>SUMIFS(Concentrado!D$2:D577,Concentrado!$A$2:$A577,"="&amp;$A16,Concentrado!$B$2:$B577, "=Morelos")</f>
        <v>37.13317821924992</v>
      </c>
      <c r="D16" s="6">
        <f>SUMIFS(Concentrado!E$2:E577,Concentrado!$A$2:$A577,"="&amp;$A16,Concentrado!$B$2:$B577, "=Morelos")</f>
        <v>2170.19704</v>
      </c>
      <c r="E16" s="6">
        <f>SUMIFS(Concentrado!F$2:F577,Concentrado!$A$2:$A577,"="&amp;$A16,Concentrado!$B$2:$B577, "=Morelos")</f>
        <v>25.133293233581412</v>
      </c>
      <c r="F16" s="6">
        <f>SUMIFS(Concentrado!G$2:G577,Concentrado!$A$2:$A577,"="&amp;$A16,Concentrado!$B$2:$B577, "=Morelos")</f>
        <v>1596.2514100000001</v>
      </c>
      <c r="G16" s="6">
        <f>SUMIFS(Concentrado!H$2:H577,Concentrado!$A$2:$A577,"="&amp;$A16,Concentrado!$B$2:$B577, "=Morelos")</f>
        <v>18.486365073121558</v>
      </c>
      <c r="H16" s="6">
        <f>SUMIFS(Concentrado!I$2:I577,Concentrado!$A$2:$A577,"="&amp;$A16,Concentrado!$B$2:$B577, "=Morelos")</f>
        <v>1348.9268300000001</v>
      </c>
      <c r="I16" s="6">
        <f>SUMIFS(Concentrado!J$2:J577,Concentrado!$A$2:$A577,"="&amp;$A16,Concentrado!$B$2:$B577, "=Morelos")</f>
        <v>15.622071611080726</v>
      </c>
      <c r="J16" s="6">
        <f>SUMIFS(Concentrado!K$2:K577,Concentrado!$A$2:$A577,"="&amp;$A16,Concentrado!$B$2:$B577, "=Morelos")</f>
        <v>302.34501999999998</v>
      </c>
      <c r="K16" s="6">
        <f>SUMIFS(Concentrado!L$2:L577,Concentrado!$A$2:$A577,"="&amp;$A16,Concentrado!$B$2:$B577, "=Morelos")</f>
        <v>3.501491295635089</v>
      </c>
      <c r="L16" s="6">
        <f>SUMIFS(Concentrado!M$2:M577,Concentrado!$A$2:$A577,"="&amp;$A16,Concentrado!$B$2:$B577, "=Morelos")</f>
        <v>10.672600000000001</v>
      </c>
      <c r="M16" s="6">
        <f>SUMIFS(Concentrado!N$2:N577,Concentrado!$A$2:$A577,"="&amp;$A16,Concentrado!$B$2:$B577, "=Morelos")</f>
        <v>0.12360056733130599</v>
      </c>
      <c r="N16" s="6">
        <f>SUMIFS(Concentrado!O$2:O577,Concentrado!$A$2:$A577,"="&amp;$A16,Concentrado!$B$2:$B577, "=Morelos")</f>
        <v>8634.7500099999997</v>
      </c>
      <c r="O16" s="6">
        <f>SUMIFS(Concentrado!P$2:P577,Concentrado!$A$2:$A577,"="&amp;$A16,Concentrado!$B$2:$B577, "=Morelos")</f>
        <v>0</v>
      </c>
      <c r="P16" s="6">
        <f>SUMIFS(Concentrado!Q$2:Q577,Concentrado!$A$2:$A577,"="&amp;$A16,Concentrado!$B$2:$B577, "=Morelos")</f>
        <v>0</v>
      </c>
      <c r="Q16" s="6">
        <f>SUMIFS(Concentrado!R$2:R577,Concentrado!$A$2:$A577,"="&amp;$A16,Concentrado!$B$2:$B577, "=Morelos")</f>
        <v>0</v>
      </c>
      <c r="R16" s="6">
        <f>SUMIFS(Concentrado!S$2:S577,Concentrado!$A$2:$A577,"="&amp;$A16,Concentrado!$B$2:$B577, "=Morelos")</f>
        <v>0</v>
      </c>
      <c r="S16" s="6">
        <f>SUMIFS(Concentrado!T$2:T577,Concentrado!$A$2:$A577,"="&amp;$A16,Concentrado!$B$2:$B577, "=Morelos")</f>
        <v>8.5827000000000009</v>
      </c>
      <c r="T16" s="6">
        <f>SUMIFS(Concentrado!U$2:U577,Concentrado!$A$2:$A577,"="&amp;$A16,Concentrado!$B$2:$B577, "=Morelos")</f>
        <v>2.0899000000000001</v>
      </c>
    </row>
    <row r="17" spans="1:20" x14ac:dyDescent="0.25">
      <c r="A17" s="3">
        <v>2018</v>
      </c>
      <c r="B17" s="6">
        <f>SUMIFS(Concentrado!C$2:C578,Concentrado!$A$2:$A578,"="&amp;$A17,Concentrado!$B$2:$B578, "=Morelos")</f>
        <v>3404.16831</v>
      </c>
      <c r="C17" s="6">
        <f>SUMIFS(Concentrado!D$2:D578,Concentrado!$A$2:$A578,"="&amp;$A17,Concentrado!$B$2:$B578, "=Morelos")</f>
        <v>38.961689911104273</v>
      </c>
      <c r="D17" s="6">
        <f>SUMIFS(Concentrado!E$2:E578,Concentrado!$A$2:$A578,"="&amp;$A17,Concentrado!$B$2:$B578, "=Morelos")</f>
        <v>2028.1501900000001</v>
      </c>
      <c r="E17" s="6">
        <f>SUMIFS(Concentrado!F$2:F578,Concentrado!$A$2:$A578,"="&amp;$A17,Concentrado!$B$2:$B578, "=Morelos")</f>
        <v>23.212764939911921</v>
      </c>
      <c r="F17" s="6">
        <f>SUMIFS(Concentrado!G$2:G578,Concentrado!$A$2:$A578,"="&amp;$A17,Concentrado!$B$2:$B578, "=Morelos")</f>
        <v>1476.8286499999999</v>
      </c>
      <c r="G17" s="6">
        <f>SUMIFS(Concentrado!H$2:H578,Concentrado!$A$2:$A578,"="&amp;$A17,Concentrado!$B$2:$B578, "=Morelos")</f>
        <v>16.902730615318706</v>
      </c>
      <c r="H17" s="6">
        <f>SUMIFS(Concentrado!I$2:I578,Concentrado!$A$2:$A578,"="&amp;$A17,Concentrado!$B$2:$B578, "=Morelos")</f>
        <v>1473.8058900000001</v>
      </c>
      <c r="I17" s="6">
        <f>SUMIFS(Concentrado!J$2:J578,Concentrado!$A$2:$A578,"="&amp;$A17,Concentrado!$B$2:$B578, "=Morelos")</f>
        <v>16.86813425371998</v>
      </c>
      <c r="J17" s="6">
        <f>SUMIFS(Concentrado!K$2:K578,Concentrado!$A$2:$A578,"="&amp;$A17,Concentrado!$B$2:$B578, "=Morelos")</f>
        <v>349.12959000000001</v>
      </c>
      <c r="K17" s="6">
        <f>SUMIFS(Concentrado!L$2:L578,Concentrado!$A$2:$A578,"="&amp;$A17,Concentrado!$B$2:$B578, "=Morelos")</f>
        <v>3.9958890353370835</v>
      </c>
      <c r="L17" s="6">
        <f>SUMIFS(Concentrado!M$2:M578,Concentrado!$A$2:$A578,"="&amp;$A17,Concentrado!$B$2:$B578, "=Morelos")</f>
        <v>5.1367200000000004</v>
      </c>
      <c r="M17" s="6">
        <f>SUMIFS(Concentrado!N$2:N578,Concentrado!$A$2:$A578,"="&amp;$A17,Concentrado!$B$2:$B578, "=Morelos")</f>
        <v>5.8791244608045697E-2</v>
      </c>
      <c r="N17" s="6">
        <f>SUMIFS(Concentrado!O$2:O578,Concentrado!$A$2:$A578,"="&amp;$A17,Concentrado!$B$2:$B578, "=Morelos")</f>
        <v>8737.2193499999994</v>
      </c>
      <c r="O17" s="6">
        <f>SUMIFS(Concentrado!P$2:P578,Concentrado!$A$2:$A578,"="&amp;$A17,Concentrado!$B$2:$B578, "=Morelos")</f>
        <v>0</v>
      </c>
      <c r="P17" s="6">
        <f>SUMIFS(Concentrado!Q$2:Q578,Concentrado!$A$2:$A578,"="&amp;$A17,Concentrado!$B$2:$B578, "=Morelos")</f>
        <v>0</v>
      </c>
      <c r="Q17" s="6">
        <f>SUMIFS(Concentrado!R$2:R578,Concentrado!$A$2:$A578,"="&amp;$A17,Concentrado!$B$2:$B578, "=Morelos")</f>
        <v>0</v>
      </c>
      <c r="R17" s="6">
        <f>SUMIFS(Concentrado!S$2:S578,Concentrado!$A$2:$A578,"="&amp;$A17,Concentrado!$B$2:$B578, "=Morelos")</f>
        <v>0</v>
      </c>
      <c r="S17" s="6">
        <f>SUMIFS(Concentrado!T$2:T578,Concentrado!$A$2:$A578,"="&amp;$A17,Concentrado!$B$2:$B578, "=Morelos")</f>
        <v>3.1721400000000002</v>
      </c>
      <c r="T17" s="6">
        <f>SUMIFS(Concentrado!U$2:U578,Concentrado!$A$2:$A578,"="&amp;$A17,Concentrado!$B$2:$B578, "=Morelos")</f>
        <v>1.96458</v>
      </c>
    </row>
    <row r="18" spans="1:20" x14ac:dyDescent="0.25">
      <c r="A18" s="3">
        <v>2019</v>
      </c>
      <c r="B18" s="6">
        <f>SUMIFS(Concentrado!C$2:C579,Concentrado!$A$2:$A579,"="&amp;$A18,Concentrado!$B$2:$B579, "=Morelos")</f>
        <v>3630.1565799999998</v>
      </c>
      <c r="C18" s="6">
        <f>SUMIFS(Concentrado!D$2:D579,Concentrado!$A$2:$A579,"="&amp;$A18,Concentrado!$B$2:$B579, "=Morelos")</f>
        <v>38.178254674167974</v>
      </c>
      <c r="D18" s="6">
        <f>SUMIFS(Concentrado!E$2:E579,Concentrado!$A$2:$A579,"="&amp;$A18,Concentrado!$B$2:$B579, "=Morelos")</f>
        <v>2016.0111899999999</v>
      </c>
      <c r="E18" s="6">
        <f>SUMIFS(Concentrado!F$2:F579,Concentrado!$A$2:$A579,"="&amp;$A18,Concentrado!$B$2:$B579, "=Morelos")</f>
        <v>21.202332996278756</v>
      </c>
      <c r="F18" s="6">
        <f>SUMIFS(Concentrado!G$2:G579,Concentrado!$A$2:$A579,"="&amp;$A18,Concentrado!$B$2:$B579, "=Morelos")</f>
        <v>1751.3468499999999</v>
      </c>
      <c r="G18" s="6">
        <f>SUMIFS(Concentrado!H$2:H579,Concentrado!$A$2:$A579,"="&amp;$A18,Concentrado!$B$2:$B579, "=Morelos")</f>
        <v>18.418865574691509</v>
      </c>
      <c r="H18" s="6">
        <f>SUMIFS(Concentrado!I$2:I579,Concentrado!$A$2:$A579,"="&amp;$A18,Concentrado!$B$2:$B579, "=Morelos")</f>
        <v>1658.7999400000001</v>
      </c>
      <c r="I18" s="6">
        <f>SUMIFS(Concentrado!J$2:J579,Concentrado!$A$2:$A579,"="&amp;$A18,Concentrado!$B$2:$B579, "=Morelos")</f>
        <v>17.445552324581705</v>
      </c>
      <c r="J18" s="6">
        <f>SUMIFS(Concentrado!K$2:K579,Concentrado!$A$2:$A579,"="&amp;$A18,Concentrado!$B$2:$B579, "=Morelos")</f>
        <v>449.38495999999998</v>
      </c>
      <c r="K18" s="6">
        <f>SUMIFS(Concentrado!L$2:L579,Concentrado!$A$2:$A579,"="&amp;$A18,Concentrado!$B$2:$B579, "=Morelos")</f>
        <v>4.7261689879010094</v>
      </c>
      <c r="L18" s="6">
        <f>SUMIFS(Concentrado!M$2:M579,Concentrado!$A$2:$A579,"="&amp;$A18,Concentrado!$B$2:$B579, "=Morelos")</f>
        <v>2.74085</v>
      </c>
      <c r="M18" s="6">
        <f>SUMIFS(Concentrado!N$2:N579,Concentrado!$A$2:$A579,"="&amp;$A18,Concentrado!$B$2:$B579, "=Morelos")</f>
        <v>2.8825442379042863E-2</v>
      </c>
      <c r="N18" s="6">
        <f>SUMIFS(Concentrado!O$2:O579,Concentrado!$A$2:$A579,"="&amp;$A18,Concentrado!$B$2:$B579, "=Morelos")</f>
        <v>9508.4403700000003</v>
      </c>
      <c r="O18" s="6">
        <f>SUMIFS(Concentrado!P$2:P579,Concentrado!$A$2:$A579,"="&amp;$A18,Concentrado!$B$2:$B579, "=Morelos")</f>
        <v>0</v>
      </c>
      <c r="P18" s="6">
        <f>SUMIFS(Concentrado!Q$2:Q579,Concentrado!$A$2:$A579,"="&amp;$A18,Concentrado!$B$2:$B579, "=Morelos")</f>
        <v>0</v>
      </c>
      <c r="Q18" s="6">
        <f>SUMIFS(Concentrado!R$2:R579,Concentrado!$A$2:$A579,"="&amp;$A18,Concentrado!$B$2:$B579, "=Morelos")</f>
        <v>0</v>
      </c>
      <c r="R18" s="6">
        <f>SUMIFS(Concentrado!S$2:S579,Concentrado!$A$2:$A579,"="&amp;$A18,Concentrado!$B$2:$B579, "=Morelos")</f>
        <v>0</v>
      </c>
      <c r="S18" s="6">
        <f>SUMIFS(Concentrado!T$2:T579,Concentrado!$A$2:$A579,"="&amp;$A18,Concentrado!$B$2:$B579, "=Morelos")</f>
        <v>0.93171000000000004</v>
      </c>
      <c r="T18" s="6">
        <f>SUMIFS(Concentrado!U$2:U579,Concentrado!$A$2:$A579,"="&amp;$A18,Concentrado!$B$2:$B579, "=Morelos")</f>
        <v>1.80914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4">
        <v>2003</v>
      </c>
      <c r="B2" s="5">
        <f>SUMIFS(Concentrado!C$2:C563,Concentrado!$A$2:$A563,"="&amp;$A2,Concentrado!$B$2:$B563, "=Nacional")</f>
        <v>104558.0338</v>
      </c>
      <c r="C2" s="5">
        <f>SUMIFS(Concentrado!D$2:D563,Concentrado!$A$2:$A563,"="&amp;$A2,Concentrado!$B$2:$B563, "=Nacional")</f>
        <v>53.396909448948691</v>
      </c>
      <c r="D2" s="5">
        <f>SUMIFS(Concentrado!E$2:E563,Concentrado!$A$2:$A563,"="&amp;$A2,Concentrado!$B$2:$B563, "=Nacional")</f>
        <v>21933.600009999998</v>
      </c>
      <c r="E2" s="5">
        <f>SUMIFS(Concentrado!F$2:F563,Concentrado!$A$2:$A563,"="&amp;$A2,Concentrado!$B$2:$B563, "=Nacional")</f>
        <v>11.201305256597415</v>
      </c>
      <c r="F2" s="5">
        <f>SUMIFS(Concentrado!G$2:G563,Concentrado!$A$2:$A563,"="&amp;$A2,Concentrado!$B$2:$B563, "=Nacional")</f>
        <v>31640.352999999992</v>
      </c>
      <c r="G2" s="5">
        <f>SUMIFS(Concentrado!H$2:H563,Concentrado!$A$2:$A563,"="&amp;$A2,Concentrado!$B$2:$B563, "=Nacional")</f>
        <v>16.158462460239679</v>
      </c>
      <c r="H2" s="5">
        <f>SUMIFS(Concentrado!I$2:I563,Concentrado!$A$2:$A563,"="&amp;$A2,Concentrado!$B$2:$B563, "=Nacional")</f>
        <v>17863.136890000002</v>
      </c>
      <c r="I2" s="5">
        <f>SUMIFS(Concentrado!J$2:J563,Concentrado!$A$2:$A563,"="&amp;$A2,Concentrado!$B$2:$B563, "=Nacional")</f>
        <v>9.1225539379787488</v>
      </c>
      <c r="J2" s="5">
        <f>SUMIFS(Concentrado!K$2:K563,Concentrado!$A$2:$A563,"="&amp;$A2,Concentrado!$B$2:$B563, "=Nacional")</f>
        <v>10234.837590000001</v>
      </c>
      <c r="K2" s="5">
        <f>SUMIFS(Concentrado!L$2:L563,Concentrado!$A$2:$A563,"="&amp;$A2,Concentrado!$B$2:$B563, "=Nacional")</f>
        <v>5.2268455723191529</v>
      </c>
      <c r="L2" s="5">
        <f>SUMIFS(Concentrado!M$2:M563,Concentrado!$A$2:$A563,"="&amp;$A2,Concentrado!$B$2:$B563, "=Nacional")</f>
        <v>9582.9329000000034</v>
      </c>
      <c r="M2" s="5">
        <f>SUMIFS(Concentrado!N$2:N563,Concentrado!$A$2:$A563,"="&amp;$A2,Concentrado!$B$2:$B563, "=Nacional")</f>
        <v>4.8939233239163258</v>
      </c>
      <c r="N2" s="5">
        <f>SUMIFS(Concentrado!O$2:O563,Concentrado!$A$2:$A563,"="&amp;$A2,Concentrado!$B$2:$B563, "=Nacional")</f>
        <v>195812.89418999996</v>
      </c>
      <c r="O2" s="5">
        <f>SUMIFS(Concentrado!P$2:P563,Concentrado!$A$2:$A563,"="&amp;$A2,Concentrado!$B$2:$B563, "=Nacional")</f>
        <v>0</v>
      </c>
      <c r="P2" s="5">
        <f>SUMIFS(Concentrado!Q$2:Q563,Concentrado!$A$2:$A563,"="&amp;$A2,Concentrado!$B$2:$B563, "=Nacional")</f>
        <v>2065.9130100000002</v>
      </c>
      <c r="Q2" s="5">
        <f>SUMIFS(Concentrado!R$2:R563,Concentrado!$A$2:$A563,"="&amp;$A2,Concentrado!$B$2:$B563, "=Nacional")</f>
        <v>0</v>
      </c>
      <c r="R2" s="5">
        <f>SUMIFS(Concentrado!S$2:S563,Concentrado!$A$2:$A563,"="&amp;$A2,Concentrado!$B$2:$B563, "=Nacional")</f>
        <v>785.81203000000005</v>
      </c>
      <c r="S2" s="5">
        <f>SUMIFS(Concentrado!T$2:T563,Concentrado!$A$2:$A563,"="&amp;$A2,Concentrado!$B$2:$B563, "=Nacional")</f>
        <v>0</v>
      </c>
      <c r="T2" s="5">
        <f>SUMIFS(Concentrado!U$2:U563,Concentrado!$A$2:$A563,"="&amp;$A2,Concentrado!$B$2:$B563, "=Nacional")</f>
        <v>6731.2078600000023</v>
      </c>
    </row>
    <row r="3" spans="1:20" x14ac:dyDescent="0.25">
      <c r="A3" s="4">
        <v>2004</v>
      </c>
      <c r="B3" s="5">
        <f>SUMIFS(Concentrado!C$2:C564,Concentrado!$A$2:$A564,"="&amp;$A3,Concentrado!$B$2:$B564, "=Nacional")</f>
        <v>129643.639</v>
      </c>
      <c r="C3" s="5">
        <f>SUMIFS(Concentrado!D$2:D564,Concentrado!$A$2:$A564,"="&amp;$A3,Concentrado!$B$2:$B564, "=Nacional")</f>
        <v>55.448394001488246</v>
      </c>
      <c r="D3" s="5">
        <f>SUMIFS(Concentrado!E$2:E564,Concentrado!$A$2:$A564,"="&amp;$A3,Concentrado!$B$2:$B564, "=Nacional")</f>
        <v>23694.027899999997</v>
      </c>
      <c r="E3" s="5">
        <f>SUMIFS(Concentrado!F$2:F564,Concentrado!$A$2:$A564,"="&amp;$A3,Concentrado!$B$2:$B564, "=Nacional")</f>
        <v>10.133900935019687</v>
      </c>
      <c r="F3" s="5">
        <f>SUMIFS(Concentrado!G$2:G564,Concentrado!$A$2:$A564,"="&amp;$A3,Concentrado!$B$2:$B564, "=Nacional")</f>
        <v>34510.890579999992</v>
      </c>
      <c r="G3" s="5">
        <f>SUMIFS(Concentrado!H$2:H564,Concentrado!$A$2:$A564,"="&amp;$A3,Concentrado!$B$2:$B564, "=Nacional")</f>
        <v>14.760257217263769</v>
      </c>
      <c r="H3" s="5">
        <f>SUMIFS(Concentrado!I$2:I564,Concentrado!$A$2:$A564,"="&amp;$A3,Concentrado!$B$2:$B564, "=Nacional")</f>
        <v>18939.832590000005</v>
      </c>
      <c r="I3" s="5">
        <f>SUMIFS(Concentrado!J$2:J564,Concentrado!$A$2:$A564,"="&amp;$A3,Concentrado!$B$2:$B564, "=Nacional")</f>
        <v>8.1005385830966059</v>
      </c>
      <c r="J3" s="5">
        <f>SUMIFS(Concentrado!K$2:K564,Concentrado!$A$2:$A564,"="&amp;$A3,Concentrado!$B$2:$B564, "=Nacional")</f>
        <v>12342.987429999997</v>
      </c>
      <c r="K3" s="5">
        <f>SUMIFS(Concentrado!L$2:L564,Concentrado!$A$2:$A564,"="&amp;$A3,Concentrado!$B$2:$B564, "=Nacional")</f>
        <v>5.2790775965032619</v>
      </c>
      <c r="L3" s="5">
        <f>SUMIFS(Concentrado!M$2:M564,Concentrado!$A$2:$A564,"="&amp;$A3,Concentrado!$B$2:$B564, "=Nacional")</f>
        <v>14678.169799999998</v>
      </c>
      <c r="M3" s="5">
        <f>SUMIFS(Concentrado!N$2:N564,Concentrado!$A$2:$A564,"="&amp;$A3,Concentrado!$B$2:$B564, "=Nacional")</f>
        <v>6.2778316666284386</v>
      </c>
      <c r="N3" s="5">
        <f>SUMIFS(Concentrado!O$2:O564,Concentrado!$A$2:$A564,"="&amp;$A3,Concentrado!$B$2:$B564, "=Nacional")</f>
        <v>233809.54729999998</v>
      </c>
      <c r="O3" s="5">
        <f>SUMIFS(Concentrado!P$2:P564,Concentrado!$A$2:$A564,"="&amp;$A3,Concentrado!$B$2:$B564, "=Nacional")</f>
        <v>0</v>
      </c>
      <c r="P3" s="5">
        <f>SUMIFS(Concentrado!Q$2:Q564,Concentrado!$A$2:$A564,"="&amp;$A3,Concentrado!$B$2:$B564, "=Nacional")</f>
        <v>1997.66408</v>
      </c>
      <c r="Q3" s="5">
        <f>SUMIFS(Concentrado!R$2:R564,Concentrado!$A$2:$A564,"="&amp;$A3,Concentrado!$B$2:$B564, "=Nacional")</f>
        <v>0</v>
      </c>
      <c r="R3" s="5">
        <f>SUMIFS(Concentrado!S$2:S564,Concentrado!$A$2:$A564,"="&amp;$A3,Concentrado!$B$2:$B564, "=Nacional")</f>
        <v>763.68</v>
      </c>
      <c r="S3" s="5">
        <f>SUMIFS(Concentrado!T$2:T564,Concentrado!$A$2:$A564,"="&amp;$A3,Concentrado!$B$2:$B564, "=Nacional")</f>
        <v>4926.0009999999993</v>
      </c>
      <c r="T3" s="5">
        <f>SUMIFS(Concentrado!U$2:U564,Concentrado!$A$2:$A564,"="&amp;$A3,Concentrado!$B$2:$B564, "=Nacional")</f>
        <v>6990.8247199999987</v>
      </c>
    </row>
    <row r="4" spans="1:20" x14ac:dyDescent="0.25">
      <c r="A4" s="4">
        <v>2005</v>
      </c>
      <c r="B4" s="5">
        <f>SUMIFS(Concentrado!C$2:C565,Concentrado!$A$2:$A565,"="&amp;$A4,Concentrado!$B$2:$B565, "=Nacional")</f>
        <v>122331.83020000001</v>
      </c>
      <c r="C4" s="5">
        <f>SUMIFS(Concentrado!D$2:D565,Concentrado!$A$2:$A565,"="&amp;$A4,Concentrado!$B$2:$B565, "=Nacional")</f>
        <v>49.470688282652048</v>
      </c>
      <c r="D4" s="5">
        <f>SUMIFS(Concentrado!E$2:E565,Concentrado!$A$2:$A565,"="&amp;$A4,Concentrado!$B$2:$B565, "=Nacional")</f>
        <v>33705.489100000006</v>
      </c>
      <c r="E4" s="5">
        <f>SUMIFS(Concentrado!F$2:F565,Concentrado!$A$2:$A565,"="&amp;$A4,Concentrado!$B$2:$B565, "=Nacional")</f>
        <v>13.630416073677173</v>
      </c>
      <c r="F4" s="5">
        <f>SUMIFS(Concentrado!G$2:G565,Concentrado!$A$2:$A565,"="&amp;$A4,Concentrado!$B$2:$B565, "=Nacional")</f>
        <v>38661.846400000002</v>
      </c>
      <c r="G4" s="5">
        <f>SUMIFS(Concentrado!H$2:H565,Concentrado!$A$2:$A565,"="&amp;$A4,Concentrado!$B$2:$B565, "=Nacional")</f>
        <v>15.634754655098531</v>
      </c>
      <c r="H4" s="5">
        <f>SUMIFS(Concentrado!I$2:I565,Concentrado!$A$2:$A565,"="&amp;$A4,Concentrado!$B$2:$B565, "=Nacional")</f>
        <v>21230.768550000001</v>
      </c>
      <c r="I4" s="5">
        <f>SUMIFS(Concentrado!J$2:J565,Concentrado!$A$2:$A565,"="&amp;$A4,Concentrado!$B$2:$B565, "=Nacional")</f>
        <v>8.585670068215677</v>
      </c>
      <c r="J4" s="5">
        <f>SUMIFS(Concentrado!K$2:K565,Concentrado!$A$2:$A565,"="&amp;$A4,Concentrado!$B$2:$B565, "=Nacional")</f>
        <v>15068.0411</v>
      </c>
      <c r="K4" s="5">
        <f>SUMIFS(Concentrado!L$2:L565,Concentrado!$A$2:$A565,"="&amp;$A4,Concentrado!$B$2:$B565, "=Nacional")</f>
        <v>6.0934783945404378</v>
      </c>
      <c r="L4" s="5">
        <f>SUMIFS(Concentrado!M$2:M565,Concentrado!$A$2:$A565,"="&amp;$A4,Concentrado!$B$2:$B565, "=Nacional")</f>
        <v>16283.464320000001</v>
      </c>
      <c r="M4" s="5">
        <f>SUMIFS(Concentrado!N$2:N565,Concentrado!$A$2:$A565,"="&amp;$A4,Concentrado!$B$2:$B565, "=Nacional")</f>
        <v>6.5849925258161202</v>
      </c>
      <c r="N4" s="5">
        <f>SUMIFS(Concentrado!O$2:O565,Concentrado!$A$2:$A565,"="&amp;$A4,Concentrado!$B$2:$B565, "=Nacional")</f>
        <v>247281.43967000005</v>
      </c>
      <c r="O4" s="5">
        <f>SUMIFS(Concentrado!P$2:P565,Concentrado!$A$2:$A565,"="&amp;$A4,Concentrado!$B$2:$B565, "=Nacional")</f>
        <v>0</v>
      </c>
      <c r="P4" s="5">
        <f>SUMIFS(Concentrado!Q$2:Q565,Concentrado!$A$2:$A565,"="&amp;$A4,Concentrado!$B$2:$B565, "=Nacional")</f>
        <v>2062.2674299999999</v>
      </c>
      <c r="Q4" s="5">
        <f>SUMIFS(Concentrado!R$2:R565,Concentrado!$A$2:$A565,"="&amp;$A4,Concentrado!$B$2:$B565, "=Nacional")</f>
        <v>524.74040000000002</v>
      </c>
      <c r="R4" s="5">
        <f>SUMIFS(Concentrado!S$2:S565,Concentrado!$A$2:$A565,"="&amp;$A4,Concentrado!$B$2:$B565, "=Nacional")</f>
        <v>894.10607000000005</v>
      </c>
      <c r="S4" s="5">
        <f>SUMIFS(Concentrado!T$2:T565,Concentrado!$A$2:$A565,"="&amp;$A4,Concentrado!$B$2:$B565, "=Nacional")</f>
        <v>5088.0348000000004</v>
      </c>
      <c r="T4" s="5">
        <f>SUMIFS(Concentrado!U$2:U565,Concentrado!$A$2:$A565,"="&amp;$A4,Concentrado!$B$2:$B565, "=Nacional")</f>
        <v>7714.3156199999994</v>
      </c>
    </row>
    <row r="5" spans="1:20" x14ac:dyDescent="0.25">
      <c r="A5" s="4">
        <v>2006</v>
      </c>
      <c r="B5" s="5">
        <f>SUMIFS(Concentrado!C$2:C566,Concentrado!$A$2:$A566,"="&amp;$A5,Concentrado!$B$2:$B566, "=Nacional")</f>
        <v>128716.22675</v>
      </c>
      <c r="C5" s="5">
        <f>SUMIFS(Concentrado!D$2:D566,Concentrado!$A$2:$A566,"="&amp;$A5,Concentrado!$B$2:$B566, "=Nacional")</f>
        <v>47.696698565837934</v>
      </c>
      <c r="D5" s="5">
        <f>SUMIFS(Concentrado!E$2:E566,Concentrado!$A$2:$A566,"="&amp;$A5,Concentrado!$B$2:$B566, "=Nacional")</f>
        <v>41547.711739999999</v>
      </c>
      <c r="E5" s="5">
        <f>SUMIFS(Concentrado!F$2:F566,Concentrado!$A$2:$A566,"="&amp;$A5,Concentrado!$B$2:$B566, "=Nacional")</f>
        <v>15.395795332099462</v>
      </c>
      <c r="F5" s="5">
        <f>SUMIFS(Concentrado!G$2:G566,Concentrado!$A$2:$A566,"="&amp;$A5,Concentrado!$B$2:$B566, "=Nacional")</f>
        <v>41751.438200000004</v>
      </c>
      <c r="G5" s="5">
        <f>SUMIFS(Concentrado!H$2:H566,Concentrado!$A$2:$A566,"="&amp;$A5,Concentrado!$B$2:$B566, "=Nacional")</f>
        <v>15.471287597510401</v>
      </c>
      <c r="H5" s="5">
        <f>SUMIFS(Concentrado!I$2:I566,Concentrado!$A$2:$A566,"="&amp;$A5,Concentrado!$B$2:$B566, "=Nacional")</f>
        <v>22947.971409999998</v>
      </c>
      <c r="I5" s="5">
        <f>SUMIFS(Concentrado!J$2:J566,Concentrado!$A$2:$A566,"="&amp;$A5,Concentrado!$B$2:$B566, "=Nacional")</f>
        <v>8.5035313936456483</v>
      </c>
      <c r="J5" s="5">
        <f>SUMIFS(Concentrado!K$2:K566,Concentrado!$A$2:$A566,"="&amp;$A5,Concentrado!$B$2:$B566, "=Nacional")</f>
        <v>16875.321100000001</v>
      </c>
      <c r="K5" s="5">
        <f>SUMIFS(Concentrado!L$2:L566,Concentrado!$A$2:$A566,"="&amp;$A5,Concentrado!$B$2:$B566, "=Nacional")</f>
        <v>6.2532683254593975</v>
      </c>
      <c r="L5" s="5">
        <f>SUMIFS(Concentrado!M$2:M566,Concentrado!$A$2:$A566,"="&amp;$A5,Concentrado!$B$2:$B566, "=Nacional")</f>
        <v>18025.347849999998</v>
      </c>
      <c r="M5" s="5">
        <f>SUMIFS(Concentrado!N$2:N566,Concentrado!$A$2:$A566,"="&amp;$A5,Concentrado!$B$2:$B566, "=Nacional")</f>
        <v>6.6794187854471483</v>
      </c>
      <c r="N5" s="5">
        <f>SUMIFS(Concentrado!O$2:O566,Concentrado!$A$2:$A566,"="&amp;$A5,Concentrado!$B$2:$B566, "=Nacional")</f>
        <v>269864.01705000002</v>
      </c>
      <c r="O5" s="5">
        <f>SUMIFS(Concentrado!P$2:P566,Concentrado!$A$2:$A566,"="&amp;$A5,Concentrado!$B$2:$B566, "=Nacional")</f>
        <v>0</v>
      </c>
      <c r="P5" s="5">
        <f>SUMIFS(Concentrado!Q$2:Q566,Concentrado!$A$2:$A566,"="&amp;$A5,Concentrado!$B$2:$B566, "=Nacional")</f>
        <v>2326.0558799999999</v>
      </c>
      <c r="Q5" s="5">
        <f>SUMIFS(Concentrado!R$2:R566,Concentrado!$A$2:$A566,"="&amp;$A5,Concentrado!$B$2:$B566, "=Nacional")</f>
        <v>612.51265000000001</v>
      </c>
      <c r="R5" s="5">
        <f>SUMIFS(Concentrado!S$2:S566,Concentrado!$A$2:$A566,"="&amp;$A5,Concentrado!$B$2:$B566, "=Nacional")</f>
        <v>1048.7682400000001</v>
      </c>
      <c r="S5" s="5">
        <f>SUMIFS(Concentrado!T$2:T566,Concentrado!$A$2:$A566,"="&amp;$A5,Concentrado!$B$2:$B566, "=Nacional")</f>
        <v>5716.2386000000006</v>
      </c>
      <c r="T5" s="5">
        <f>SUMIFS(Concentrado!U$2:U566,Concentrado!$A$2:$A566,"="&amp;$A5,Concentrado!$B$2:$B566, "=Nacional")</f>
        <v>8321.7724799999996</v>
      </c>
    </row>
    <row r="6" spans="1:20" x14ac:dyDescent="0.25">
      <c r="A6" s="4">
        <v>2007</v>
      </c>
      <c r="B6" s="5">
        <f>SUMIFS(Concentrado!C$2:C567,Concentrado!$A$2:$A567,"="&amp;$A6,Concentrado!$B$2:$B567, "=Nacional")</f>
        <v>135349.63</v>
      </c>
      <c r="C6" s="5">
        <f>SUMIFS(Concentrado!D$2:D567,Concentrado!$A$2:$A567,"="&amp;$A6,Concentrado!$B$2:$B567, "=Nacional")</f>
        <v>44.868894632324356</v>
      </c>
      <c r="D6" s="5">
        <f>SUMIFS(Concentrado!E$2:E567,Concentrado!$A$2:$A567,"="&amp;$A6,Concentrado!$B$2:$B567, "=Nacional")</f>
        <v>53144.03198</v>
      </c>
      <c r="E6" s="5">
        <f>SUMIFS(Concentrado!F$2:F567,Concentrado!$A$2:$A567,"="&amp;$A6,Concentrado!$B$2:$B567, "=Nacional")</f>
        <v>17.617439894349886</v>
      </c>
      <c r="F6" s="5">
        <f>SUMIFS(Concentrado!G$2:G567,Concentrado!$A$2:$A567,"="&amp;$A6,Concentrado!$B$2:$B567, "=Nacional")</f>
        <v>43500.474230000007</v>
      </c>
      <c r="G6" s="5">
        <f>SUMIFS(Concentrado!H$2:H567,Concentrado!$A$2:$A567,"="&amp;$A6,Concentrado!$B$2:$B567, "=Nacional")</f>
        <v>14.420565425129062</v>
      </c>
      <c r="H6" s="5">
        <f>SUMIFS(Concentrado!I$2:I567,Concentrado!$A$2:$A567,"="&amp;$A6,Concentrado!$B$2:$B567, "=Nacional")</f>
        <v>29912.803600000003</v>
      </c>
      <c r="I6" s="5">
        <f>SUMIFS(Concentrado!J$2:J567,Concentrado!$A$2:$A567,"="&amp;$A6,Concentrado!$B$2:$B567, "=Nacional")</f>
        <v>9.9162031908459056</v>
      </c>
      <c r="J6" s="5">
        <f>SUMIFS(Concentrado!K$2:K567,Concentrado!$A$2:$A567,"="&amp;$A6,Concentrado!$B$2:$B567, "=Nacional")</f>
        <v>19334.684499999999</v>
      </c>
      <c r="K6" s="5">
        <f>SUMIFS(Concentrado!L$2:L567,Concentrado!$A$2:$A567,"="&amp;$A6,Concentrado!$B$2:$B567, "=Nacional")</f>
        <v>6.4095182349573827</v>
      </c>
      <c r="L6" s="5">
        <f>SUMIFS(Concentrado!M$2:M567,Concentrado!$A$2:$A567,"="&amp;$A6,Concentrado!$B$2:$B567, "=Nacional")</f>
        <v>20414.191169999998</v>
      </c>
      <c r="M6" s="5">
        <f>SUMIFS(Concentrado!N$2:N567,Concentrado!$A$2:$A567,"="&amp;$A6,Concentrado!$B$2:$B567, "=Nacional")</f>
        <v>6.767378622393398</v>
      </c>
      <c r="N6" s="5">
        <f>SUMIFS(Concentrado!O$2:O567,Concentrado!$A$2:$A567,"="&amp;$A6,Concentrado!$B$2:$B567, "=Nacional")</f>
        <v>301655.81548000005</v>
      </c>
      <c r="O6" s="5">
        <f>SUMIFS(Concentrado!P$2:P567,Concentrado!$A$2:$A567,"="&amp;$A6,Concentrado!$B$2:$B567, "=Nacional")</f>
        <v>0</v>
      </c>
      <c r="P6" s="5">
        <f>SUMIFS(Concentrado!Q$2:Q567,Concentrado!$A$2:$A567,"="&amp;$A6,Concentrado!$B$2:$B567, "=Nacional")</f>
        <v>3011.3079899999998</v>
      </c>
      <c r="Q6" s="5">
        <f>SUMIFS(Concentrado!R$2:R567,Concentrado!$A$2:$A567,"="&amp;$A6,Concentrado!$B$2:$B567, "=Nacional")</f>
        <v>1342.0081600000001</v>
      </c>
      <c r="R6" s="5">
        <f>SUMIFS(Concentrado!S$2:S567,Concentrado!$A$2:$A567,"="&amp;$A6,Concentrado!$B$2:$B567, "=Nacional")</f>
        <v>1136.9143200000001</v>
      </c>
      <c r="S6" s="5">
        <f>SUMIFS(Concentrado!T$2:T567,Concentrado!$A$2:$A567,"="&amp;$A6,Concentrado!$B$2:$B567, "=Nacional")</f>
        <v>5790.1138000000001</v>
      </c>
      <c r="T6" s="5">
        <f>SUMIFS(Concentrado!U$2:U567,Concentrado!$A$2:$A567,"="&amp;$A6,Concentrado!$B$2:$B567, "=Nacional")</f>
        <v>9133.8469000000005</v>
      </c>
    </row>
    <row r="7" spans="1:20" x14ac:dyDescent="0.25">
      <c r="A7" s="4">
        <v>2008</v>
      </c>
      <c r="B7" s="5">
        <f>SUMIFS(Concentrado!C$2:C568,Concentrado!$A$2:$A568,"="&amp;$A7,Concentrado!$B$2:$B568, "=Nacional")</f>
        <v>141810.79580000002</v>
      </c>
      <c r="C7" s="5">
        <f>SUMIFS(Concentrado!D$2:D568,Concentrado!$A$2:$A568,"="&amp;$A7,Concentrado!$B$2:$B568, "=Nacional")</f>
        <v>41.827659183867112</v>
      </c>
      <c r="D7" s="5">
        <f>SUMIFS(Concentrado!E$2:E568,Concentrado!$A$2:$A568,"="&amp;$A7,Concentrado!$B$2:$B568, "=Nacional")</f>
        <v>69743.470150000008</v>
      </c>
      <c r="E7" s="5">
        <f>SUMIFS(Concentrado!F$2:F568,Concentrado!$A$2:$A568,"="&amp;$A7,Concentrado!$B$2:$B568, "=Nacional")</f>
        <v>20.571114373045564</v>
      </c>
      <c r="F7" s="5">
        <f>SUMIFS(Concentrado!G$2:G568,Concentrado!$A$2:$A568,"="&amp;$A7,Concentrado!$B$2:$B568, "=Nacional")</f>
        <v>48480.421400000007</v>
      </c>
      <c r="G7" s="5">
        <f>SUMIFS(Concentrado!H$2:H568,Concentrado!$A$2:$A568,"="&amp;$A7,Concentrado!$B$2:$B568, "=Nacional")</f>
        <v>14.299493433979146</v>
      </c>
      <c r="H7" s="5">
        <f>SUMIFS(Concentrado!I$2:I568,Concentrado!$A$2:$A568,"="&amp;$A7,Concentrado!$B$2:$B568, "=Nacional")</f>
        <v>32005.327899999993</v>
      </c>
      <c r="I7" s="5">
        <f>SUMIFS(Concentrado!J$2:J568,Concentrado!$A$2:$A568,"="&amp;$A7,Concentrado!$B$2:$B568, "=Nacional")</f>
        <v>9.4400989707238683</v>
      </c>
      <c r="J7" s="5">
        <f>SUMIFS(Concentrado!K$2:K568,Concentrado!$A$2:$A568,"="&amp;$A7,Concentrado!$B$2:$B568, "=Nacional")</f>
        <v>24715.074999999993</v>
      </c>
      <c r="K7" s="5">
        <f>SUMIFS(Concentrado!L$2:L568,Concentrado!$A$2:$A568,"="&amp;$A7,Concentrado!$B$2:$B568, "=Nacional")</f>
        <v>7.2898098340952542</v>
      </c>
      <c r="L7" s="5">
        <f>SUMIFS(Concentrado!M$2:M568,Concentrado!$A$2:$A568,"="&amp;$A7,Concentrado!$B$2:$B568, "=Nacional")</f>
        <v>22280.845700000002</v>
      </c>
      <c r="M7" s="5">
        <f>SUMIFS(Concentrado!N$2:N568,Concentrado!$A$2:$A568,"="&amp;$A7,Concentrado!$B$2:$B568, "=Nacional")</f>
        <v>6.571824204289042</v>
      </c>
      <c r="N7" s="5">
        <f>SUMIFS(Concentrado!O$2:O568,Concentrado!$A$2:$A568,"="&amp;$A7,Concentrado!$B$2:$B568, "=Nacional")</f>
        <v>339035.93595000007</v>
      </c>
      <c r="O7" s="5">
        <f>SUMIFS(Concentrado!P$2:P568,Concentrado!$A$2:$A568,"="&amp;$A7,Concentrado!$B$2:$B568, "=Nacional")</f>
        <v>0</v>
      </c>
      <c r="P7" s="5">
        <f>SUMIFS(Concentrado!Q$2:Q568,Concentrado!$A$2:$A568,"="&amp;$A7,Concentrado!$B$2:$B568, "=Nacional")</f>
        <v>3330.0333799999999</v>
      </c>
      <c r="Q7" s="5">
        <f>SUMIFS(Concentrado!R$2:R568,Concentrado!$A$2:$A568,"="&amp;$A7,Concentrado!$B$2:$B568, "=Nacional")</f>
        <v>1061.6355000000001</v>
      </c>
      <c r="R7" s="5">
        <f>SUMIFS(Concentrado!S$2:S568,Concentrado!$A$2:$A568,"="&amp;$A7,Concentrado!$B$2:$B568, "=Nacional")</f>
        <v>1226.9398200000001</v>
      </c>
      <c r="S7" s="5">
        <f>SUMIFS(Concentrado!T$2:T568,Concentrado!$A$2:$A568,"="&amp;$A7,Concentrado!$B$2:$B568, "=Nacional")</f>
        <v>6370.7229000000007</v>
      </c>
      <c r="T7" s="5">
        <f>SUMIFS(Concentrado!U$2:U568,Concentrado!$A$2:$A568,"="&amp;$A7,Concentrado!$B$2:$B568, "=Nacional")</f>
        <v>10291.5141</v>
      </c>
    </row>
    <row r="8" spans="1:20" x14ac:dyDescent="0.25">
      <c r="A8" s="4">
        <v>2009</v>
      </c>
      <c r="B8" s="5">
        <f>SUMIFS(Concentrado!C$2:C569,Concentrado!$A$2:$A569,"="&amp;$A8,Concentrado!$B$2:$B569, "=Nacional")</f>
        <v>155180.62617999999</v>
      </c>
      <c r="C8" s="5">
        <f>SUMIFS(Concentrado!D$2:D569,Concentrado!$A$2:$A569,"="&amp;$A8,Concentrado!$B$2:$B569, "=Nacional")</f>
        <v>41.39982531143945</v>
      </c>
      <c r="D8" s="5">
        <f>SUMIFS(Concentrado!E$2:E569,Concentrado!$A$2:$A569,"="&amp;$A8,Concentrado!$B$2:$B569, "=Nacional")</f>
        <v>80959.255759999985</v>
      </c>
      <c r="E8" s="5">
        <f>SUMIFS(Concentrado!F$2:F569,Concentrado!$A$2:$A569,"="&amp;$A8,Concentrado!$B$2:$B569, "=Nacional")</f>
        <v>21.598695200007654</v>
      </c>
      <c r="F8" s="5">
        <f>SUMIFS(Concentrado!G$2:G569,Concentrado!$A$2:$A569,"="&amp;$A8,Concentrado!$B$2:$B569, "=Nacional")</f>
        <v>50416.626570000008</v>
      </c>
      <c r="G8" s="5">
        <f>SUMIFS(Concentrado!H$2:H569,Concentrado!$A$2:$A569,"="&amp;$A8,Concentrado!$B$2:$B569, "=Nacional")</f>
        <v>13.450387359366674</v>
      </c>
      <c r="H8" s="5">
        <f>SUMIFS(Concentrado!I$2:I569,Concentrado!$A$2:$A569,"="&amp;$A8,Concentrado!$B$2:$B569, "=Nacional")</f>
        <v>35177.679019999996</v>
      </c>
      <c r="I8" s="5">
        <f>SUMIFS(Concentrado!J$2:J569,Concentrado!$A$2:$A569,"="&amp;$A8,Concentrado!$B$2:$B569, "=Nacional")</f>
        <v>9.3848684732114194</v>
      </c>
      <c r="J8" s="5">
        <f>SUMIFS(Concentrado!K$2:K569,Concentrado!$A$2:$A569,"="&amp;$A8,Concentrado!$B$2:$B569, "=Nacional")</f>
        <v>27988.797060000004</v>
      </c>
      <c r="K8" s="5">
        <f>SUMIFS(Concentrado!L$2:L569,Concentrado!$A$2:$A569,"="&amp;$A8,Concentrado!$B$2:$B569, "=Nacional")</f>
        <v>7.4669843619349319</v>
      </c>
      <c r="L8" s="5">
        <f>SUMIFS(Concentrado!M$2:M569,Concentrado!$A$2:$A569,"="&amp;$A8,Concentrado!$B$2:$B569, "=Nacional")</f>
        <v>25111.027419999999</v>
      </c>
      <c r="M8" s="5">
        <f>SUMIFS(Concentrado!N$2:N569,Concentrado!$A$2:$A569,"="&amp;$A8,Concentrado!$B$2:$B569, "=Nacional")</f>
        <v>6.6992392940398577</v>
      </c>
      <c r="N8" s="5">
        <f>SUMIFS(Concentrado!O$2:O569,Concentrado!$A$2:$A569,"="&amp;$A8,Concentrado!$B$2:$B569, "=Nacional")</f>
        <v>374834.01201000001</v>
      </c>
      <c r="O8" s="5">
        <f>SUMIFS(Concentrado!P$2:P569,Concentrado!$A$2:$A569,"="&amp;$A8,Concentrado!$B$2:$B569, "=Nacional")</f>
        <v>0</v>
      </c>
      <c r="P8" s="5">
        <f>SUMIFS(Concentrado!Q$2:Q569,Concentrado!$A$2:$A569,"="&amp;$A8,Concentrado!$B$2:$B569, "=Nacional")</f>
        <v>3995.43914</v>
      </c>
      <c r="Q8" s="5">
        <f>SUMIFS(Concentrado!R$2:R569,Concentrado!$A$2:$A569,"="&amp;$A8,Concentrado!$B$2:$B569, "=Nacional")</f>
        <v>1338.87672</v>
      </c>
      <c r="R8" s="5">
        <f>SUMIFS(Concentrado!S$2:S569,Concentrado!$A$2:$A569,"="&amp;$A8,Concentrado!$B$2:$B569, "=Nacional")</f>
        <v>1601.4195299999999</v>
      </c>
      <c r="S8" s="5">
        <f>SUMIFS(Concentrado!T$2:T569,Concentrado!$A$2:$A569,"="&amp;$A8,Concentrado!$B$2:$B569, "=Nacional")</f>
        <v>7624.4778500000002</v>
      </c>
      <c r="T8" s="5">
        <f>SUMIFS(Concentrado!U$2:U569,Concentrado!$A$2:$A569,"="&amp;$A8,Concentrado!$B$2:$B569, "=Nacional")</f>
        <v>10550.814179999999</v>
      </c>
    </row>
    <row r="9" spans="1:20" x14ac:dyDescent="0.25">
      <c r="A9" s="4">
        <v>2010</v>
      </c>
      <c r="B9" s="5">
        <f>SUMIFS(Concentrado!C$2:C570,Concentrado!$A$2:$A570,"="&amp;$A9,Concentrado!$B$2:$B570, "=Nacional")</f>
        <v>173928.59440000003</v>
      </c>
      <c r="C9" s="5">
        <f>SUMIFS(Concentrado!D$2:D570,Concentrado!$A$2:$A570,"="&amp;$A9,Concentrado!$B$2:$B570, "=Nacional")</f>
        <v>42.146533345443046</v>
      </c>
      <c r="D9" s="5">
        <f>SUMIFS(Concentrado!E$2:E570,Concentrado!$A$2:$A570,"="&amp;$A9,Concentrado!$B$2:$B570, "=Nacional")</f>
        <v>86765.574210000006</v>
      </c>
      <c r="E9" s="5">
        <f>SUMIFS(Concentrado!F$2:F570,Concentrado!$A$2:$A570,"="&amp;$A9,Concentrado!$B$2:$B570, "=Nacional")</f>
        <v>21.025111939145745</v>
      </c>
      <c r="F9" s="5">
        <f>SUMIFS(Concentrado!G$2:G570,Concentrado!$A$2:$A570,"="&amp;$A9,Concentrado!$B$2:$B570, "=Nacional")</f>
        <v>51890.067270000007</v>
      </c>
      <c r="G9" s="5">
        <f>SUMIFS(Concentrado!H$2:H570,Concentrado!$A$2:$A570,"="&amp;$A9,Concentrado!$B$2:$B570, "=Nacional")</f>
        <v>12.574047746644343</v>
      </c>
      <c r="H9" s="5">
        <f>SUMIFS(Concentrado!I$2:I570,Concentrado!$A$2:$A570,"="&amp;$A9,Concentrado!$B$2:$B570, "=Nacional")</f>
        <v>39511.119399999996</v>
      </c>
      <c r="I9" s="5">
        <f>SUMIFS(Concentrado!J$2:J570,Concentrado!$A$2:$A570,"="&amp;$A9,Concentrado!$B$2:$B570, "=Nacional")</f>
        <v>9.574369970921131</v>
      </c>
      <c r="J9" s="5">
        <f>SUMIFS(Concentrado!K$2:K570,Concentrado!$A$2:$A570,"="&amp;$A9,Concentrado!$B$2:$B570, "=Nacional")</f>
        <v>33711.262569999999</v>
      </c>
      <c r="K9" s="5">
        <f>SUMIFS(Concentrado!L$2:L570,Concentrado!$A$2:$A570,"="&amp;$A9,Concentrado!$B$2:$B570, "=Nacional")</f>
        <v>8.1689434501834324</v>
      </c>
      <c r="L9" s="5">
        <f>SUMIFS(Concentrado!M$2:M570,Concentrado!$A$2:$A570,"="&amp;$A9,Concentrado!$B$2:$B570, "=Nacional")</f>
        <v>26869.30255</v>
      </c>
      <c r="M9" s="5">
        <f>SUMIFS(Concentrado!N$2:N570,Concentrado!$A$2:$A570,"="&amp;$A9,Concentrado!$B$2:$B570, "=Nacional")</f>
        <v>6.5109935476622969</v>
      </c>
      <c r="N9" s="5">
        <f>SUMIFS(Concentrado!O$2:O570,Concentrado!$A$2:$A570,"="&amp;$A9,Concentrado!$B$2:$B570, "=Nacional")</f>
        <v>412675.92040000006</v>
      </c>
      <c r="O9" s="5">
        <f>SUMIFS(Concentrado!P$2:P570,Concentrado!$A$2:$A570,"="&amp;$A9,Concentrado!$B$2:$B570, "=Nacional")</f>
        <v>0</v>
      </c>
      <c r="P9" s="5">
        <f>SUMIFS(Concentrado!Q$2:Q570,Concentrado!$A$2:$A570,"="&amp;$A9,Concentrado!$B$2:$B570, "=Nacional")</f>
        <v>5099.7575800000004</v>
      </c>
      <c r="Q9" s="5">
        <f>SUMIFS(Concentrado!R$2:R570,Concentrado!$A$2:$A570,"="&amp;$A9,Concentrado!$B$2:$B570, "=Nacional")</f>
        <v>1480.9231400000001</v>
      </c>
      <c r="R9" s="5">
        <f>SUMIFS(Concentrado!S$2:S570,Concentrado!$A$2:$A570,"="&amp;$A9,Concentrado!$B$2:$B570, "=Nacional")</f>
        <v>1690.9044799999999</v>
      </c>
      <c r="S9" s="5">
        <f>SUMIFS(Concentrado!T$2:T570,Concentrado!$A$2:$A570,"="&amp;$A9,Concentrado!$B$2:$B570, "=Nacional")</f>
        <v>7971.6859699999995</v>
      </c>
      <c r="T9" s="5">
        <f>SUMIFS(Concentrado!U$2:U570,Concentrado!$A$2:$A570,"="&amp;$A9,Concentrado!$B$2:$B570, "=Nacional")</f>
        <v>10626.03138</v>
      </c>
    </row>
    <row r="10" spans="1:20" x14ac:dyDescent="0.25">
      <c r="A10" s="4">
        <v>2011</v>
      </c>
      <c r="B10" s="5">
        <f>SUMIFS(Concentrado!C$2:C571,Concentrado!$A$2:$A571,"="&amp;$A10,Concentrado!$B$2:$B571, "=Nacional")</f>
        <v>183571.98558999991</v>
      </c>
      <c r="C10" s="5">
        <f>SUMIFS(Concentrado!D$2:D571,Concentrado!$A$2:$A571,"="&amp;$A10,Concentrado!$B$2:$B571, "=Nacional")</f>
        <v>41.135933377569387</v>
      </c>
      <c r="D10" s="5">
        <f>SUMIFS(Concentrado!E$2:E571,Concentrado!$A$2:$A571,"="&amp;$A10,Concentrado!$B$2:$B571, "=Nacional")</f>
        <v>99806.461599999981</v>
      </c>
      <c r="E10" s="5">
        <f>SUMIFS(Concentrado!F$2:F571,Concentrado!$A$2:$A571,"="&amp;$A10,Concentrado!$B$2:$B571, "=Nacional")</f>
        <v>22.365242397052281</v>
      </c>
      <c r="F10" s="5">
        <f>SUMIFS(Concentrado!G$2:G571,Concentrado!$A$2:$A571,"="&amp;$A10,Concentrado!$B$2:$B571, "=Nacional")</f>
        <v>58475.70515999999</v>
      </c>
      <c r="G10" s="5">
        <f>SUMIFS(Concentrado!H$2:H571,Concentrado!$A$2:$A571,"="&amp;$A10,Concentrado!$B$2:$B571, "=Nacional")</f>
        <v>13.103593687985841</v>
      </c>
      <c r="H10" s="5">
        <f>SUMIFS(Concentrado!I$2:I571,Concentrado!$A$2:$A571,"="&amp;$A10,Concentrado!$B$2:$B571, "=Nacional")</f>
        <v>48089.067539999989</v>
      </c>
      <c r="I10" s="5">
        <f>SUMIFS(Concentrado!J$2:J571,Concentrado!$A$2:$A571,"="&amp;$A10,Concentrado!$B$2:$B571, "=Nacional")</f>
        <v>10.776092398613986</v>
      </c>
      <c r="J10" s="5">
        <f>SUMIFS(Concentrado!K$2:K571,Concentrado!$A$2:$A571,"="&amp;$A10,Concentrado!$B$2:$B571, "=Nacional")</f>
        <v>26699.534430000003</v>
      </c>
      <c r="K10" s="5">
        <f>SUMIFS(Concentrado!L$2:L571,Concentrado!$A$2:$A571,"="&amp;$A10,Concentrado!$B$2:$B571, "=Nacional")</f>
        <v>5.982994986923706</v>
      </c>
      <c r="L10" s="5">
        <f>SUMIFS(Concentrado!M$2:M571,Concentrado!$A$2:$A571,"="&amp;$A10,Concentrado!$B$2:$B571, "=Nacional")</f>
        <v>29614.25389</v>
      </c>
      <c r="M10" s="5">
        <f>SUMIFS(Concentrado!N$2:N571,Concentrado!$A$2:$A571,"="&amp;$A10,Concentrado!$B$2:$B571, "=Nacional")</f>
        <v>6.6361431518547951</v>
      </c>
      <c r="N10" s="5">
        <f>SUMIFS(Concentrado!O$2:O571,Concentrado!$A$2:$A571,"="&amp;$A10,Concentrado!$B$2:$B571, "=Nacional")</f>
        <v>446257.00820999988</v>
      </c>
      <c r="O10" s="5">
        <f>SUMIFS(Concentrado!P$2:P571,Concentrado!$A$2:$A571,"="&amp;$A10,Concentrado!$B$2:$B571, "=Nacional")</f>
        <v>0</v>
      </c>
      <c r="P10" s="5">
        <f>SUMIFS(Concentrado!Q$2:Q571,Concentrado!$A$2:$A571,"="&amp;$A10,Concentrado!$B$2:$B571, "=Nacional")</f>
        <v>5592.8478299999997</v>
      </c>
      <c r="Q10" s="5">
        <f>SUMIFS(Concentrado!R$2:R571,Concentrado!$A$2:$A571,"="&amp;$A10,Concentrado!$B$2:$B571, "=Nacional")</f>
        <v>1684.06051</v>
      </c>
      <c r="R10" s="5">
        <f>SUMIFS(Concentrado!S$2:S571,Concentrado!$A$2:$A571,"="&amp;$A10,Concentrado!$B$2:$B571, "=Nacional")</f>
        <v>2033.1641400000001</v>
      </c>
      <c r="S10" s="5">
        <f>SUMIFS(Concentrado!T$2:T571,Concentrado!$A$2:$A571,"="&amp;$A10,Concentrado!$B$2:$B571, "=Nacional")</f>
        <v>8704.0614299999997</v>
      </c>
      <c r="T10" s="5">
        <f>SUMIFS(Concentrado!U$2:U571,Concentrado!$A$2:$A571,"="&amp;$A10,Concentrado!$B$2:$B571, "=Nacional")</f>
        <v>11600.119979999999</v>
      </c>
    </row>
    <row r="11" spans="1:20" x14ac:dyDescent="0.25">
      <c r="A11" s="4">
        <v>2012</v>
      </c>
      <c r="B11" s="5">
        <f>SUMIFS(Concentrado!C$2:C572,Concentrado!$A$2:$A572,"="&amp;$A11,Concentrado!$B$2:$B572, "=Nacional")</f>
        <v>199554.80405000004</v>
      </c>
      <c r="C11" s="5">
        <f>SUMIFS(Concentrado!D$2:D572,Concentrado!$A$2:$A572,"="&amp;$A11,Concentrado!$B$2:$B572, "=Nacional")</f>
        <v>40.412472925287034</v>
      </c>
      <c r="D11" s="5">
        <f>SUMIFS(Concentrado!E$2:E572,Concentrado!$A$2:$A572,"="&amp;$A11,Concentrado!$B$2:$B572, "=Nacional")</f>
        <v>112737.33254</v>
      </c>
      <c r="E11" s="5">
        <f>SUMIFS(Concentrado!F$2:F572,Concentrado!$A$2:$A572,"="&amp;$A11,Concentrado!$B$2:$B572, "=Nacional")</f>
        <v>22.830792877330534</v>
      </c>
      <c r="F11" s="5">
        <f>SUMIFS(Concentrado!G$2:G572,Concentrado!$A$2:$A572,"="&amp;$A11,Concentrado!$B$2:$B572, "=Nacional")</f>
        <v>64793.133659999992</v>
      </c>
      <c r="G11" s="5">
        <f>SUMIFS(Concentrado!H$2:H572,Concentrado!$A$2:$A572,"="&amp;$A11,Concentrado!$B$2:$B572, "=Nacional")</f>
        <v>13.121461907392518</v>
      </c>
      <c r="H11" s="5">
        <f>SUMIFS(Concentrado!I$2:I572,Concentrado!$A$2:$A572,"="&amp;$A11,Concentrado!$B$2:$B572, "=Nacional")</f>
        <v>46155.538860000008</v>
      </c>
      <c r="I11" s="5">
        <f>SUMIFS(Concentrado!J$2:J572,Concentrado!$A$2:$A572,"="&amp;$A11,Concentrado!$B$2:$B572, "=Nacional")</f>
        <v>9.3471037864086117</v>
      </c>
      <c r="J11" s="5">
        <f>SUMIFS(Concentrado!K$2:K572,Concentrado!$A$2:$A572,"="&amp;$A11,Concentrado!$B$2:$B572, "=Nacional")</f>
        <v>25522.54866</v>
      </c>
      <c r="K11" s="5">
        <f>SUMIFS(Concentrado!L$2:L572,Concentrado!$A$2:$A572,"="&amp;$A11,Concentrado!$B$2:$B572, "=Nacional")</f>
        <v>5.168651847881037</v>
      </c>
      <c r="L11" s="5">
        <f>SUMIFS(Concentrado!M$2:M572,Concentrado!$A$2:$A572,"="&amp;$A11,Concentrado!$B$2:$B572, "=Nacional")</f>
        <v>45031.724799999996</v>
      </c>
      <c r="M11" s="5">
        <f>SUMIFS(Concentrado!N$2:N572,Concentrado!$A$2:$A572,"="&amp;$A11,Concentrado!$B$2:$B572, "=Nacional")</f>
        <v>9.1195166557002576</v>
      </c>
      <c r="N11" s="5">
        <f>SUMIFS(Concentrado!O$2:O572,Concentrado!$A$2:$A572,"="&amp;$A11,Concentrado!$B$2:$B572, "=Nacional")</f>
        <v>493795.08257000009</v>
      </c>
      <c r="O11" s="5">
        <f>SUMIFS(Concentrado!P$2:P572,Concentrado!$A$2:$A572,"="&amp;$A11,Concentrado!$B$2:$B572, "=Nacional")</f>
        <v>11763.521210000001</v>
      </c>
      <c r="P11" s="5">
        <f>SUMIFS(Concentrado!Q$2:Q572,Concentrado!$A$2:$A572,"="&amp;$A11,Concentrado!$B$2:$B572, "=Nacional")</f>
        <v>7117.5140000000001</v>
      </c>
      <c r="Q11" s="5">
        <f>SUMIFS(Concentrado!R$2:R572,Concentrado!$A$2:$A572,"="&amp;$A11,Concentrado!$B$2:$B572, "=Nacional")</f>
        <v>1727.22054</v>
      </c>
      <c r="R11" s="5">
        <f>SUMIFS(Concentrado!S$2:S572,Concentrado!$A$2:$A572,"="&amp;$A11,Concentrado!$B$2:$B572, "=Nacional")</f>
        <v>2277.5255099999999</v>
      </c>
      <c r="S11" s="5">
        <f>SUMIFS(Concentrado!T$2:T572,Concentrado!$A$2:$A572,"="&amp;$A11,Concentrado!$B$2:$B572, "=Nacional")</f>
        <v>9714.7957200000001</v>
      </c>
      <c r="T11" s="5">
        <f>SUMIFS(Concentrado!U$2:U572,Concentrado!$A$2:$A572,"="&amp;$A11,Concentrado!$B$2:$B572, "=Nacional")</f>
        <v>12431.147820000002</v>
      </c>
    </row>
    <row r="12" spans="1:20" x14ac:dyDescent="0.25">
      <c r="A12" s="4">
        <v>2013</v>
      </c>
      <c r="B12" s="5">
        <f>SUMIFS(Concentrado!C$2:C573,Concentrado!$A$2:$A573,"="&amp;$A12,Concentrado!$B$2:$B573, "=Nacional")</f>
        <v>208586.38092000003</v>
      </c>
      <c r="C12" s="5">
        <f>SUMIFS(Concentrado!D$2:D573,Concentrado!$A$2:$A573,"="&amp;$A12,Concentrado!$B$2:$B573, "=Nacional")</f>
        <v>39.778275242969954</v>
      </c>
      <c r="D12" s="5">
        <f>SUMIFS(Concentrado!E$2:E573,Concentrado!$A$2:$A573,"="&amp;$A12,Concentrado!$B$2:$B573, "=Nacional")</f>
        <v>118893.90999999999</v>
      </c>
      <c r="E12" s="5">
        <f>SUMIFS(Concentrado!F$2:F573,Concentrado!$A$2:$A573,"="&amp;$A12,Concentrado!$B$2:$B573, "=Nacional")</f>
        <v>22.673554504532976</v>
      </c>
      <c r="F12" s="5">
        <f>SUMIFS(Concentrado!G$2:G573,Concentrado!$A$2:$A573,"="&amp;$A12,Concentrado!$B$2:$B573, "=Nacional")</f>
        <v>67679.091529999991</v>
      </c>
      <c r="G12" s="5">
        <f>SUMIFS(Concentrado!H$2:H573,Concentrado!$A$2:$A573,"="&amp;$A12,Concentrado!$B$2:$B573, "=Nacional")</f>
        <v>12.906679329687542</v>
      </c>
      <c r="H12" s="5">
        <f>SUMIFS(Concentrado!I$2:I573,Concentrado!$A$2:$A573,"="&amp;$A12,Concentrado!$B$2:$B573, "=Nacional")</f>
        <v>49832.292119999991</v>
      </c>
      <c r="I12" s="5">
        <f>SUMIFS(Concentrado!J$2:J573,Concentrado!$A$2:$A573,"="&amp;$A12,Concentrado!$B$2:$B573, "=Nacional")</f>
        <v>9.5032217501184792</v>
      </c>
      <c r="J12" s="5">
        <f>SUMIFS(Concentrado!K$2:K573,Concentrado!$A$2:$A573,"="&amp;$A12,Concentrado!$B$2:$B573, "=Nacional")</f>
        <v>28217.526879999998</v>
      </c>
      <c r="K12" s="5">
        <f>SUMIFS(Concentrado!L$2:L573,Concentrado!$A$2:$A573,"="&amp;$A12,Concentrado!$B$2:$B573, "=Nacional")</f>
        <v>5.3811976887361537</v>
      </c>
      <c r="L12" s="5">
        <f>SUMIFS(Concentrado!M$2:M573,Concentrado!$A$2:$A573,"="&amp;$A12,Concentrado!$B$2:$B573, "=Nacional")</f>
        <v>51163.410600000003</v>
      </c>
      <c r="M12" s="5">
        <f>SUMIFS(Concentrado!N$2:N573,Concentrado!$A$2:$A573,"="&amp;$A12,Concentrado!$B$2:$B573, "=Nacional")</f>
        <v>9.7570714839548991</v>
      </c>
      <c r="N12" s="5">
        <f>SUMIFS(Concentrado!O$2:O573,Concentrado!$A$2:$A573,"="&amp;$A12,Concentrado!$B$2:$B573, "=Nacional")</f>
        <v>524372.61205</v>
      </c>
      <c r="O12" s="5">
        <f>SUMIFS(Concentrado!P$2:P573,Concentrado!$A$2:$A573,"="&amp;$A12,Concentrado!$B$2:$B573, "=Nacional")</f>
        <v>18318.006450000001</v>
      </c>
      <c r="P12" s="5">
        <f>SUMIFS(Concentrado!Q$2:Q573,Concentrado!$A$2:$A573,"="&amp;$A12,Concentrado!$B$2:$B573, "=Nacional")</f>
        <v>5870.1438399999997</v>
      </c>
      <c r="Q12" s="5">
        <f>SUMIFS(Concentrado!R$2:R573,Concentrado!$A$2:$A573,"="&amp;$A12,Concentrado!$B$2:$B573, "=Nacional")</f>
        <v>1788.8928800000001</v>
      </c>
      <c r="R12" s="5">
        <f>SUMIFS(Concentrado!S$2:S573,Concentrado!$A$2:$A573,"="&amp;$A12,Concentrado!$B$2:$B573, "=Nacional")</f>
        <v>2438.2936300000001</v>
      </c>
      <c r="S12" s="5">
        <f>SUMIFS(Concentrado!T$2:T573,Concentrado!$A$2:$A573,"="&amp;$A12,Concentrado!$B$2:$B573, "=Nacional")</f>
        <v>9881.767319999999</v>
      </c>
      <c r="T12" s="5">
        <f>SUMIFS(Concentrado!U$2:U573,Concentrado!$A$2:$A573,"="&amp;$A12,Concentrado!$B$2:$B573, "=Nacional")</f>
        <v>12866.306479999996</v>
      </c>
    </row>
    <row r="13" spans="1:20" x14ac:dyDescent="0.25">
      <c r="A13" s="4">
        <v>2014</v>
      </c>
      <c r="B13" s="5">
        <f>SUMIFS(Concentrado!C$2:C574,Concentrado!$A$2:$A574,"="&amp;$A13,Concentrado!$B$2:$B574, "=Nacional")</f>
        <v>199593.09376999998</v>
      </c>
      <c r="C13" s="5">
        <f>SUMIFS(Concentrado!D$2:D574,Concentrado!$A$2:$A574,"="&amp;$A13,Concentrado!$B$2:$B574, "=Nacional")</f>
        <v>38.100970957633834</v>
      </c>
      <c r="D13" s="5">
        <f>SUMIFS(Concentrado!E$2:E574,Concentrado!$A$2:$A574,"="&amp;$A13,Concentrado!$B$2:$B574, "=Nacional")</f>
        <v>120827.79659999999</v>
      </c>
      <c r="E13" s="5">
        <f>SUMIFS(Concentrado!F$2:F574,Concentrado!$A$2:$A574,"="&amp;$A13,Concentrado!$B$2:$B574, "=Nacional")</f>
        <v>23.065208731302526</v>
      </c>
      <c r="F13" s="5">
        <f>SUMIFS(Concentrado!G$2:G574,Concentrado!$A$2:$A574,"="&amp;$A13,Concentrado!$B$2:$B574, "=Nacional")</f>
        <v>73094.014280000018</v>
      </c>
      <c r="G13" s="5">
        <f>SUMIFS(Concentrado!H$2:H574,Concentrado!$A$2:$A574,"="&amp;$A13,Concentrado!$B$2:$B574, "=Nacional")</f>
        <v>13.953152700104837</v>
      </c>
      <c r="H13" s="5">
        <f>SUMIFS(Concentrado!I$2:I574,Concentrado!$A$2:$A574,"="&amp;$A13,Concentrado!$B$2:$B574, "=Nacional")</f>
        <v>47308.185469999997</v>
      </c>
      <c r="I13" s="5">
        <f>SUMIFS(Concentrado!J$2:J574,Concentrado!$A$2:$A574,"="&amp;$A13,Concentrado!$B$2:$B574, "=Nacional")</f>
        <v>9.0308124725393135</v>
      </c>
      <c r="J13" s="5">
        <f>SUMIFS(Concentrado!K$2:K574,Concentrado!$A$2:$A574,"="&amp;$A13,Concentrado!$B$2:$B574, "=Nacional")</f>
        <v>31962.685520000006</v>
      </c>
      <c r="K13" s="5">
        <f>SUMIFS(Concentrado!L$2:L574,Concentrado!$A$2:$A574,"="&amp;$A13,Concentrado!$B$2:$B574, "=Nacional")</f>
        <v>6.101460374820582</v>
      </c>
      <c r="L13" s="5">
        <f>SUMIFS(Concentrado!M$2:M574,Concentrado!$A$2:$A574,"="&amp;$A13,Concentrado!$B$2:$B574, "=Nacional")</f>
        <v>51067.262100000007</v>
      </c>
      <c r="M13" s="5">
        <f>SUMIFS(Concentrado!N$2:N574,Concentrado!$A$2:$A574,"="&amp;$A13,Concentrado!$B$2:$B574, "=Nacional")</f>
        <v>9.7483947635989168</v>
      </c>
      <c r="N13" s="5">
        <f>SUMIFS(Concentrado!O$2:O574,Concentrado!$A$2:$A574,"="&amp;$A13,Concentrado!$B$2:$B574, "=Nacional")</f>
        <v>523853.03773999994</v>
      </c>
      <c r="O13" s="5">
        <f>SUMIFS(Concentrado!P$2:P574,Concentrado!$A$2:$A574,"="&amp;$A13,Concentrado!$B$2:$B574, "=Nacional")</f>
        <v>17443.988410000002</v>
      </c>
      <c r="P13" s="5">
        <f>SUMIFS(Concentrado!Q$2:Q574,Concentrado!$A$2:$A574,"="&amp;$A13,Concentrado!$B$2:$B574, "=Nacional")</f>
        <v>5723.8210300000001</v>
      </c>
      <c r="Q13" s="5">
        <f>SUMIFS(Concentrado!R$2:R574,Concentrado!$A$2:$A574,"="&amp;$A13,Concentrado!$B$2:$B574, "=Nacional")</f>
        <v>1881.34798</v>
      </c>
      <c r="R13" s="5">
        <f>SUMIFS(Concentrado!S$2:S574,Concentrado!$A$2:$A574,"="&amp;$A13,Concentrado!$B$2:$B574, "=Nacional")</f>
        <v>2628.3833399999999</v>
      </c>
      <c r="S13" s="5">
        <f>SUMIFS(Concentrado!T$2:T574,Concentrado!$A$2:$A574,"="&amp;$A13,Concentrado!$B$2:$B574, "=Nacional")</f>
        <v>10486.081539999999</v>
      </c>
      <c r="T13" s="5">
        <f>SUMIFS(Concentrado!U$2:U574,Concentrado!$A$2:$A574,"="&amp;$A13,Concentrado!$B$2:$B574, "=Nacional")</f>
        <v>12903.639800000001</v>
      </c>
    </row>
    <row r="14" spans="1:20" x14ac:dyDescent="0.25">
      <c r="A14" s="4">
        <v>2015</v>
      </c>
      <c r="B14" s="5">
        <f>SUMIFS(Concentrado!C$2:C575,Concentrado!$A$2:$A575,"="&amp;$A14,Concentrado!$B$2:$B575, "=Nacional")</f>
        <v>220226.19814999998</v>
      </c>
      <c r="C14" s="5">
        <f>SUMIFS(Concentrado!D$2:D575,Concentrado!$A$2:$A575,"="&amp;$A14,Concentrado!$B$2:$B575, "=Nacional")</f>
        <v>38.576103054165209</v>
      </c>
      <c r="D14" s="5">
        <f>SUMIFS(Concentrado!E$2:E575,Concentrado!$A$2:$A575,"="&amp;$A14,Concentrado!$B$2:$B575, "=Nacional")</f>
        <v>121772.35446000002</v>
      </c>
      <c r="E14" s="5">
        <f>SUMIFS(Concentrado!F$2:F575,Concentrado!$A$2:$A575,"="&amp;$A14,Concentrado!$B$2:$B575, "=Nacional")</f>
        <v>21.330354582054504</v>
      </c>
      <c r="F14" s="5">
        <f>SUMIFS(Concentrado!G$2:G575,Concentrado!$A$2:$A575,"="&amp;$A14,Concentrado!$B$2:$B575, "=Nacional")</f>
        <v>80072.478310000006</v>
      </c>
      <c r="G14" s="5">
        <f>SUMIFS(Concentrado!H$2:H575,Concentrado!$A$2:$A575,"="&amp;$A14,Concentrado!$B$2:$B575, "=Nacional")</f>
        <v>14.025961493396325</v>
      </c>
      <c r="H14" s="5">
        <f>SUMIFS(Concentrado!I$2:I575,Concentrado!$A$2:$A575,"="&amp;$A14,Concentrado!$B$2:$B575, "=Nacional")</f>
        <v>52511.354930000009</v>
      </c>
      <c r="I14" s="5">
        <f>SUMIFS(Concentrado!J$2:J575,Concentrado!$A$2:$A575,"="&amp;$A14,Concentrado!$B$2:$B575, "=Nacional")</f>
        <v>9.1981946576301397</v>
      </c>
      <c r="J14" s="5">
        <f>SUMIFS(Concentrado!K$2:K575,Concentrado!$A$2:$A575,"="&amp;$A14,Concentrado!$B$2:$B575, "=Nacional")</f>
        <v>41395.647320000004</v>
      </c>
      <c r="K14" s="5">
        <f>SUMIFS(Concentrado!L$2:L575,Concentrado!$A$2:$A575,"="&amp;$A14,Concentrado!$B$2:$B575, "=Nacional")</f>
        <v>7.2511025955346726</v>
      </c>
      <c r="L14" s="5">
        <f>SUMIFS(Concentrado!M$2:M575,Concentrado!$A$2:$A575,"="&amp;$A14,Concentrado!$B$2:$B575, "=Nacional")</f>
        <v>54909.590810000009</v>
      </c>
      <c r="M14" s="5">
        <f>SUMIFS(Concentrado!N$2:N575,Concentrado!$A$2:$A575,"="&amp;$A14,Concentrado!$B$2:$B575, "=Nacional")</f>
        <v>9.6182836172191504</v>
      </c>
      <c r="N14" s="5">
        <f>SUMIFS(Concentrado!O$2:O575,Concentrado!$A$2:$A575,"="&amp;$A14,Concentrado!$B$2:$B575, "=Nacional")</f>
        <v>570887.62398000003</v>
      </c>
      <c r="O14" s="5">
        <f>SUMIFS(Concentrado!P$2:P575,Concentrado!$A$2:$A575,"="&amp;$A14,Concentrado!$B$2:$B575, "=Nacional")</f>
        <v>19245.501560000001</v>
      </c>
      <c r="P14" s="5">
        <f>SUMIFS(Concentrado!Q$2:Q575,Concentrado!$A$2:$A575,"="&amp;$A14,Concentrado!$B$2:$B575, "=Nacional")</f>
        <v>5884.6007300000001</v>
      </c>
      <c r="Q14" s="5">
        <f>SUMIFS(Concentrado!R$2:R575,Concentrado!$A$2:$A575,"="&amp;$A14,Concentrado!$B$2:$B575, "=Nacional")</f>
        <v>2104.64806</v>
      </c>
      <c r="R14" s="5">
        <f>SUMIFS(Concentrado!S$2:S575,Concentrado!$A$2:$A575,"="&amp;$A14,Concentrado!$B$2:$B575, "=Nacional")</f>
        <v>2822.3881500000002</v>
      </c>
      <c r="S14" s="5">
        <f>SUMIFS(Concentrado!T$2:T575,Concentrado!$A$2:$A575,"="&amp;$A14,Concentrado!$B$2:$B575, "=Nacional")</f>
        <v>11268.853950000002</v>
      </c>
      <c r="T14" s="5">
        <f>SUMIFS(Concentrado!U$2:U575,Concentrado!$A$2:$A575,"="&amp;$A14,Concentrado!$B$2:$B575, "=Nacional")</f>
        <v>13583.59836</v>
      </c>
    </row>
    <row r="15" spans="1:20" x14ac:dyDescent="0.25">
      <c r="A15" s="4">
        <v>2016</v>
      </c>
      <c r="B15" s="5">
        <f>SUMIFS(Concentrado!C$2:C576,Concentrado!$A$2:$A576,"="&amp;$A15,Concentrado!$B$2:$B576, "=Nacional")</f>
        <v>229477.81076999998</v>
      </c>
      <c r="C15" s="5">
        <f>SUMIFS(Concentrado!D$2:D576,Concentrado!$A$2:$A576,"="&amp;$A15,Concentrado!$B$2:$B576, "=Nacional")</f>
        <v>38.768837317004362</v>
      </c>
      <c r="D15" s="5">
        <f>SUMIFS(Concentrado!E$2:E576,Concentrado!$A$2:$A576,"="&amp;$A15,Concentrado!$B$2:$B576, "=Nacional")</f>
        <v>124340.96104000001</v>
      </c>
      <c r="E15" s="5">
        <f>SUMIFS(Concentrado!F$2:F576,Concentrado!$A$2:$A576,"="&amp;$A15,Concentrado!$B$2:$B576, "=Nacional")</f>
        <v>21.006625757081419</v>
      </c>
      <c r="F15" s="5">
        <f>SUMIFS(Concentrado!G$2:G576,Concentrado!$A$2:$A576,"="&amp;$A15,Concentrado!$B$2:$B576, "=Nacional")</f>
        <v>85647.74212000001</v>
      </c>
      <c r="G15" s="5">
        <f>SUMIFS(Concentrado!H$2:H576,Concentrado!$A$2:$A576,"="&amp;$A15,Concentrado!$B$2:$B576, "=Nacional")</f>
        <v>14.469649024789774</v>
      </c>
      <c r="H15" s="5">
        <f>SUMIFS(Concentrado!I$2:I576,Concentrado!$A$2:$A576,"="&amp;$A15,Concentrado!$B$2:$B576, "=Nacional")</f>
        <v>52852.726469999994</v>
      </c>
      <c r="I15" s="5">
        <f>SUMIFS(Concentrado!J$2:J576,Concentrado!$A$2:$A576,"="&amp;$A15,Concentrado!$B$2:$B576, "=Nacional")</f>
        <v>8.9291367535716191</v>
      </c>
      <c r="J15" s="5">
        <f>SUMIFS(Concentrado!K$2:K576,Concentrado!$A$2:$A576,"="&amp;$A15,Concentrado!$B$2:$B576, "=Nacional")</f>
        <v>41213.166980000002</v>
      </c>
      <c r="K15" s="5">
        <f>SUMIFS(Concentrado!L$2:L576,Concentrado!$A$2:$A576,"="&amp;$A15,Concentrado!$B$2:$B576, "=Nacional")</f>
        <v>6.9627061571002109</v>
      </c>
      <c r="L15" s="5">
        <f>SUMIFS(Concentrado!M$2:M576,Concentrado!$A$2:$A576,"="&amp;$A15,Concentrado!$B$2:$B576, "=Nacional")</f>
        <v>58380.651279999998</v>
      </c>
      <c r="M15" s="5">
        <f>SUMIFS(Concentrado!N$2:N576,Concentrado!$A$2:$A576,"="&amp;$A15,Concentrado!$B$2:$B576, "=Nacional")</f>
        <v>9.8630449904526181</v>
      </c>
      <c r="N15" s="5">
        <f>SUMIFS(Concentrado!O$2:O576,Concentrado!$A$2:$A576,"="&amp;$A15,Concentrado!$B$2:$B576, "=Nacional")</f>
        <v>591913.05865999998</v>
      </c>
      <c r="O15" s="5">
        <f>SUMIFS(Concentrado!P$2:P576,Concentrado!$A$2:$A576,"="&amp;$A15,Concentrado!$B$2:$B576, "=Nacional")</f>
        <v>21174.029139999999</v>
      </c>
      <c r="P15" s="5">
        <f>SUMIFS(Concentrado!Q$2:Q576,Concentrado!$A$2:$A576,"="&amp;$A15,Concentrado!$B$2:$B576, "=Nacional")</f>
        <v>6391.31657</v>
      </c>
      <c r="Q15" s="5">
        <f>SUMIFS(Concentrado!R$2:R576,Concentrado!$A$2:$A576,"="&amp;$A15,Concentrado!$B$2:$B576, "=Nacional")</f>
        <v>2200.1938500000001</v>
      </c>
      <c r="R15" s="5">
        <f>SUMIFS(Concentrado!S$2:S576,Concentrado!$A$2:$A576,"="&amp;$A15,Concentrado!$B$2:$B576, "=Nacional")</f>
        <v>3099.2408399999999</v>
      </c>
      <c r="S15" s="5">
        <f>SUMIFS(Concentrado!T$2:T576,Concentrado!$A$2:$A576,"="&amp;$A15,Concentrado!$B$2:$B576, "=Nacional")</f>
        <v>11746.767830000001</v>
      </c>
      <c r="T15" s="5">
        <f>SUMIFS(Concentrado!U$2:U576,Concentrado!$A$2:$A576,"="&amp;$A15,Concentrado!$B$2:$B576, "=Nacional")</f>
        <v>13769.10305</v>
      </c>
    </row>
    <row r="16" spans="1:20" x14ac:dyDescent="0.25">
      <c r="A16" s="4">
        <v>2017</v>
      </c>
      <c r="B16" s="5">
        <f>SUMIFS(Concentrado!C$2:C577,Concentrado!$A$2:$A577,"="&amp;$A16,Concentrado!$B$2:$B577, "=Nacional")</f>
        <v>244856.02680000011</v>
      </c>
      <c r="C16" s="5">
        <f>SUMIFS(Concentrado!D$2:D577,Concentrado!$A$2:$A577,"="&amp;$A16,Concentrado!$B$2:$B577, "=Nacional")</f>
        <v>39.306682674547638</v>
      </c>
      <c r="D16" s="5">
        <f>SUMIFS(Concentrado!E$2:E577,Concentrado!$A$2:$A577,"="&amp;$A16,Concentrado!$B$2:$B577, "=Nacional")</f>
        <v>132186.17437999998</v>
      </c>
      <c r="E16" s="5">
        <f>SUMIFS(Concentrado!F$2:F577,Concentrado!$A$2:$A577,"="&amp;$A16,Concentrado!$B$2:$B577, "=Nacional")</f>
        <v>21.219816715236661</v>
      </c>
      <c r="F16" s="5">
        <f>SUMIFS(Concentrado!G$2:G577,Concentrado!$A$2:$A577,"="&amp;$A16,Concentrado!$B$2:$B577, "=Nacional")</f>
        <v>91775.820759999973</v>
      </c>
      <c r="G16" s="5">
        <f>SUMIFS(Concentrado!H$2:H577,Concentrado!$A$2:$A577,"="&amp;$A16,Concentrado!$B$2:$B577, "=Nacional")</f>
        <v>14.732751776438931</v>
      </c>
      <c r="H16" s="5">
        <f>SUMIFS(Concentrado!I$2:I577,Concentrado!$A$2:$A577,"="&amp;$A16,Concentrado!$B$2:$B577, "=Nacional")</f>
        <v>52176.60146000002</v>
      </c>
      <c r="I16" s="5">
        <f>SUMIFS(Concentrado!J$2:J577,Concentrado!$A$2:$A577,"="&amp;$A16,Concentrado!$B$2:$B577, "=Nacional")</f>
        <v>8.3758980468131927</v>
      </c>
      <c r="J16" s="5">
        <f>SUMIFS(Concentrado!K$2:K577,Concentrado!$A$2:$A577,"="&amp;$A16,Concentrado!$B$2:$B577, "=Nacional")</f>
        <v>43651.170740000001</v>
      </c>
      <c r="K16" s="5">
        <f>SUMIFS(Concentrado!L$2:L577,Concentrado!$A$2:$A577,"="&amp;$A16,Concentrado!$B$2:$B577, "=Nacional")</f>
        <v>7.0073125790411543</v>
      </c>
      <c r="L16" s="5">
        <f>SUMIFS(Concentrado!M$2:M577,Concentrado!$A$2:$A577,"="&amp;$A16,Concentrado!$B$2:$B577, "=Nacional")</f>
        <v>58291.605149999996</v>
      </c>
      <c r="M16" s="5">
        <f>SUMIFS(Concentrado!N$2:N577,Concentrado!$A$2:$A577,"="&amp;$A16,Concentrado!$B$2:$B577, "=Nacional")</f>
        <v>9.3575382079224187</v>
      </c>
      <c r="N16" s="5">
        <f>SUMIFS(Concentrado!O$2:O577,Concentrado!$A$2:$A577,"="&amp;$A16,Concentrado!$B$2:$B577, "=Nacional")</f>
        <v>622937.39929000009</v>
      </c>
      <c r="O16" s="5">
        <f>SUMIFS(Concentrado!P$2:P577,Concentrado!$A$2:$A577,"="&amp;$A16,Concentrado!$B$2:$B577, "=Nacional")</f>
        <v>19726.914510000002</v>
      </c>
      <c r="P16" s="5">
        <f>SUMIFS(Concentrado!Q$2:Q577,Concentrado!$A$2:$A577,"="&amp;$A16,Concentrado!$B$2:$B577, "=Nacional")</f>
        <v>7103.1929700000001</v>
      </c>
      <c r="Q16" s="5">
        <f>SUMIFS(Concentrado!R$2:R577,Concentrado!$A$2:$A577,"="&amp;$A16,Concentrado!$B$2:$B577, "=Nacional")</f>
        <v>2224.2056600000001</v>
      </c>
      <c r="R16" s="5">
        <f>SUMIFS(Concentrado!S$2:S577,Concentrado!$A$2:$A577,"="&amp;$A16,Concentrado!$B$2:$B577, "=Nacional")</f>
        <v>3241.2883900000002</v>
      </c>
      <c r="S16" s="5">
        <f>SUMIFS(Concentrado!T$2:T577,Concentrado!$A$2:$A577,"="&amp;$A16,Concentrado!$B$2:$B577, "=Nacional")</f>
        <v>12768.760699999999</v>
      </c>
      <c r="T16" s="5">
        <f>SUMIFS(Concentrado!U$2:U577,Concentrado!$A$2:$A577,"="&amp;$A16,Concentrado!$B$2:$B577, "=Nacional")</f>
        <v>13227.242919999999</v>
      </c>
    </row>
    <row r="17" spans="1:20" x14ac:dyDescent="0.25">
      <c r="A17" s="4">
        <v>2018</v>
      </c>
      <c r="B17" s="5">
        <f>SUMIFS(Concentrado!C$2:C578,Concentrado!$A$2:$A578,"="&amp;$A17,Concentrado!$B$2:$B578, "=Nacional")</f>
        <v>261381.30793000001</v>
      </c>
      <c r="C17" s="5">
        <f>SUMIFS(Concentrado!D$2:D578,Concentrado!$A$2:$A578,"="&amp;$A17,Concentrado!$B$2:$B578, "=Nacional")</f>
        <v>40.118670098650973</v>
      </c>
      <c r="D17" s="5">
        <f>SUMIFS(Concentrado!E$2:E578,Concentrado!$A$2:$A578,"="&amp;$A17,Concentrado!$B$2:$B578, "=Nacional")</f>
        <v>123534.13504999998</v>
      </c>
      <c r="E17" s="5">
        <f>SUMIFS(Concentrado!F$2:F578,Concentrado!$A$2:$A578,"="&amp;$A17,Concentrado!$B$2:$B578, "=Nacional")</f>
        <v>18.960901409676961</v>
      </c>
      <c r="F17" s="5">
        <f>SUMIFS(Concentrado!G$2:G578,Concentrado!$A$2:$A578,"="&amp;$A17,Concentrado!$B$2:$B578, "=Nacional")</f>
        <v>94412.202039999975</v>
      </c>
      <c r="G17" s="5">
        <f>SUMIFS(Concentrado!H$2:H578,Concentrado!$A$2:$A578,"="&amp;$A17,Concentrado!$B$2:$B578, "=Nacional")</f>
        <v>14.491059123264909</v>
      </c>
      <c r="H17" s="5">
        <f>SUMIFS(Concentrado!I$2:I578,Concentrado!$A$2:$A578,"="&amp;$A17,Concentrado!$B$2:$B578, "=Nacional")</f>
        <v>55028.93361</v>
      </c>
      <c r="I17" s="5">
        <f>SUMIFS(Concentrado!J$2:J578,Concentrado!$A$2:$A578,"="&amp;$A17,Concentrado!$B$2:$B578, "=Nacional")</f>
        <v>8.446233783371353</v>
      </c>
      <c r="J17" s="5">
        <f>SUMIFS(Concentrado!K$2:K578,Concentrado!$A$2:$A578,"="&amp;$A17,Concentrado!$B$2:$B578, "=Nacional")</f>
        <v>57104.048130000003</v>
      </c>
      <c r="K17" s="5">
        <f>SUMIFS(Concentrado!L$2:L578,Concentrado!$A$2:$A578,"="&amp;$A17,Concentrado!$B$2:$B578, "=Nacional")</f>
        <v>8.7647371817363791</v>
      </c>
      <c r="L17" s="5">
        <f>SUMIFS(Concentrado!M$2:M578,Concentrado!$A$2:$A578,"="&amp;$A17,Concentrado!$B$2:$B578, "=Nacional")</f>
        <v>60059.743399999999</v>
      </c>
      <c r="M17" s="5">
        <f>SUMIFS(Concentrado!N$2:N578,Concentrado!$A$2:$A578,"="&amp;$A17,Concentrado!$B$2:$B578, "=Nacional")</f>
        <v>9.2183984032994335</v>
      </c>
      <c r="N17" s="5">
        <f>SUMIFS(Concentrado!O$2:O578,Concentrado!$A$2:$A578,"="&amp;$A17,Concentrado!$B$2:$B578, "=Nacional")</f>
        <v>651520.37015999993</v>
      </c>
      <c r="O17" s="5">
        <f>SUMIFS(Concentrado!P$2:P578,Concentrado!$A$2:$A578,"="&amp;$A17,Concentrado!$B$2:$B578, "=Nacional")</f>
        <v>19463.049450000002</v>
      </c>
      <c r="P17" s="5">
        <f>SUMIFS(Concentrado!Q$2:Q578,Concentrado!$A$2:$A578,"="&amp;$A17,Concentrado!$B$2:$B578, "=Nacional")</f>
        <v>7719.8094300000002</v>
      </c>
      <c r="Q17" s="5">
        <f>SUMIFS(Concentrado!R$2:R578,Concentrado!$A$2:$A578,"="&amp;$A17,Concentrado!$B$2:$B578, "=Nacional")</f>
        <v>2413.9797899999999</v>
      </c>
      <c r="R17" s="5">
        <f>SUMIFS(Concentrado!S$2:S578,Concentrado!$A$2:$A578,"="&amp;$A17,Concentrado!$B$2:$B578, "=Nacional")</f>
        <v>3585.8081699999998</v>
      </c>
      <c r="S17" s="5">
        <f>SUMIFS(Concentrado!T$2:T578,Concentrado!$A$2:$A578,"="&amp;$A17,Concentrado!$B$2:$B578, "=Nacional")</f>
        <v>13338.04796</v>
      </c>
      <c r="T17" s="5">
        <f>SUMIFS(Concentrado!U$2:U578,Concentrado!$A$2:$A578,"="&amp;$A17,Concentrado!$B$2:$B578, "=Nacional")</f>
        <v>13539.0486</v>
      </c>
    </row>
    <row r="18" spans="1:20" x14ac:dyDescent="0.25">
      <c r="A18" s="4">
        <v>2019</v>
      </c>
      <c r="B18" s="5">
        <f>SUMIFS(Concentrado!C$2:C579,Concentrado!$A$2:$A579,"="&amp;$A18,Concentrado!$B$2:$B579, "=Nacional")</f>
        <v>268516.32824</v>
      </c>
      <c r="C18" s="5">
        <f>SUMIFS(Concentrado!D$2:D579,Concentrado!$A$2:$A579,"="&amp;$A18,Concentrado!$B$2:$B579, "=Nacional")</f>
        <v>39.849668317132711</v>
      </c>
      <c r="D18" s="5">
        <f>SUMIFS(Concentrado!E$2:E579,Concentrado!$A$2:$A579,"="&amp;$A18,Concentrado!$B$2:$B579, "=Nacional")</f>
        <v>122794.75132999998</v>
      </c>
      <c r="E18" s="5">
        <f>SUMIFS(Concentrado!F$2:F579,Concentrado!$A$2:$A579,"="&amp;$A18,Concentrado!$B$2:$B579, "=Nacional")</f>
        <v>18.223584925575288</v>
      </c>
      <c r="F18" s="5">
        <f>SUMIFS(Concentrado!G$2:G579,Concentrado!$A$2:$A579,"="&amp;$A18,Concentrado!$B$2:$B579, "=Nacional")</f>
        <v>98817.41406000001</v>
      </c>
      <c r="G18" s="5">
        <f>SUMIFS(Concentrado!H$2:H579,Concentrado!$A$2:$A579,"="&amp;$A18,Concentrado!$B$2:$B579, "=Nacional")</f>
        <v>14.665183305829071</v>
      </c>
      <c r="H18" s="5">
        <f>SUMIFS(Concentrado!I$2:I579,Concentrado!$A$2:$A579,"="&amp;$A18,Concentrado!$B$2:$B579, "=Nacional")</f>
        <v>63030.10839999999</v>
      </c>
      <c r="I18" s="5">
        <f>SUMIFS(Concentrado!J$2:J579,Concentrado!$A$2:$A579,"="&amp;$A18,Concentrado!$B$2:$B579, "=Nacional")</f>
        <v>9.3541012205706018</v>
      </c>
      <c r="J18" s="5">
        <f>SUMIFS(Concentrado!K$2:K579,Concentrado!$A$2:$A579,"="&amp;$A18,Concentrado!$B$2:$B579, "=Nacional")</f>
        <v>60706.378820000005</v>
      </c>
      <c r="K18" s="5">
        <f>SUMIFS(Concentrado!L$2:L579,Concentrado!$A$2:$A579,"="&amp;$A18,Concentrado!$B$2:$B579, "=Nacional")</f>
        <v>9.0092437825568368</v>
      </c>
      <c r="L18" s="5">
        <f>SUMIFS(Concentrado!M$2:M579,Concentrado!$A$2:$A579,"="&amp;$A18,Concentrado!$B$2:$B579, "=Nacional")</f>
        <v>59958.264310000006</v>
      </c>
      <c r="M18" s="5">
        <f>SUMIFS(Concentrado!N$2:N579,Concentrado!$A$2:$A579,"="&amp;$A18,Concentrado!$B$2:$B579, "=Nacional")</f>
        <v>8.8982184483354914</v>
      </c>
      <c r="N18" s="5">
        <f>SUMIFS(Concentrado!O$2:O579,Concentrado!$A$2:$A579,"="&amp;$A18,Concentrado!$B$2:$B579, "=Nacional")</f>
        <v>673823.24515999993</v>
      </c>
      <c r="O18" s="5">
        <f>SUMIFS(Concentrado!P$2:P579,Concentrado!$A$2:$A579,"="&amp;$A18,Concentrado!$B$2:$B579, "=Nacional")</f>
        <v>20561.451410000001</v>
      </c>
      <c r="P18" s="5">
        <f>SUMIFS(Concentrado!Q$2:Q579,Concentrado!$A$2:$A579,"="&amp;$A18,Concentrado!$B$2:$B579, "=Nacional")</f>
        <v>6978.7698200000004</v>
      </c>
      <c r="Q18" s="5">
        <f>SUMIFS(Concentrado!R$2:R579,Concentrado!$A$2:$A579,"="&amp;$A18,Concentrado!$B$2:$B579, "=Nacional")</f>
        <v>2835.85736</v>
      </c>
      <c r="R18" s="5">
        <f>SUMIFS(Concentrado!S$2:S579,Concentrado!$A$2:$A579,"="&amp;$A18,Concentrado!$B$2:$B579, "=Nacional")</f>
        <v>3684.93649</v>
      </c>
      <c r="S18" s="5">
        <f>SUMIFS(Concentrado!T$2:T579,Concentrado!$A$2:$A579,"="&amp;$A18,Concentrado!$B$2:$B579, "=Nacional")</f>
        <v>13257.783509999999</v>
      </c>
      <c r="T18" s="5">
        <f>SUMIFS(Concentrado!U$2:U579,Concentrado!$A$2:$A579,"="&amp;$A18,Concentrado!$B$2:$B579, "=Nacional")</f>
        <v>12639.46572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"=Nayarit")</f>
        <v>930.58450000000005</v>
      </c>
      <c r="C2" s="6">
        <f>SUMIFS(Concentrado!D$2:D563,Concentrado!$A$2:$A563,"="&amp;$A2,Concentrado!$B$2:$B563, "=Nayarit")</f>
        <v>52.836302035206387</v>
      </c>
      <c r="D2" s="6">
        <f>SUMIFS(Concentrado!E$2:E563,Concentrado!$A$2:$A563,"="&amp;$A2,Concentrado!$B$2:$B563, "=Nayarit")</f>
        <v>150.99800999999999</v>
      </c>
      <c r="E2" s="6">
        <f>SUMIFS(Concentrado!F$2:F563,Concentrado!$A$2:$A563,"="&amp;$A2,Concentrado!$B$2:$B563, "=Nayarit")</f>
        <v>8.5732960983931203</v>
      </c>
      <c r="F2" s="6">
        <f>SUMIFS(Concentrado!G$2:G563,Concentrado!$A$2:$A563,"="&amp;$A2,Concentrado!$B$2:$B563, "=Nayarit")</f>
        <v>457.17129999999997</v>
      </c>
      <c r="G2" s="6">
        <f>SUMIFS(Concentrado!H$2:H563,Concentrado!$A$2:$A563,"="&amp;$A2,Concentrado!$B$2:$B563, "=Nayarit")</f>
        <v>25.957063424791567</v>
      </c>
      <c r="H2" s="6">
        <f>SUMIFS(Concentrado!I$2:I563,Concentrado!$A$2:$A563,"="&amp;$A2,Concentrado!$B$2:$B563, "=Nayarit")</f>
        <v>171.2587</v>
      </c>
      <c r="I2" s="6">
        <f>SUMIFS(Concentrado!J$2:J563,Concentrado!$A$2:$A563,"="&amp;$A2,Concentrado!$B$2:$B563, "=Nayarit")</f>
        <v>9.723648308516637</v>
      </c>
      <c r="J2" s="6">
        <f>SUMIFS(Concentrado!K$2:K563,Concentrado!$A$2:$A563,"="&amp;$A2,Concentrado!$B$2:$B563, "=Nayarit")</f>
        <v>50.624600000000001</v>
      </c>
      <c r="K2" s="6">
        <f>SUMIFS(Concentrado!L$2:L563,Concentrado!$A$2:$A563,"="&amp;$A2,Concentrado!$B$2:$B563, "=Nayarit")</f>
        <v>2.8743404344382584</v>
      </c>
      <c r="L2" s="6">
        <f>SUMIFS(Concentrado!M$2:M563,Concentrado!$A$2:$A563,"="&amp;$A2,Concentrado!$B$2:$B563, "=Nayarit")</f>
        <v>0.62260000000000004</v>
      </c>
      <c r="M2" s="6">
        <f>SUMIFS(Concentrado!N$2:N563,Concentrado!$A$2:$A563,"="&amp;$A2,Concentrado!$B$2:$B563, "=Nayarit")</f>
        <v>3.534969865403894E-2</v>
      </c>
      <c r="N2" s="6">
        <f>SUMIFS(Concentrado!O$2:O563,Concentrado!$A$2:$A563,"="&amp;$A2,Concentrado!$B$2:$B563, "=Nayarit")</f>
        <v>1761.2597099999998</v>
      </c>
      <c r="O2" s="6">
        <f>SUMIFS(Concentrado!P$2:P563,Concentrado!$A$2:$A563,"="&amp;$A2,Concentrado!$B$2:$B563, "=Nayarit")</f>
        <v>0</v>
      </c>
      <c r="P2" s="6">
        <f>SUMIFS(Concentrado!Q$2:Q563,Concentrado!$A$2:$A563,"="&amp;$A2,Concentrado!$B$2:$B563, "=Nayarit")</f>
        <v>0</v>
      </c>
      <c r="Q2" s="6">
        <f>SUMIFS(Concentrado!R$2:R563,Concentrado!$A$2:$A563,"="&amp;$A2,Concentrado!$B$2:$B563, "=Nayarit")</f>
        <v>0</v>
      </c>
      <c r="R2" s="6">
        <f>SUMIFS(Concentrado!S$2:S563,Concentrado!$A$2:$A563,"="&amp;$A2,Concentrado!$B$2:$B563, "=Nayarit")</f>
        <v>0</v>
      </c>
      <c r="S2" s="6">
        <f>SUMIFS(Concentrado!T$2:T563,Concentrado!$A$2:$A563,"="&amp;$A2,Concentrado!$B$2:$B563, "=Nayarit")</f>
        <v>0</v>
      </c>
      <c r="T2" s="6">
        <f>SUMIFS(Concentrado!U$2:U563,Concentrado!$A$2:$A563,"="&amp;$A2,Concentrado!$B$2:$B563, "=Nayarit")</f>
        <v>0.62260000000000004</v>
      </c>
    </row>
    <row r="3" spans="1:20" x14ac:dyDescent="0.25">
      <c r="A3" s="3">
        <v>2004</v>
      </c>
      <c r="B3" s="6">
        <f>SUMIFS(Concentrado!C$2:C564,Concentrado!$A$2:$A564,"="&amp;$A3,Concentrado!$B$2:$B564, "=Nayarit")</f>
        <v>1139.3530000000001</v>
      </c>
      <c r="C3" s="6">
        <f>SUMIFS(Concentrado!D$2:D564,Concentrado!$A$2:$A564,"="&amp;$A3,Concentrado!$B$2:$B564, "=Nayarit")</f>
        <v>53.193612404025849</v>
      </c>
      <c r="D3" s="6">
        <f>SUMIFS(Concentrado!E$2:E564,Concentrado!$A$2:$A564,"="&amp;$A3,Concentrado!$B$2:$B564, "=Nayarit")</f>
        <v>164.82259999999999</v>
      </c>
      <c r="E3" s="6">
        <f>SUMIFS(Concentrado!F$2:F564,Concentrado!$A$2:$A564,"="&amp;$A3,Concentrado!$B$2:$B564, "=Nayarit")</f>
        <v>7.6951651505931782</v>
      </c>
      <c r="F3" s="6">
        <f>SUMIFS(Concentrado!G$2:G564,Concentrado!$A$2:$A564,"="&amp;$A3,Concentrado!$B$2:$B564, "=Nayarit")</f>
        <v>488.59609999999998</v>
      </c>
      <c r="G3" s="6">
        <f>SUMIFS(Concentrado!H$2:H564,Concentrado!$A$2:$A564,"="&amp;$A3,Concentrado!$B$2:$B564, "=Nayarit")</f>
        <v>22.811360101319476</v>
      </c>
      <c r="H3" s="6">
        <f>SUMIFS(Concentrado!I$2:I564,Concentrado!$A$2:$A564,"="&amp;$A3,Concentrado!$B$2:$B564, "=Nayarit")</f>
        <v>185.57864000000001</v>
      </c>
      <c r="I3" s="6">
        <f>SUMIFS(Concentrado!J$2:J564,Concentrado!$A$2:$A564,"="&amp;$A3,Concentrado!$B$2:$B564, "=Nayarit")</f>
        <v>8.6642140290377494</v>
      </c>
      <c r="J3" s="6">
        <f>SUMIFS(Concentrado!K$2:K564,Concentrado!$A$2:$A564,"="&amp;$A3,Concentrado!$B$2:$B564, "=Nayarit")</f>
        <v>84.167299999999997</v>
      </c>
      <c r="K3" s="6">
        <f>SUMIFS(Concentrado!L$2:L564,Concentrado!$A$2:$A564,"="&amp;$A3,Concentrado!$B$2:$B564, "=Nayarit")</f>
        <v>3.9295659319748695</v>
      </c>
      <c r="L3" s="6">
        <f>SUMIFS(Concentrado!M$2:M564,Concentrado!$A$2:$A564,"="&amp;$A3,Concentrado!$B$2:$B564, "=Nayarit")</f>
        <v>79.380509999999987</v>
      </c>
      <c r="M3" s="6">
        <f>SUMIFS(Concentrado!N$2:N564,Concentrado!$A$2:$A564,"="&amp;$A3,Concentrado!$B$2:$B564, "=Nayarit")</f>
        <v>3.7060823830488849</v>
      </c>
      <c r="N3" s="6">
        <f>SUMIFS(Concentrado!O$2:O564,Concentrado!$A$2:$A564,"="&amp;$A3,Concentrado!$B$2:$B564, "=Nayarit")</f>
        <v>2141.89815</v>
      </c>
      <c r="O3" s="6">
        <f>SUMIFS(Concentrado!P$2:P564,Concentrado!$A$2:$A564,"="&amp;$A3,Concentrado!$B$2:$B564, "=Nayarit")</f>
        <v>0</v>
      </c>
      <c r="P3" s="6">
        <f>SUMIFS(Concentrado!Q$2:Q564,Concentrado!$A$2:$A564,"="&amp;$A3,Concentrado!$B$2:$B564, "=Nayarit")</f>
        <v>0</v>
      </c>
      <c r="Q3" s="6">
        <f>SUMIFS(Concentrado!R$2:R564,Concentrado!$A$2:$A564,"="&amp;$A3,Concentrado!$B$2:$B564, "=Nayarit")</f>
        <v>0</v>
      </c>
      <c r="R3" s="6">
        <f>SUMIFS(Concentrado!S$2:S564,Concentrado!$A$2:$A564,"="&amp;$A3,Concentrado!$B$2:$B564, "=Nayarit")</f>
        <v>0</v>
      </c>
      <c r="S3" s="6">
        <f>SUMIFS(Concentrado!T$2:T564,Concentrado!$A$2:$A564,"="&amp;$A3,Concentrado!$B$2:$B564, "=Nayarit")</f>
        <v>79.179599999999994</v>
      </c>
      <c r="T3" s="6">
        <f>SUMIFS(Concentrado!U$2:U564,Concentrado!$A$2:$A564,"="&amp;$A3,Concentrado!$B$2:$B564, "=Nayarit")</f>
        <v>0.20091000000000001</v>
      </c>
    </row>
    <row r="4" spans="1:20" x14ac:dyDescent="0.25">
      <c r="A4" s="3">
        <v>2005</v>
      </c>
      <c r="B4" s="6">
        <f>SUMIFS(Concentrado!C$2:C565,Concentrado!$A$2:$A565,"="&amp;$A4,Concentrado!$B$2:$B565, "=Nayarit")</f>
        <v>1094.1724999999999</v>
      </c>
      <c r="C4" s="6">
        <f>SUMIFS(Concentrado!D$2:D565,Concentrado!$A$2:$A565,"="&amp;$A4,Concentrado!$B$2:$B565, "=Nayarit")</f>
        <v>47.301060409044524</v>
      </c>
      <c r="D4" s="6">
        <f>SUMIFS(Concentrado!E$2:E565,Concentrado!$A$2:$A565,"="&amp;$A4,Concentrado!$B$2:$B565, "=Nayarit")</f>
        <v>349.11950000000002</v>
      </c>
      <c r="E4" s="6">
        <f>SUMIFS(Concentrado!F$2:F565,Concentrado!$A$2:$A565,"="&amp;$A4,Concentrado!$B$2:$B565, "=Nayarit")</f>
        <v>15.092430635457777</v>
      </c>
      <c r="F4" s="6">
        <f>SUMIFS(Concentrado!G$2:G565,Concentrado!$A$2:$A565,"="&amp;$A4,Concentrado!$B$2:$B565, "=Nayarit")</f>
        <v>519.59630000000004</v>
      </c>
      <c r="G4" s="6">
        <f>SUMIFS(Concentrado!H$2:H565,Concentrado!$A$2:$A565,"="&amp;$A4,Concentrado!$B$2:$B565, "=Nayarit")</f>
        <v>22.462140087249523</v>
      </c>
      <c r="H4" s="6">
        <f>SUMIFS(Concentrado!I$2:I565,Concentrado!$A$2:$A565,"="&amp;$A4,Concentrado!$B$2:$B565, "=Nayarit")</f>
        <v>198.93521999999999</v>
      </c>
      <c r="I4" s="6">
        <f>SUMIFS(Concentrado!J$2:J565,Concentrado!$A$2:$A565,"="&amp;$A4,Concentrado!$B$2:$B565, "=Nayarit")</f>
        <v>8.59996651232467</v>
      </c>
      <c r="J4" s="6">
        <f>SUMIFS(Concentrado!K$2:K565,Concentrado!$A$2:$A565,"="&amp;$A4,Concentrado!$B$2:$B565, "=Nayarit")</f>
        <v>71.101900000000001</v>
      </c>
      <c r="K4" s="6">
        <f>SUMIFS(Concentrado!L$2:L565,Concentrado!$A$2:$A565,"="&amp;$A4,Concentrado!$B$2:$B565, "=Nayarit")</f>
        <v>3.0737340475088191</v>
      </c>
      <c r="L4" s="6">
        <f>SUMIFS(Concentrado!M$2:M565,Concentrado!$A$2:$A565,"="&amp;$A4,Concentrado!$B$2:$B565, "=Nayarit")</f>
        <v>80.283819999999992</v>
      </c>
      <c r="M4" s="6">
        <f>SUMIFS(Concentrado!N$2:N565,Concentrado!$A$2:$A565,"="&amp;$A4,Concentrado!$B$2:$B565, "=Nayarit")</f>
        <v>3.4706683084146759</v>
      </c>
      <c r="N4" s="6">
        <f>SUMIFS(Concentrado!O$2:O565,Concentrado!$A$2:$A565,"="&amp;$A4,Concentrado!$B$2:$B565, "=Nayarit")</f>
        <v>2313.2092400000001</v>
      </c>
      <c r="O4" s="6">
        <f>SUMIFS(Concentrado!P$2:P565,Concentrado!$A$2:$A565,"="&amp;$A4,Concentrado!$B$2:$B565, "=Nayarit")</f>
        <v>0</v>
      </c>
      <c r="P4" s="6">
        <f>SUMIFS(Concentrado!Q$2:Q565,Concentrado!$A$2:$A565,"="&amp;$A4,Concentrado!$B$2:$B565, "=Nayarit")</f>
        <v>0</v>
      </c>
      <c r="Q4" s="6">
        <f>SUMIFS(Concentrado!R$2:R565,Concentrado!$A$2:$A565,"="&amp;$A4,Concentrado!$B$2:$B565, "=Nayarit")</f>
        <v>0</v>
      </c>
      <c r="R4" s="6">
        <f>SUMIFS(Concentrado!S$2:S565,Concentrado!$A$2:$A565,"="&amp;$A4,Concentrado!$B$2:$B565, "=Nayarit")</f>
        <v>0</v>
      </c>
      <c r="S4" s="6">
        <f>SUMIFS(Concentrado!T$2:T565,Concentrado!$A$2:$A565,"="&amp;$A4,Concentrado!$B$2:$B565, "=Nayarit")</f>
        <v>80.259299999999996</v>
      </c>
      <c r="T4" s="6">
        <f>SUMIFS(Concentrado!U$2:U565,Concentrado!$A$2:$A565,"="&amp;$A4,Concentrado!$B$2:$B565, "=Nayarit")</f>
        <v>2.452E-2</v>
      </c>
    </row>
    <row r="5" spans="1:20" x14ac:dyDescent="0.25">
      <c r="A5" s="3">
        <v>2006</v>
      </c>
      <c r="B5" s="6">
        <f>SUMIFS(Concentrado!C$2:C566,Concentrado!$A$2:$A566,"="&amp;$A5,Concentrado!$B$2:$B566, "=Nayarit")</f>
        <v>1173.23668</v>
      </c>
      <c r="C5" s="6">
        <f>SUMIFS(Concentrado!D$2:D566,Concentrado!$A$2:$A566,"="&amp;$A5,Concentrado!$B$2:$B566, "=Nayarit")</f>
        <v>45.484193664912844</v>
      </c>
      <c r="D5" s="6">
        <f>SUMIFS(Concentrado!E$2:E566,Concentrado!$A$2:$A566,"="&amp;$A5,Concentrado!$B$2:$B566, "=Nayarit")</f>
        <v>456.89848000000001</v>
      </c>
      <c r="E5" s="6">
        <f>SUMIFS(Concentrado!F$2:F566,Concentrado!$A$2:$A566,"="&amp;$A5,Concentrado!$B$2:$B566, "=Nayarit")</f>
        <v>17.713100266797241</v>
      </c>
      <c r="F5" s="6">
        <f>SUMIFS(Concentrado!G$2:G566,Concentrado!$A$2:$A566,"="&amp;$A5,Concentrado!$B$2:$B566, "=Nayarit")</f>
        <v>564.31979999999999</v>
      </c>
      <c r="G5" s="6">
        <f>SUMIFS(Concentrado!H$2:H566,Concentrado!$A$2:$A566,"="&amp;$A5,Concentrado!$B$2:$B566, "=Nayarit")</f>
        <v>21.877624105772831</v>
      </c>
      <c r="H5" s="6">
        <f>SUMIFS(Concentrado!I$2:I566,Concentrado!$A$2:$A566,"="&amp;$A5,Concentrado!$B$2:$B566, "=Nayarit")</f>
        <v>212.57387</v>
      </c>
      <c r="I5" s="6">
        <f>SUMIFS(Concentrado!J$2:J566,Concentrado!$A$2:$A566,"="&amp;$A5,Concentrado!$B$2:$B566, "=Nayarit")</f>
        <v>8.2410917046848624</v>
      </c>
      <c r="J5" s="6">
        <f>SUMIFS(Concentrado!K$2:K566,Concentrado!$A$2:$A566,"="&amp;$A5,Concentrado!$B$2:$B566, "=Nayarit")</f>
        <v>80.356999999999999</v>
      </c>
      <c r="K5" s="6">
        <f>SUMIFS(Concentrado!L$2:L566,Concentrado!$A$2:$A566,"="&amp;$A5,Concentrado!$B$2:$B566, "=Nayarit")</f>
        <v>3.1152907274697563</v>
      </c>
      <c r="L5" s="6">
        <f>SUMIFS(Concentrado!M$2:M566,Concentrado!$A$2:$A566,"="&amp;$A5,Concentrado!$B$2:$B566, "=Nayarit")</f>
        <v>92.052400000000006</v>
      </c>
      <c r="M5" s="6">
        <f>SUMIFS(Concentrado!N$2:N566,Concentrado!$A$2:$A566,"="&amp;$A5,Concentrado!$B$2:$B566, "=Nayarit")</f>
        <v>3.56869953036247</v>
      </c>
      <c r="N5" s="6">
        <f>SUMIFS(Concentrado!O$2:O566,Concentrado!$A$2:$A566,"="&amp;$A5,Concentrado!$B$2:$B566, "=Nayarit")</f>
        <v>2579.4382299999997</v>
      </c>
      <c r="O5" s="6">
        <f>SUMIFS(Concentrado!P$2:P566,Concentrado!$A$2:$A566,"="&amp;$A5,Concentrado!$B$2:$B566, "=Nayarit")</f>
        <v>0</v>
      </c>
      <c r="P5" s="6">
        <f>SUMIFS(Concentrado!Q$2:Q566,Concentrado!$A$2:$A566,"="&amp;$A5,Concentrado!$B$2:$B566, "=Nayarit")</f>
        <v>0</v>
      </c>
      <c r="Q5" s="6">
        <f>SUMIFS(Concentrado!R$2:R566,Concentrado!$A$2:$A566,"="&amp;$A5,Concentrado!$B$2:$B566, "=Nayarit")</f>
        <v>0</v>
      </c>
      <c r="R5" s="6">
        <f>SUMIFS(Concentrado!S$2:S566,Concentrado!$A$2:$A566,"="&amp;$A5,Concentrado!$B$2:$B566, "=Nayarit")</f>
        <v>0</v>
      </c>
      <c r="S5" s="6">
        <f>SUMIFS(Concentrado!T$2:T566,Concentrado!$A$2:$A566,"="&amp;$A5,Concentrado!$B$2:$B566, "=Nayarit")</f>
        <v>92.052400000000006</v>
      </c>
      <c r="T5" s="6">
        <f>SUMIFS(Concentrado!U$2:U566,Concentrado!$A$2:$A566,"="&amp;$A5,Concentrado!$B$2:$B566, "=Nayarit")</f>
        <v>0</v>
      </c>
    </row>
    <row r="6" spans="1:20" x14ac:dyDescent="0.25">
      <c r="A6" s="3">
        <v>2007</v>
      </c>
      <c r="B6" s="6">
        <f>SUMIFS(Concentrado!C$2:C567,Concentrado!$A$2:$A567,"="&amp;$A6,Concentrado!$B$2:$B567, "=Nayarit")</f>
        <v>1241.145</v>
      </c>
      <c r="C6" s="6">
        <f>SUMIFS(Concentrado!D$2:D567,Concentrado!$A$2:$A567,"="&amp;$A6,Concentrado!$B$2:$B567, "=Nayarit")</f>
        <v>43.227069809531393</v>
      </c>
      <c r="D6" s="6">
        <f>SUMIFS(Concentrado!E$2:E567,Concentrado!$A$2:$A567,"="&amp;$A6,Concentrado!$B$2:$B567, "=Nayarit")</f>
        <v>527.59037999999998</v>
      </c>
      <c r="E6" s="6">
        <f>SUMIFS(Concentrado!F$2:F567,Concentrado!$A$2:$A567,"="&amp;$A6,Concentrado!$B$2:$B567, "=Nayarit")</f>
        <v>18.375118287627309</v>
      </c>
      <c r="F6" s="6">
        <f>SUMIFS(Concentrado!G$2:G567,Concentrado!$A$2:$A567,"="&amp;$A6,Concentrado!$B$2:$B567, "=Nayarit")</f>
        <v>647.44460000000004</v>
      </c>
      <c r="G6" s="6">
        <f>SUMIFS(Concentrado!H$2:H567,Concentrado!$A$2:$A567,"="&amp;$A6,Concentrado!$B$2:$B567, "=Nayarit")</f>
        <v>22.549446617441259</v>
      </c>
      <c r="H6" s="6">
        <f>SUMIFS(Concentrado!I$2:I567,Concentrado!$A$2:$A567,"="&amp;$A6,Concentrado!$B$2:$B567, "=Nayarit")</f>
        <v>228.2664</v>
      </c>
      <c r="I6" s="6">
        <f>SUMIFS(Concentrado!J$2:J567,Concentrado!$A$2:$A567,"="&amp;$A6,Concentrado!$B$2:$B567, "=Nayarit")</f>
        <v>7.950148941477762</v>
      </c>
      <c r="J6" s="6">
        <f>SUMIFS(Concentrado!K$2:K567,Concentrado!$A$2:$A567,"="&amp;$A6,Concentrado!$B$2:$B567, "=Nayarit")</f>
        <v>114.14790000000001</v>
      </c>
      <c r="K6" s="6">
        <f>SUMIFS(Concentrado!L$2:L567,Concentrado!$A$2:$A567,"="&amp;$A6,Concentrado!$B$2:$B567, "=Nayarit")</f>
        <v>3.9755864479262368</v>
      </c>
      <c r="L6" s="6">
        <f>SUMIFS(Concentrado!M$2:M567,Concentrado!$A$2:$A567,"="&amp;$A6,Concentrado!$B$2:$B567, "=Nayarit")</f>
        <v>112.62739999999999</v>
      </c>
      <c r="M6" s="6">
        <f>SUMIFS(Concentrado!N$2:N567,Concentrado!$A$2:$A567,"="&amp;$A6,Concentrado!$B$2:$B567, "=Nayarit")</f>
        <v>3.9226298959960486</v>
      </c>
      <c r="N6" s="6">
        <f>SUMIFS(Concentrado!O$2:O567,Concentrado!$A$2:$A567,"="&amp;$A6,Concentrado!$B$2:$B567, "=Nayarit")</f>
        <v>2871.2216799999997</v>
      </c>
      <c r="O6" s="6">
        <f>SUMIFS(Concentrado!P$2:P567,Concentrado!$A$2:$A567,"="&amp;$A6,Concentrado!$B$2:$B567, "=Nayarit")</f>
        <v>0</v>
      </c>
      <c r="P6" s="6">
        <f>SUMIFS(Concentrado!Q$2:Q567,Concentrado!$A$2:$A567,"="&amp;$A6,Concentrado!$B$2:$B567, "=Nayarit")</f>
        <v>0</v>
      </c>
      <c r="Q6" s="6">
        <f>SUMIFS(Concentrado!R$2:R567,Concentrado!$A$2:$A567,"="&amp;$A6,Concentrado!$B$2:$B567, "=Nayarit")</f>
        <v>0</v>
      </c>
      <c r="R6" s="6">
        <f>SUMIFS(Concentrado!S$2:S567,Concentrado!$A$2:$A567,"="&amp;$A6,Concentrado!$B$2:$B567, "=Nayarit")</f>
        <v>0</v>
      </c>
      <c r="S6" s="6">
        <f>SUMIFS(Concentrado!T$2:T567,Concentrado!$A$2:$A567,"="&amp;$A6,Concentrado!$B$2:$B567, "=Nayarit")</f>
        <v>112.62739999999999</v>
      </c>
      <c r="T6" s="6">
        <f>SUMIFS(Concentrado!U$2:U567,Concentrado!$A$2:$A567,"="&amp;$A6,Concentrado!$B$2:$B567, "=Nayarit")</f>
        <v>0</v>
      </c>
    </row>
    <row r="7" spans="1:20" x14ac:dyDescent="0.25">
      <c r="A7" s="3">
        <v>2008</v>
      </c>
      <c r="B7" s="6">
        <f>SUMIFS(Concentrado!C$2:C568,Concentrado!$A$2:$A568,"="&amp;$A7,Concentrado!$B$2:$B568, "=Nayarit")</f>
        <v>1281.5168000000001</v>
      </c>
      <c r="C7" s="6">
        <f>SUMIFS(Concentrado!D$2:D568,Concentrado!$A$2:$A568,"="&amp;$A7,Concentrado!$B$2:$B568, "=Nayarit")</f>
        <v>40.012051353231989</v>
      </c>
      <c r="D7" s="6">
        <f>SUMIFS(Concentrado!E$2:E568,Concentrado!$A$2:$A568,"="&amp;$A7,Concentrado!$B$2:$B568, "=Nayarit")</f>
        <v>705.16413999999997</v>
      </c>
      <c r="E7" s="6">
        <f>SUMIFS(Concentrado!F$2:F568,Concentrado!$A$2:$A568,"="&amp;$A7,Concentrado!$B$2:$B568, "=Nayarit")</f>
        <v>22.016928519499444</v>
      </c>
      <c r="F7" s="6">
        <f>SUMIFS(Concentrado!G$2:G568,Concentrado!$A$2:$A568,"="&amp;$A7,Concentrado!$B$2:$B568, "=Nayarit")</f>
        <v>699.56939999999997</v>
      </c>
      <c r="G7" s="6">
        <f>SUMIFS(Concentrado!H$2:H568,Concentrado!$A$2:$A568,"="&amp;$A7,Concentrado!$B$2:$B568, "=Nayarit")</f>
        <v>21.842247216696407</v>
      </c>
      <c r="H7" s="6">
        <f>SUMIFS(Concentrado!I$2:I568,Concentrado!$A$2:$A568,"="&amp;$A7,Concentrado!$B$2:$B568, "=Nayarit")</f>
        <v>280.3621</v>
      </c>
      <c r="I7" s="6">
        <f>SUMIFS(Concentrado!J$2:J568,Concentrado!$A$2:$A568,"="&amp;$A7,Concentrado!$B$2:$B568, "=Nayarit")</f>
        <v>8.7535822727411468</v>
      </c>
      <c r="J7" s="6">
        <f>SUMIFS(Concentrado!K$2:K568,Concentrado!$A$2:$A568,"="&amp;$A7,Concentrado!$B$2:$B568, "=Nayarit")</f>
        <v>121.64709999999999</v>
      </c>
      <c r="K7" s="6">
        <f>SUMIFS(Concentrado!L$2:L568,Concentrado!$A$2:$A568,"="&amp;$A7,Concentrado!$B$2:$B568, "=Nayarit")</f>
        <v>3.7981164290407632</v>
      </c>
      <c r="L7" s="6">
        <f>SUMIFS(Concentrado!M$2:M568,Concentrado!$A$2:$A568,"="&amp;$A7,Concentrado!$B$2:$B568, "=Nayarit")</f>
        <v>114.5675</v>
      </c>
      <c r="M7" s="6">
        <f>SUMIFS(Concentrado!N$2:N568,Concentrado!$A$2:$A568,"="&amp;$A7,Concentrado!$B$2:$B568, "=Nayarit")</f>
        <v>3.5770742087902438</v>
      </c>
      <c r="N7" s="6">
        <f>SUMIFS(Concentrado!O$2:O568,Concentrado!$A$2:$A568,"="&amp;$A7,Concentrado!$B$2:$B568, "=Nayarit")</f>
        <v>3202.8270400000001</v>
      </c>
      <c r="O7" s="6">
        <f>SUMIFS(Concentrado!P$2:P568,Concentrado!$A$2:$A568,"="&amp;$A7,Concentrado!$B$2:$B568, "=Nayarit")</f>
        <v>0</v>
      </c>
      <c r="P7" s="6">
        <f>SUMIFS(Concentrado!Q$2:Q568,Concentrado!$A$2:$A568,"="&amp;$A7,Concentrado!$B$2:$B568, "=Nayarit")</f>
        <v>0</v>
      </c>
      <c r="Q7" s="6">
        <f>SUMIFS(Concentrado!R$2:R568,Concentrado!$A$2:$A568,"="&amp;$A7,Concentrado!$B$2:$B568, "=Nayarit")</f>
        <v>0</v>
      </c>
      <c r="R7" s="6">
        <f>SUMIFS(Concentrado!S$2:S568,Concentrado!$A$2:$A568,"="&amp;$A7,Concentrado!$B$2:$B568, "=Nayarit")</f>
        <v>0</v>
      </c>
      <c r="S7" s="6">
        <f>SUMIFS(Concentrado!T$2:T568,Concentrado!$A$2:$A568,"="&amp;$A7,Concentrado!$B$2:$B568, "=Nayarit")</f>
        <v>114.5675</v>
      </c>
      <c r="T7" s="6">
        <f>SUMIFS(Concentrado!U$2:U568,Concentrado!$A$2:$A568,"="&amp;$A7,Concentrado!$B$2:$B568, "=Nayarit")</f>
        <v>0</v>
      </c>
    </row>
    <row r="8" spans="1:20" x14ac:dyDescent="0.25">
      <c r="A8" s="3">
        <v>2009</v>
      </c>
      <c r="B8" s="6">
        <f>SUMIFS(Concentrado!C$2:C569,Concentrado!$A$2:$A569,"="&amp;$A8,Concentrado!$B$2:$B569, "=Nayarit")</f>
        <v>1467.1008999999999</v>
      </c>
      <c r="C8" s="6">
        <f>SUMIFS(Concentrado!D$2:D569,Concentrado!$A$2:$A569,"="&amp;$A8,Concentrado!$B$2:$B569, "=Nayarit")</f>
        <v>41.896618040870273</v>
      </c>
      <c r="D8" s="6">
        <f>SUMIFS(Concentrado!E$2:E569,Concentrado!$A$2:$A569,"="&amp;$A8,Concentrado!$B$2:$B569, "=Nayarit")</f>
        <v>759.99614999999994</v>
      </c>
      <c r="E8" s="6">
        <f>SUMIFS(Concentrado!F$2:F569,Concentrado!$A$2:$A569,"="&amp;$A8,Concentrado!$B$2:$B569, "=Nayarit")</f>
        <v>21.703530008796225</v>
      </c>
      <c r="F8" s="6">
        <f>SUMIFS(Concentrado!G$2:G569,Concentrado!$A$2:$A569,"="&amp;$A8,Concentrado!$B$2:$B569, "=Nayarit")</f>
        <v>719.65300000000002</v>
      </c>
      <c r="G8" s="6">
        <f>SUMIFS(Concentrado!H$2:H569,Concentrado!$A$2:$A569,"="&amp;$A8,Concentrado!$B$2:$B569, "=Nayarit")</f>
        <v>20.551433690052551</v>
      </c>
      <c r="H8" s="6">
        <f>SUMIFS(Concentrado!I$2:I569,Concentrado!$A$2:$A569,"="&amp;$A8,Concentrado!$B$2:$B569, "=Nayarit")</f>
        <v>324.13254999999998</v>
      </c>
      <c r="I8" s="6">
        <f>SUMIFS(Concentrado!J$2:J569,Concentrado!$A$2:$A569,"="&amp;$A8,Concentrado!$B$2:$B569, "=Nayarit")</f>
        <v>9.256389687964397</v>
      </c>
      <c r="J8" s="6">
        <f>SUMIFS(Concentrado!K$2:K569,Concentrado!$A$2:$A569,"="&amp;$A8,Concentrado!$B$2:$B569, "=Nayarit")</f>
        <v>109.22620000000001</v>
      </c>
      <c r="K8" s="6">
        <f>SUMIFS(Concentrado!L$2:L569,Concentrado!$A$2:$A569,"="&amp;$A8,Concentrado!$B$2:$B569, "=Nayarit")</f>
        <v>3.1192185768924996</v>
      </c>
      <c r="L8" s="6">
        <f>SUMIFS(Concentrado!M$2:M569,Concentrado!$A$2:$A569,"="&amp;$A8,Concentrado!$B$2:$B569, "=Nayarit")</f>
        <v>121.60796999999999</v>
      </c>
      <c r="M8" s="6">
        <f>SUMIFS(Concentrado!N$2:N569,Concentrado!$A$2:$A569,"="&amp;$A8,Concentrado!$B$2:$B569, "=Nayarit")</f>
        <v>3.4728099954240443</v>
      </c>
      <c r="N8" s="6">
        <f>SUMIFS(Concentrado!O$2:O569,Concentrado!$A$2:$A569,"="&amp;$A8,Concentrado!$B$2:$B569, "=Nayarit")</f>
        <v>3501.71677</v>
      </c>
      <c r="O8" s="6">
        <f>SUMIFS(Concentrado!P$2:P569,Concentrado!$A$2:$A569,"="&amp;$A8,Concentrado!$B$2:$B569, "=Nayarit")</f>
        <v>0</v>
      </c>
      <c r="P8" s="6">
        <f>SUMIFS(Concentrado!Q$2:Q569,Concentrado!$A$2:$A569,"="&amp;$A8,Concentrado!$B$2:$B569, "=Nayarit")</f>
        <v>0</v>
      </c>
      <c r="Q8" s="6">
        <f>SUMIFS(Concentrado!R$2:R569,Concentrado!$A$2:$A569,"="&amp;$A8,Concentrado!$B$2:$B569, "=Nayarit")</f>
        <v>0</v>
      </c>
      <c r="R8" s="6">
        <f>SUMIFS(Concentrado!S$2:S569,Concentrado!$A$2:$A569,"="&amp;$A8,Concentrado!$B$2:$B569, "=Nayarit")</f>
        <v>0</v>
      </c>
      <c r="S8" s="6">
        <f>SUMIFS(Concentrado!T$2:T569,Concentrado!$A$2:$A569,"="&amp;$A8,Concentrado!$B$2:$B569, "=Nayarit")</f>
        <v>121.60796999999999</v>
      </c>
      <c r="T8" s="6">
        <f>SUMIFS(Concentrado!U$2:U569,Concentrado!$A$2:$A569,"="&amp;$A8,Concentrado!$B$2:$B569, "=Nayarit")</f>
        <v>0</v>
      </c>
    </row>
    <row r="9" spans="1:20" x14ac:dyDescent="0.25">
      <c r="A9" s="3">
        <v>2010</v>
      </c>
      <c r="B9" s="6">
        <f>SUMIFS(Concentrado!C$2:C570,Concentrado!$A$2:$A570,"="&amp;$A9,Concentrado!$B$2:$B570, "=Nayarit")</f>
        <v>1522.2768000000001</v>
      </c>
      <c r="C9" s="6">
        <f>SUMIFS(Concentrado!D$2:D570,Concentrado!$A$2:$A570,"="&amp;$A9,Concentrado!$B$2:$B570, "=Nayarit")</f>
        <v>40.819634608370933</v>
      </c>
      <c r="D9" s="6">
        <f>SUMIFS(Concentrado!E$2:E570,Concentrado!$A$2:$A570,"="&amp;$A9,Concentrado!$B$2:$B570, "=Nayarit")</f>
        <v>708.97393999999997</v>
      </c>
      <c r="E9" s="6">
        <f>SUMIFS(Concentrado!F$2:F570,Concentrado!$A$2:$A570,"="&amp;$A9,Concentrado!$B$2:$B570, "=Nayarit")</f>
        <v>19.011034772163047</v>
      </c>
      <c r="F9" s="6">
        <f>SUMIFS(Concentrado!G$2:G570,Concentrado!$A$2:$A570,"="&amp;$A9,Concentrado!$B$2:$B570, "=Nayarit")</f>
        <v>835.26110000000006</v>
      </c>
      <c r="G9" s="6">
        <f>SUMIFS(Concentrado!H$2:H570,Concentrado!$A$2:$A570,"="&amp;$A9,Concentrado!$B$2:$B570, "=Nayarit")</f>
        <v>22.397406900365276</v>
      </c>
      <c r="H9" s="6">
        <f>SUMIFS(Concentrado!I$2:I570,Concentrado!$A$2:$A570,"="&amp;$A9,Concentrado!$B$2:$B570, "=Nayarit")</f>
        <v>341.79790000000003</v>
      </c>
      <c r="I9" s="6">
        <f>SUMIFS(Concentrado!J$2:J570,Concentrado!$A$2:$A570,"="&amp;$A9,Concentrado!$B$2:$B570, "=Nayarit")</f>
        <v>9.165261789385811</v>
      </c>
      <c r="J9" s="6">
        <f>SUMIFS(Concentrado!K$2:K570,Concentrado!$A$2:$A570,"="&amp;$A9,Concentrado!$B$2:$B570, "=Nayarit")</f>
        <v>198.53360000000001</v>
      </c>
      <c r="K9" s="6">
        <f>SUMIFS(Concentrado!L$2:L570,Concentrado!$A$2:$A570,"="&amp;$A9,Concentrado!$B$2:$B570, "=Nayarit")</f>
        <v>5.3236500809080658</v>
      </c>
      <c r="L9" s="6">
        <f>SUMIFS(Concentrado!M$2:M570,Concentrado!$A$2:$A570,"="&amp;$A9,Concentrado!$B$2:$B570, "=Nayarit")</f>
        <v>122.43257</v>
      </c>
      <c r="M9" s="6">
        <f>SUMIFS(Concentrado!N$2:N570,Concentrado!$A$2:$A570,"="&amp;$A9,Concentrado!$B$2:$B570, "=Nayarit")</f>
        <v>3.283011848806864</v>
      </c>
      <c r="N9" s="6">
        <f>SUMIFS(Concentrado!O$2:O570,Concentrado!$A$2:$A570,"="&amp;$A9,Concentrado!$B$2:$B570, "=Nayarit")</f>
        <v>3729.2759100000003</v>
      </c>
      <c r="O9" s="6">
        <f>SUMIFS(Concentrado!P$2:P570,Concentrado!$A$2:$A570,"="&amp;$A9,Concentrado!$B$2:$B570, "=Nayarit")</f>
        <v>0</v>
      </c>
      <c r="P9" s="6">
        <f>SUMIFS(Concentrado!Q$2:Q570,Concentrado!$A$2:$A570,"="&amp;$A9,Concentrado!$B$2:$B570, "=Nayarit")</f>
        <v>0</v>
      </c>
      <c r="Q9" s="6">
        <f>SUMIFS(Concentrado!R$2:R570,Concentrado!$A$2:$A570,"="&amp;$A9,Concentrado!$B$2:$B570, "=Nayarit")</f>
        <v>0</v>
      </c>
      <c r="R9" s="6">
        <f>SUMIFS(Concentrado!S$2:S570,Concentrado!$A$2:$A570,"="&amp;$A9,Concentrado!$B$2:$B570, "=Nayarit")</f>
        <v>0</v>
      </c>
      <c r="S9" s="6">
        <f>SUMIFS(Concentrado!T$2:T570,Concentrado!$A$2:$A570,"="&amp;$A9,Concentrado!$B$2:$B570, "=Nayarit")</f>
        <v>122.43257</v>
      </c>
      <c r="T9" s="6">
        <f>SUMIFS(Concentrado!U$2:U570,Concentrado!$A$2:$A570,"="&amp;$A9,Concentrado!$B$2:$B570, "=Nayarit")</f>
        <v>0</v>
      </c>
    </row>
    <row r="10" spans="1:20" x14ac:dyDescent="0.25">
      <c r="A10" s="3">
        <v>2011</v>
      </c>
      <c r="B10" s="6">
        <f>SUMIFS(Concentrado!C$2:C571,Concentrado!$A$2:$A571,"="&amp;$A10,Concentrado!$B$2:$B571, "=Nayarit")</f>
        <v>1652.2561800000001</v>
      </c>
      <c r="C10" s="6">
        <f>SUMIFS(Concentrado!D$2:D571,Concentrado!$A$2:$A571,"="&amp;$A10,Concentrado!$B$2:$B571, "=Nayarit")</f>
        <v>39.27939775799765</v>
      </c>
      <c r="D10" s="6">
        <f>SUMIFS(Concentrado!E$2:E571,Concentrado!$A$2:$A571,"="&amp;$A10,Concentrado!$B$2:$B571, "=Nayarit")</f>
        <v>815.53290000000004</v>
      </c>
      <c r="E10" s="6">
        <f>SUMIFS(Concentrado!F$2:F571,Concentrado!$A$2:$A571,"="&amp;$A10,Concentrado!$B$2:$B571, "=Nayarit")</f>
        <v>19.387817429034111</v>
      </c>
      <c r="F10" s="6">
        <f>SUMIFS(Concentrado!G$2:G571,Concentrado!$A$2:$A571,"="&amp;$A10,Concentrado!$B$2:$B571, "=Nayarit")</f>
        <v>982.75919999999996</v>
      </c>
      <c r="G10" s="6">
        <f>SUMIFS(Concentrado!H$2:H571,Concentrado!$A$2:$A571,"="&amp;$A10,Concentrado!$B$2:$B571, "=Nayarit")</f>
        <v>23.363319795318642</v>
      </c>
      <c r="H10" s="6">
        <f>SUMIFS(Concentrado!I$2:I571,Concentrado!$A$2:$A571,"="&amp;$A10,Concentrado!$B$2:$B571, "=Nayarit")</f>
        <v>389.84965</v>
      </c>
      <c r="I10" s="6">
        <f>SUMIFS(Concentrado!J$2:J571,Concentrado!$A$2:$A571,"="&amp;$A10,Concentrado!$B$2:$B571, "=Nayarit")</f>
        <v>9.2679692492759624</v>
      </c>
      <c r="J10" s="6">
        <f>SUMIFS(Concentrado!K$2:K571,Concentrado!$A$2:$A571,"="&amp;$A10,Concentrado!$B$2:$B571, "=Nayarit")</f>
        <v>222.11619999999999</v>
      </c>
      <c r="K10" s="6">
        <f>SUMIFS(Concentrado!L$2:L571,Concentrado!$A$2:$A571,"="&amp;$A10,Concentrado!$B$2:$B571, "=Nayarit")</f>
        <v>5.2804103104005078</v>
      </c>
      <c r="L10" s="6">
        <f>SUMIFS(Concentrado!M$2:M571,Concentrado!$A$2:$A571,"="&amp;$A10,Concentrado!$B$2:$B571, "=Nayarit")</f>
        <v>143.90520000000001</v>
      </c>
      <c r="M10" s="6">
        <f>SUMIFS(Concentrado!N$2:N571,Concentrado!$A$2:$A571,"="&amp;$A10,Concentrado!$B$2:$B571, "=Nayarit")</f>
        <v>3.4210854579731116</v>
      </c>
      <c r="N10" s="6">
        <f>SUMIFS(Concentrado!O$2:O571,Concentrado!$A$2:$A571,"="&amp;$A10,Concentrado!$B$2:$B571, "=Nayarit")</f>
        <v>4206.4193300000006</v>
      </c>
      <c r="O10" s="6">
        <f>SUMIFS(Concentrado!P$2:P571,Concentrado!$A$2:$A571,"="&amp;$A10,Concentrado!$B$2:$B571, "=Nayarit")</f>
        <v>0</v>
      </c>
      <c r="P10" s="6">
        <f>SUMIFS(Concentrado!Q$2:Q571,Concentrado!$A$2:$A571,"="&amp;$A10,Concentrado!$B$2:$B571, "=Nayarit")</f>
        <v>0</v>
      </c>
      <c r="Q10" s="6">
        <f>SUMIFS(Concentrado!R$2:R571,Concentrado!$A$2:$A571,"="&amp;$A10,Concentrado!$B$2:$B571, "=Nayarit")</f>
        <v>0</v>
      </c>
      <c r="R10" s="6">
        <f>SUMIFS(Concentrado!S$2:S571,Concentrado!$A$2:$A571,"="&amp;$A10,Concentrado!$B$2:$B571, "=Nayarit")</f>
        <v>0</v>
      </c>
      <c r="S10" s="6">
        <f>SUMIFS(Concentrado!T$2:T571,Concentrado!$A$2:$A571,"="&amp;$A10,Concentrado!$B$2:$B571, "=Nayarit")</f>
        <v>143.90520000000001</v>
      </c>
      <c r="T10" s="6">
        <f>SUMIFS(Concentrado!U$2:U571,Concentrado!$A$2:$A571,"="&amp;$A10,Concentrado!$B$2:$B571, "=Nayarit")</f>
        <v>0</v>
      </c>
    </row>
    <row r="11" spans="1:20" x14ac:dyDescent="0.25">
      <c r="A11" s="3">
        <v>2012</v>
      </c>
      <c r="B11" s="6">
        <f>SUMIFS(Concentrado!C$2:C572,Concentrado!$A$2:$A572,"="&amp;$A11,Concentrado!$B$2:$B572, "=Nayarit")</f>
        <v>1786.89122</v>
      </c>
      <c r="C11" s="6">
        <f>SUMIFS(Concentrado!D$2:D572,Concentrado!$A$2:$A572,"="&amp;$A11,Concentrado!$B$2:$B572, "=Nayarit")</f>
        <v>39.156110306195039</v>
      </c>
      <c r="D11" s="6">
        <f>SUMIFS(Concentrado!E$2:E572,Concentrado!$A$2:$A572,"="&amp;$A11,Concentrado!$B$2:$B572, "=Nayarit")</f>
        <v>921.19290000000001</v>
      </c>
      <c r="E11" s="6">
        <f>SUMIFS(Concentrado!F$2:F572,Concentrado!$A$2:$A572,"="&amp;$A11,Concentrado!$B$2:$B572, "=Nayarit")</f>
        <v>20.186080944358604</v>
      </c>
      <c r="F11" s="6">
        <f>SUMIFS(Concentrado!G$2:G572,Concentrado!$A$2:$A572,"="&amp;$A11,Concentrado!$B$2:$B572, "=Nayarit")</f>
        <v>1133.8541299999999</v>
      </c>
      <c r="G11" s="6">
        <f>SUMIFS(Concentrado!H$2:H572,Concentrado!$A$2:$A572,"="&amp;$A11,Concentrado!$B$2:$B572, "=Nayarit")</f>
        <v>24.846122074188045</v>
      </c>
      <c r="H11" s="6">
        <f>SUMIFS(Concentrado!I$2:I572,Concentrado!$A$2:$A572,"="&amp;$A11,Concentrado!$B$2:$B572, "=Nayarit")</f>
        <v>339.11914999999999</v>
      </c>
      <c r="I11" s="6">
        <f>SUMIFS(Concentrado!J$2:J572,Concentrado!$A$2:$A572,"="&amp;$A11,Concentrado!$B$2:$B572, "=Nayarit")</f>
        <v>7.4311109124723895</v>
      </c>
      <c r="J11" s="6">
        <f>SUMIFS(Concentrado!K$2:K572,Concentrado!$A$2:$A572,"="&amp;$A11,Concentrado!$B$2:$B572, "=Nayarit")</f>
        <v>227.28203999999999</v>
      </c>
      <c r="K11" s="6">
        <f>SUMIFS(Concentrado!L$2:L572,Concentrado!$A$2:$A572,"="&amp;$A11,Concentrado!$B$2:$B572, "=Nayarit")</f>
        <v>4.9804266366348999</v>
      </c>
      <c r="L11" s="6">
        <f>SUMIFS(Concentrado!M$2:M572,Concentrado!$A$2:$A572,"="&amp;$A11,Concentrado!$B$2:$B572, "=Nayarit")</f>
        <v>155.16598999999999</v>
      </c>
      <c r="M11" s="6">
        <f>SUMIFS(Concentrado!N$2:N572,Concentrado!$A$2:$A572,"="&amp;$A11,Concentrado!$B$2:$B572, "=Nayarit")</f>
        <v>3.4001491261510348</v>
      </c>
      <c r="N11" s="6">
        <f>SUMIFS(Concentrado!O$2:O572,Concentrado!$A$2:$A572,"="&amp;$A11,Concentrado!$B$2:$B572, "=Nayarit")</f>
        <v>4563.5054299999993</v>
      </c>
      <c r="O11" s="6">
        <f>SUMIFS(Concentrado!P$2:P572,Concentrado!$A$2:$A572,"="&amp;$A11,Concentrado!$B$2:$B572, "=Nayarit")</f>
        <v>0</v>
      </c>
      <c r="P11" s="6">
        <f>SUMIFS(Concentrado!Q$2:Q572,Concentrado!$A$2:$A572,"="&amp;$A11,Concentrado!$B$2:$B572, "=Nayarit")</f>
        <v>0</v>
      </c>
      <c r="Q11" s="6">
        <f>SUMIFS(Concentrado!R$2:R572,Concentrado!$A$2:$A572,"="&amp;$A11,Concentrado!$B$2:$B572, "=Nayarit")</f>
        <v>0</v>
      </c>
      <c r="R11" s="6">
        <f>SUMIFS(Concentrado!S$2:S572,Concentrado!$A$2:$A572,"="&amp;$A11,Concentrado!$B$2:$B572, "=Nayarit")</f>
        <v>0</v>
      </c>
      <c r="S11" s="6">
        <f>SUMIFS(Concentrado!T$2:T572,Concentrado!$A$2:$A572,"="&amp;$A11,Concentrado!$B$2:$B572, "=Nayarit")</f>
        <v>155.16598999999999</v>
      </c>
      <c r="T11" s="6">
        <f>SUMIFS(Concentrado!U$2:U572,Concentrado!$A$2:$A572,"="&amp;$A11,Concentrado!$B$2:$B572, "=Nayarit")</f>
        <v>0</v>
      </c>
    </row>
    <row r="12" spans="1:20" x14ac:dyDescent="0.25">
      <c r="A12" s="3">
        <v>2013</v>
      </c>
      <c r="B12" s="6">
        <f>SUMIFS(Concentrado!C$2:C573,Concentrado!$A$2:$A573,"="&amp;$A12,Concentrado!$B$2:$B573, "=Nayarit")</f>
        <v>1892.8809000000001</v>
      </c>
      <c r="C12" s="6">
        <f>SUMIFS(Concentrado!D$2:D573,Concentrado!$A$2:$A573,"="&amp;$A12,Concentrado!$B$2:$B573, "=Nayarit")</f>
        <v>39.263167953779636</v>
      </c>
      <c r="D12" s="6">
        <f>SUMIFS(Concentrado!E$2:E573,Concentrado!$A$2:$A573,"="&amp;$A12,Concentrado!$B$2:$B573, "=Nayarit")</f>
        <v>971.49919999999997</v>
      </c>
      <c r="E12" s="6">
        <f>SUMIFS(Concentrado!F$2:F573,Concentrado!$A$2:$A573,"="&amp;$A12,Concentrado!$B$2:$B573, "=Nayarit")</f>
        <v>20.151366235753422</v>
      </c>
      <c r="F12" s="6">
        <f>SUMIFS(Concentrado!G$2:G573,Concentrado!$A$2:$A573,"="&amp;$A12,Concentrado!$B$2:$B573, "=Nayarit")</f>
        <v>1157.49713</v>
      </c>
      <c r="G12" s="6">
        <f>SUMIFS(Concentrado!H$2:H573,Concentrado!$A$2:$A573,"="&amp;$A12,Concentrado!$B$2:$B573, "=Nayarit")</f>
        <v>24.009436738047228</v>
      </c>
      <c r="H12" s="6">
        <f>SUMIFS(Concentrado!I$2:I573,Concentrado!$A$2:$A573,"="&amp;$A12,Concentrado!$B$2:$B573, "=Nayarit")</f>
        <v>416.79325</v>
      </c>
      <c r="I12" s="6">
        <f>SUMIFS(Concentrado!J$2:J573,Concentrado!$A$2:$A573,"="&amp;$A12,Concentrado!$B$2:$B573, "=Nayarit")</f>
        <v>8.6453528992509057</v>
      </c>
      <c r="J12" s="6">
        <f>SUMIFS(Concentrado!K$2:K573,Concentrado!$A$2:$A573,"="&amp;$A12,Concentrado!$B$2:$B573, "=Nayarit")</f>
        <v>223.06956</v>
      </c>
      <c r="K12" s="6">
        <f>SUMIFS(Concentrado!L$2:L573,Concentrado!$A$2:$A573,"="&amp;$A12,Concentrado!$B$2:$B573, "=Nayarit")</f>
        <v>4.6270304696168276</v>
      </c>
      <c r="L12" s="6">
        <f>SUMIFS(Concentrado!M$2:M573,Concentrado!$A$2:$A573,"="&amp;$A12,Concentrado!$B$2:$B573, "=Nayarit")</f>
        <v>159.26906</v>
      </c>
      <c r="M12" s="6">
        <f>SUMIFS(Concentrado!N$2:N573,Concentrado!$A$2:$A573,"="&amp;$A12,Concentrado!$B$2:$B573, "=Nayarit")</f>
        <v>3.3036457035519802</v>
      </c>
      <c r="N12" s="6">
        <f>SUMIFS(Concentrado!O$2:O573,Concentrado!$A$2:$A573,"="&amp;$A12,Concentrado!$B$2:$B573, "=Nayarit")</f>
        <v>4821.0091000000002</v>
      </c>
      <c r="O12" s="6">
        <f>SUMIFS(Concentrado!P$2:P573,Concentrado!$A$2:$A573,"="&amp;$A12,Concentrado!$B$2:$B573, "=Nayarit")</f>
        <v>0</v>
      </c>
      <c r="P12" s="6">
        <f>SUMIFS(Concentrado!Q$2:Q573,Concentrado!$A$2:$A573,"="&amp;$A12,Concentrado!$B$2:$B573, "=Nayarit")</f>
        <v>0</v>
      </c>
      <c r="Q12" s="6">
        <f>SUMIFS(Concentrado!R$2:R573,Concentrado!$A$2:$A573,"="&amp;$A12,Concentrado!$B$2:$B573, "=Nayarit")</f>
        <v>0</v>
      </c>
      <c r="R12" s="6">
        <f>SUMIFS(Concentrado!S$2:S573,Concentrado!$A$2:$A573,"="&amp;$A12,Concentrado!$B$2:$B573, "=Nayarit")</f>
        <v>0</v>
      </c>
      <c r="S12" s="6">
        <f>SUMIFS(Concentrado!T$2:T573,Concentrado!$A$2:$A573,"="&amp;$A12,Concentrado!$B$2:$B573, "=Nayarit")</f>
        <v>159.26906</v>
      </c>
      <c r="T12" s="6">
        <f>SUMIFS(Concentrado!U$2:U573,Concentrado!$A$2:$A573,"="&amp;$A12,Concentrado!$B$2:$B573, "=Nayarit")</f>
        <v>0</v>
      </c>
    </row>
    <row r="13" spans="1:20" x14ac:dyDescent="0.25">
      <c r="A13" s="3">
        <v>2014</v>
      </c>
      <c r="B13" s="6">
        <f>SUMIFS(Concentrado!C$2:C574,Concentrado!$A$2:$A574,"="&amp;$A13,Concentrado!$B$2:$B574, "=Nayarit")</f>
        <v>1806.94461</v>
      </c>
      <c r="C13" s="6">
        <f>SUMIFS(Concentrado!D$2:D574,Concentrado!$A$2:$A574,"="&amp;$A13,Concentrado!$B$2:$B574, "=Nayarit")</f>
        <v>38.341554379547752</v>
      </c>
      <c r="D13" s="6">
        <f>SUMIFS(Concentrado!E$2:E574,Concentrado!$A$2:$A574,"="&amp;$A13,Concentrado!$B$2:$B574, "=Nayarit")</f>
        <v>814.93751999999995</v>
      </c>
      <c r="E13" s="6">
        <f>SUMIFS(Concentrado!F$2:F574,Concentrado!$A$2:$A574,"="&amp;$A13,Concentrado!$B$2:$B574, "=Nayarit")</f>
        <v>17.292157748550899</v>
      </c>
      <c r="F13" s="6">
        <f>SUMIFS(Concentrado!G$2:G574,Concentrado!$A$2:$A574,"="&amp;$A13,Concentrado!$B$2:$B574, "=Nayarit")</f>
        <v>1187.2194</v>
      </c>
      <c r="G13" s="6">
        <f>SUMIFS(Concentrado!H$2:H574,Concentrado!$A$2:$A574,"="&amp;$A13,Concentrado!$B$2:$B574, "=Nayarit")</f>
        <v>25.191606280368521</v>
      </c>
      <c r="H13" s="6">
        <f>SUMIFS(Concentrado!I$2:I574,Concentrado!$A$2:$A574,"="&amp;$A13,Concentrado!$B$2:$B574, "=Nayarit")</f>
        <v>520.13514999999995</v>
      </c>
      <c r="I13" s="6">
        <f>SUMIFS(Concentrado!J$2:J574,Concentrado!$A$2:$A574,"="&amp;$A13,Concentrado!$B$2:$B574, "=Nayarit")</f>
        <v>11.036746797921616</v>
      </c>
      <c r="J13" s="6">
        <f>SUMIFS(Concentrado!K$2:K574,Concentrado!$A$2:$A574,"="&amp;$A13,Concentrado!$B$2:$B574, "=Nayarit")</f>
        <v>185.02117000000001</v>
      </c>
      <c r="K13" s="6">
        <f>SUMIFS(Concentrado!L$2:L574,Concentrado!$A$2:$A574,"="&amp;$A13,Concentrado!$B$2:$B574, "=Nayarit")</f>
        <v>3.9259638683238602</v>
      </c>
      <c r="L13" s="6">
        <f>SUMIFS(Concentrado!M$2:M574,Concentrado!$A$2:$A574,"="&amp;$A13,Concentrado!$B$2:$B574, "=Nayarit")</f>
        <v>198.49999</v>
      </c>
      <c r="M13" s="6">
        <f>SUMIFS(Concentrado!N$2:N574,Concentrado!$A$2:$A574,"="&amp;$A13,Concentrado!$B$2:$B574, "=Nayarit")</f>
        <v>4.2119709252873472</v>
      </c>
      <c r="N13" s="6">
        <f>SUMIFS(Concentrado!O$2:O574,Concentrado!$A$2:$A574,"="&amp;$A13,Concentrado!$B$2:$B574, "=Nayarit")</f>
        <v>4712.7578400000002</v>
      </c>
      <c r="O13" s="6">
        <f>SUMIFS(Concentrado!P$2:P574,Concentrado!$A$2:$A574,"="&amp;$A13,Concentrado!$B$2:$B574, "=Nayarit")</f>
        <v>0</v>
      </c>
      <c r="P13" s="6">
        <f>SUMIFS(Concentrado!Q$2:Q574,Concentrado!$A$2:$A574,"="&amp;$A13,Concentrado!$B$2:$B574, "=Nayarit")</f>
        <v>0</v>
      </c>
      <c r="Q13" s="6">
        <f>SUMIFS(Concentrado!R$2:R574,Concentrado!$A$2:$A574,"="&amp;$A13,Concentrado!$B$2:$B574, "=Nayarit")</f>
        <v>0</v>
      </c>
      <c r="R13" s="6">
        <f>SUMIFS(Concentrado!S$2:S574,Concentrado!$A$2:$A574,"="&amp;$A13,Concentrado!$B$2:$B574, "=Nayarit")</f>
        <v>0</v>
      </c>
      <c r="S13" s="6">
        <f>SUMIFS(Concentrado!T$2:T574,Concentrado!$A$2:$A574,"="&amp;$A13,Concentrado!$B$2:$B574, "=Nayarit")</f>
        <v>198.49999</v>
      </c>
      <c r="T13" s="6">
        <f>SUMIFS(Concentrado!U$2:U574,Concentrado!$A$2:$A574,"="&amp;$A13,Concentrado!$B$2:$B574, "=Nayarit")</f>
        <v>0</v>
      </c>
    </row>
    <row r="14" spans="1:20" x14ac:dyDescent="0.25">
      <c r="A14" s="3">
        <v>2015</v>
      </c>
      <c r="B14" s="6">
        <f>SUMIFS(Concentrado!C$2:C575,Concentrado!$A$2:$A575,"="&amp;$A14,Concentrado!$B$2:$B575, "=Nayarit")</f>
        <v>2006.0363400000001</v>
      </c>
      <c r="C14" s="6">
        <f>SUMIFS(Concentrado!D$2:D575,Concentrado!$A$2:$A575,"="&amp;$A14,Concentrado!$B$2:$B575, "=Nayarit")</f>
        <v>37.869967613514554</v>
      </c>
      <c r="D14" s="6">
        <f>SUMIFS(Concentrado!E$2:E575,Concentrado!$A$2:$A575,"="&amp;$A14,Concentrado!$B$2:$B575, "=Nayarit")</f>
        <v>821.30820000000006</v>
      </c>
      <c r="E14" s="6">
        <f>SUMIFS(Concentrado!F$2:F575,Concentrado!$A$2:$A575,"="&amp;$A14,Concentrado!$B$2:$B575, "=Nayarit")</f>
        <v>15.504661762365648</v>
      </c>
      <c r="F14" s="6">
        <f>SUMIFS(Concentrado!G$2:G575,Concentrado!$A$2:$A575,"="&amp;$A14,Concentrado!$B$2:$B575, "=Nayarit")</f>
        <v>1477.0677599999999</v>
      </c>
      <c r="G14" s="6">
        <f>SUMIFS(Concentrado!H$2:H575,Concentrado!$A$2:$A575,"="&amp;$A14,Concentrado!$B$2:$B575, "=Nayarit")</f>
        <v>27.884095177541241</v>
      </c>
      <c r="H14" s="6">
        <f>SUMIFS(Concentrado!I$2:I575,Concentrado!$A$2:$A575,"="&amp;$A14,Concentrado!$B$2:$B575, "=Nayarit")</f>
        <v>561.64301999999998</v>
      </c>
      <c r="I14" s="6">
        <f>SUMIFS(Concentrado!J$2:J575,Concentrado!$A$2:$A575,"="&amp;$A14,Concentrado!$B$2:$B575, "=Nayarit")</f>
        <v>10.60270073559909</v>
      </c>
      <c r="J14" s="6">
        <f>SUMIFS(Concentrado!K$2:K575,Concentrado!$A$2:$A575,"="&amp;$A14,Concentrado!$B$2:$B575, "=Nayarit")</f>
        <v>222.06089</v>
      </c>
      <c r="K14" s="6">
        <f>SUMIFS(Concentrado!L$2:L575,Concentrado!$A$2:$A575,"="&amp;$A14,Concentrado!$B$2:$B575, "=Nayarit")</f>
        <v>4.1920669854506309</v>
      </c>
      <c r="L14" s="6">
        <f>SUMIFS(Concentrado!M$2:M575,Concentrado!$A$2:$A575,"="&amp;$A14,Concentrado!$B$2:$B575, "=Nayarit")</f>
        <v>209.0532</v>
      </c>
      <c r="M14" s="6">
        <f>SUMIFS(Concentrado!N$2:N575,Concentrado!$A$2:$A575,"="&amp;$A14,Concentrado!$B$2:$B575, "=Nayarit")</f>
        <v>3.9465077255288303</v>
      </c>
      <c r="N14" s="6">
        <f>SUMIFS(Concentrado!O$2:O575,Concentrado!$A$2:$A575,"="&amp;$A14,Concentrado!$B$2:$B575, "=Nayarit")</f>
        <v>5297.1694100000004</v>
      </c>
      <c r="O14" s="6">
        <f>SUMIFS(Concentrado!P$2:P575,Concentrado!$A$2:$A575,"="&amp;$A14,Concentrado!$B$2:$B575, "=Nayarit")</f>
        <v>0</v>
      </c>
      <c r="P14" s="6">
        <f>SUMIFS(Concentrado!Q$2:Q575,Concentrado!$A$2:$A575,"="&amp;$A14,Concentrado!$B$2:$B575, "=Nayarit")</f>
        <v>0</v>
      </c>
      <c r="Q14" s="6">
        <f>SUMIFS(Concentrado!R$2:R575,Concentrado!$A$2:$A575,"="&amp;$A14,Concentrado!$B$2:$B575, "=Nayarit")</f>
        <v>0</v>
      </c>
      <c r="R14" s="6">
        <f>SUMIFS(Concentrado!S$2:S575,Concentrado!$A$2:$A575,"="&amp;$A14,Concentrado!$B$2:$B575, "=Nayarit")</f>
        <v>0</v>
      </c>
      <c r="S14" s="6">
        <f>SUMIFS(Concentrado!T$2:T575,Concentrado!$A$2:$A575,"="&amp;$A14,Concentrado!$B$2:$B575, "=Nayarit")</f>
        <v>209.0532</v>
      </c>
      <c r="T14" s="6">
        <f>SUMIFS(Concentrado!U$2:U575,Concentrado!$A$2:$A575,"="&amp;$A14,Concentrado!$B$2:$B575, "=Nayarit")</f>
        <v>0</v>
      </c>
    </row>
    <row r="15" spans="1:20" x14ac:dyDescent="0.25">
      <c r="A15" s="3">
        <v>2016</v>
      </c>
      <c r="B15" s="6">
        <f>SUMIFS(Concentrado!C$2:C576,Concentrado!$A$2:$A576,"="&amp;$A15,Concentrado!$B$2:$B576, "=Nayarit")</f>
        <v>2109.03863</v>
      </c>
      <c r="C15" s="6">
        <f>SUMIFS(Concentrado!D$2:D576,Concentrado!$A$2:$A576,"="&amp;$A15,Concentrado!$B$2:$B576, "=Nayarit")</f>
        <v>38.945845750056563</v>
      </c>
      <c r="D15" s="6">
        <f>SUMIFS(Concentrado!E$2:E576,Concentrado!$A$2:$A576,"="&amp;$A15,Concentrado!$B$2:$B576, "=Nayarit")</f>
        <v>838.63247999999999</v>
      </c>
      <c r="E15" s="6">
        <f>SUMIFS(Concentrado!F$2:F576,Concentrado!$A$2:$A576,"="&amp;$A15,Concentrado!$B$2:$B576, "=Nayarit")</f>
        <v>15.486321939521513</v>
      </c>
      <c r="F15" s="6">
        <f>SUMIFS(Concentrado!G$2:G576,Concentrado!$A$2:$A576,"="&amp;$A15,Concentrado!$B$2:$B576, "=Nayarit")</f>
        <v>1505.4947</v>
      </c>
      <c r="G15" s="6">
        <f>SUMIFS(Concentrado!H$2:H576,Concentrado!$A$2:$A576,"="&amp;$A15,Concentrado!$B$2:$B576, "=Nayarit")</f>
        <v>27.800706696267426</v>
      </c>
      <c r="H15" s="6">
        <f>SUMIFS(Concentrado!I$2:I576,Concentrado!$A$2:$A576,"="&amp;$A15,Concentrado!$B$2:$B576, "=Nayarit")</f>
        <v>498.80644000000001</v>
      </c>
      <c r="I15" s="6">
        <f>SUMIFS(Concentrado!J$2:J576,Concentrado!$A$2:$A576,"="&amp;$A15,Concentrado!$B$2:$B576, "=Nayarit")</f>
        <v>9.2110397576619274</v>
      </c>
      <c r="J15" s="6">
        <f>SUMIFS(Concentrado!K$2:K576,Concentrado!$A$2:$A576,"="&amp;$A15,Concentrado!$B$2:$B576, "=Nayarit")</f>
        <v>260.1961</v>
      </c>
      <c r="K15" s="6">
        <f>SUMIFS(Concentrado!L$2:L576,Concentrado!$A$2:$A576,"="&amp;$A15,Concentrado!$B$2:$B576, "=Nayarit")</f>
        <v>4.804822932696255</v>
      </c>
      <c r="L15" s="6">
        <f>SUMIFS(Concentrado!M$2:M576,Concentrado!$A$2:$A576,"="&amp;$A15,Concentrado!$B$2:$B576, "=Nayarit")</f>
        <v>203.14255</v>
      </c>
      <c r="M15" s="6">
        <f>SUMIFS(Concentrado!N$2:N576,Concentrado!$A$2:$A576,"="&amp;$A15,Concentrado!$B$2:$B576, "=Nayarit")</f>
        <v>3.7512629237963049</v>
      </c>
      <c r="N15" s="6">
        <f>SUMIFS(Concentrado!O$2:O576,Concentrado!$A$2:$A576,"="&amp;$A15,Concentrado!$B$2:$B576, "=Nayarit")</f>
        <v>5415.3109000000004</v>
      </c>
      <c r="O15" s="6">
        <f>SUMIFS(Concentrado!P$2:P576,Concentrado!$A$2:$A576,"="&amp;$A15,Concentrado!$B$2:$B576, "=Nayarit")</f>
        <v>0</v>
      </c>
      <c r="P15" s="6">
        <f>SUMIFS(Concentrado!Q$2:Q576,Concentrado!$A$2:$A576,"="&amp;$A15,Concentrado!$B$2:$B576, "=Nayarit")</f>
        <v>0</v>
      </c>
      <c r="Q15" s="6">
        <f>SUMIFS(Concentrado!R$2:R576,Concentrado!$A$2:$A576,"="&amp;$A15,Concentrado!$B$2:$B576, "=Nayarit")</f>
        <v>0</v>
      </c>
      <c r="R15" s="6">
        <f>SUMIFS(Concentrado!S$2:S576,Concentrado!$A$2:$A576,"="&amp;$A15,Concentrado!$B$2:$B576, "=Nayarit")</f>
        <v>0</v>
      </c>
      <c r="S15" s="6">
        <f>SUMIFS(Concentrado!T$2:T576,Concentrado!$A$2:$A576,"="&amp;$A15,Concentrado!$B$2:$B576, "=Nayarit")</f>
        <v>203.14255</v>
      </c>
      <c r="T15" s="6">
        <f>SUMIFS(Concentrado!U$2:U576,Concentrado!$A$2:$A576,"="&amp;$A15,Concentrado!$B$2:$B576, "=Nayarit")</f>
        <v>0</v>
      </c>
    </row>
    <row r="16" spans="1:20" x14ac:dyDescent="0.25">
      <c r="A16" s="3">
        <v>2017</v>
      </c>
      <c r="B16" s="6">
        <f>SUMIFS(Concentrado!C$2:C577,Concentrado!$A$2:$A577,"="&amp;$A16,Concentrado!$B$2:$B577, "=Nayarit")</f>
        <v>2292.5929299999998</v>
      </c>
      <c r="C16" s="6">
        <f>SUMIFS(Concentrado!D$2:D577,Concentrado!$A$2:$A577,"="&amp;$A16,Concentrado!$B$2:$B577, "=Nayarit")</f>
        <v>37.39694275053764</v>
      </c>
      <c r="D16" s="6">
        <f>SUMIFS(Concentrado!E$2:E577,Concentrado!$A$2:$A577,"="&amp;$A16,Concentrado!$B$2:$B577, "=Nayarit")</f>
        <v>891.54546000000005</v>
      </c>
      <c r="E16" s="6">
        <f>SUMIFS(Concentrado!F$2:F577,Concentrado!$A$2:$A577,"="&amp;$A16,Concentrado!$B$2:$B577, "=Nayarit")</f>
        <v>14.542954438545594</v>
      </c>
      <c r="F16" s="6">
        <f>SUMIFS(Concentrado!G$2:G577,Concentrado!$A$2:$A577,"="&amp;$A16,Concentrado!$B$2:$B577, "=Nayarit")</f>
        <v>1601.8769</v>
      </c>
      <c r="G16" s="6">
        <f>SUMIFS(Concentrado!H$2:H577,Concentrado!$A$2:$A577,"="&amp;$A16,Concentrado!$B$2:$B577, "=Nayarit")</f>
        <v>26.129932592398209</v>
      </c>
      <c r="H16" s="6">
        <f>SUMIFS(Concentrado!I$2:I577,Concentrado!$A$2:$A577,"="&amp;$A16,Concentrado!$B$2:$B577, "=Nayarit")</f>
        <v>761.82294999999999</v>
      </c>
      <c r="I16" s="6">
        <f>SUMIFS(Concentrado!J$2:J577,Concentrado!$A$2:$A577,"="&amp;$A16,Concentrado!$B$2:$B577, "=Nayarit")</f>
        <v>12.426911413006799</v>
      </c>
      <c r="J16" s="6">
        <f>SUMIFS(Concentrado!K$2:K577,Concentrado!$A$2:$A577,"="&amp;$A16,Concentrado!$B$2:$B577, "=Nayarit")</f>
        <v>380.56722000000002</v>
      </c>
      <c r="K16" s="6">
        <f>SUMIFS(Concentrado!L$2:L577,Concentrado!$A$2:$A577,"="&amp;$A16,Concentrado!$B$2:$B577, "=Nayarit")</f>
        <v>6.207840193885299</v>
      </c>
      <c r="L16" s="6">
        <f>SUMIFS(Concentrado!M$2:M577,Concentrado!$A$2:$A577,"="&amp;$A16,Concentrado!$B$2:$B577, "=Nayarit")</f>
        <v>202.02329</v>
      </c>
      <c r="M16" s="6">
        <f>SUMIFS(Concentrado!N$2:N577,Concentrado!$A$2:$A577,"="&amp;$A16,Concentrado!$B$2:$B577, "=Nayarit")</f>
        <v>3.295418611626471</v>
      </c>
      <c r="N16" s="6">
        <f>SUMIFS(Concentrado!O$2:O577,Concentrado!$A$2:$A577,"="&amp;$A16,Concentrado!$B$2:$B577, "=Nayarit")</f>
        <v>6130.4287499999991</v>
      </c>
      <c r="O16" s="6">
        <f>SUMIFS(Concentrado!P$2:P577,Concentrado!$A$2:$A577,"="&amp;$A16,Concentrado!$B$2:$B577, "=Nayarit")</f>
        <v>0</v>
      </c>
      <c r="P16" s="6">
        <f>SUMIFS(Concentrado!Q$2:Q577,Concentrado!$A$2:$A577,"="&amp;$A16,Concentrado!$B$2:$B577, "=Nayarit")</f>
        <v>0</v>
      </c>
      <c r="Q16" s="6">
        <f>SUMIFS(Concentrado!R$2:R577,Concentrado!$A$2:$A577,"="&amp;$A16,Concentrado!$B$2:$B577, "=Nayarit")</f>
        <v>0</v>
      </c>
      <c r="R16" s="6">
        <f>SUMIFS(Concentrado!S$2:S577,Concentrado!$A$2:$A577,"="&amp;$A16,Concentrado!$B$2:$B577, "=Nayarit")</f>
        <v>0</v>
      </c>
      <c r="S16" s="6">
        <f>SUMIFS(Concentrado!T$2:T577,Concentrado!$A$2:$A577,"="&amp;$A16,Concentrado!$B$2:$B577, "=Nayarit")</f>
        <v>202.02329</v>
      </c>
      <c r="T16" s="6">
        <f>SUMIFS(Concentrado!U$2:U577,Concentrado!$A$2:$A577,"="&amp;$A16,Concentrado!$B$2:$B577, "=Nayarit")</f>
        <v>0</v>
      </c>
    </row>
    <row r="17" spans="1:20" x14ac:dyDescent="0.25">
      <c r="A17" s="3">
        <v>2018</v>
      </c>
      <c r="B17" s="6">
        <f>SUMIFS(Concentrado!C$2:C578,Concentrado!$A$2:$A578,"="&amp;$A17,Concentrado!$B$2:$B578, "=Nayarit")</f>
        <v>2413.4390400000002</v>
      </c>
      <c r="C17" s="6">
        <f>SUMIFS(Concentrado!D$2:D578,Concentrado!$A$2:$A578,"="&amp;$A17,Concentrado!$B$2:$B578, "=Nayarit")</f>
        <v>39.128240851655526</v>
      </c>
      <c r="D17" s="6">
        <f>SUMIFS(Concentrado!E$2:E578,Concentrado!$A$2:$A578,"="&amp;$A17,Concentrado!$B$2:$B578, "=Nayarit")</f>
        <v>833.19074999999998</v>
      </c>
      <c r="E17" s="6">
        <f>SUMIFS(Concentrado!F$2:F578,Concentrado!$A$2:$A578,"="&amp;$A17,Concentrado!$B$2:$B578, "=Nayarit")</f>
        <v>13.508229460550824</v>
      </c>
      <c r="F17" s="6">
        <f>SUMIFS(Concentrado!G$2:G578,Concentrado!$A$2:$A578,"="&amp;$A17,Concentrado!$B$2:$B578, "=Nayarit")</f>
        <v>1669.10464</v>
      </c>
      <c r="G17" s="6">
        <f>SUMIFS(Concentrado!H$2:H578,Concentrado!$A$2:$A578,"="&amp;$A17,Concentrado!$B$2:$B578, "=Nayarit")</f>
        <v>27.06060823501711</v>
      </c>
      <c r="H17" s="6">
        <f>SUMIFS(Concentrado!I$2:I578,Concentrado!$A$2:$A578,"="&amp;$A17,Concentrado!$B$2:$B578, "=Nayarit")</f>
        <v>584.07717000000002</v>
      </c>
      <c r="I17" s="6">
        <f>SUMIFS(Concentrado!J$2:J578,Concentrado!$A$2:$A578,"="&amp;$A17,Concentrado!$B$2:$B578, "=Nayarit")</f>
        <v>9.4694383429354598</v>
      </c>
      <c r="J17" s="6">
        <f>SUMIFS(Concentrado!K$2:K578,Concentrado!$A$2:$A578,"="&amp;$A17,Concentrado!$B$2:$B578, "=Nayarit")</f>
        <v>465.83120000000002</v>
      </c>
      <c r="K17" s="6">
        <f>SUMIFS(Concentrado!L$2:L578,Concentrado!$A$2:$A578,"="&amp;$A17,Concentrado!$B$2:$B578, "=Nayarit")</f>
        <v>7.5523578958164679</v>
      </c>
      <c r="L17" s="6">
        <f>SUMIFS(Concentrado!M$2:M578,Concentrado!$A$2:$A578,"="&amp;$A17,Concentrado!$B$2:$B578, "=Nayarit")</f>
        <v>202.38057000000001</v>
      </c>
      <c r="M17" s="6">
        <f>SUMIFS(Concentrado!N$2:N578,Concentrado!$A$2:$A578,"="&amp;$A17,Concentrado!$B$2:$B578, "=Nayarit")</f>
        <v>3.2811252140246023</v>
      </c>
      <c r="N17" s="6">
        <f>SUMIFS(Concentrado!O$2:O578,Concentrado!$A$2:$A578,"="&amp;$A17,Concentrado!$B$2:$B578, "=Nayarit")</f>
        <v>6168.0233700000008</v>
      </c>
      <c r="O17" s="6">
        <f>SUMIFS(Concentrado!P$2:P578,Concentrado!$A$2:$A578,"="&amp;$A17,Concentrado!$B$2:$B578, "=Nayarit")</f>
        <v>0</v>
      </c>
      <c r="P17" s="6">
        <f>SUMIFS(Concentrado!Q$2:Q578,Concentrado!$A$2:$A578,"="&amp;$A17,Concentrado!$B$2:$B578, "=Nayarit")</f>
        <v>0</v>
      </c>
      <c r="Q17" s="6">
        <f>SUMIFS(Concentrado!R$2:R578,Concentrado!$A$2:$A578,"="&amp;$A17,Concentrado!$B$2:$B578, "=Nayarit")</f>
        <v>0</v>
      </c>
      <c r="R17" s="6">
        <f>SUMIFS(Concentrado!S$2:S578,Concentrado!$A$2:$A578,"="&amp;$A17,Concentrado!$B$2:$B578, "=Nayarit")</f>
        <v>0</v>
      </c>
      <c r="S17" s="6">
        <f>SUMIFS(Concentrado!T$2:T578,Concentrado!$A$2:$A578,"="&amp;$A17,Concentrado!$B$2:$B578, "=Nayarit")</f>
        <v>202.38057000000001</v>
      </c>
      <c r="T17" s="6">
        <f>SUMIFS(Concentrado!U$2:U578,Concentrado!$A$2:$A578,"="&amp;$A17,Concentrado!$B$2:$B578, "=Nayarit")</f>
        <v>0</v>
      </c>
    </row>
    <row r="18" spans="1:20" x14ac:dyDescent="0.25">
      <c r="A18" s="3">
        <v>2019</v>
      </c>
      <c r="B18" s="6">
        <f>SUMIFS(Concentrado!C$2:C579,Concentrado!$A$2:$A579,"="&amp;$A18,Concentrado!$B$2:$B579, "=Nayarit")</f>
        <v>2547.15047</v>
      </c>
      <c r="C18" s="6">
        <f>SUMIFS(Concentrado!D$2:D579,Concentrado!$A$2:$A579,"="&amp;$A18,Concentrado!$B$2:$B579, "=Nayarit")</f>
        <v>39.092567765483807</v>
      </c>
      <c r="D18" s="6">
        <f>SUMIFS(Concentrado!E$2:E579,Concentrado!$A$2:$A579,"="&amp;$A18,Concentrado!$B$2:$B579, "=Nayarit")</f>
        <v>828.20389</v>
      </c>
      <c r="E18" s="6">
        <f>SUMIFS(Concentrado!F$2:F579,Concentrado!$A$2:$A579,"="&amp;$A18,Concentrado!$B$2:$B579, "=Nayarit")</f>
        <v>12.710916404346657</v>
      </c>
      <c r="F18" s="6">
        <f>SUMIFS(Concentrado!G$2:G579,Concentrado!$A$2:$A579,"="&amp;$A18,Concentrado!$B$2:$B579, "=Nayarit")</f>
        <v>1728.86</v>
      </c>
      <c r="G18" s="6">
        <f>SUMIFS(Concentrado!H$2:H579,Concentrado!$A$2:$A579,"="&amp;$A18,Concentrado!$B$2:$B579, "=Nayarit")</f>
        <v>26.533798259289458</v>
      </c>
      <c r="H18" s="6">
        <f>SUMIFS(Concentrado!I$2:I579,Concentrado!$A$2:$A579,"="&amp;$A18,Concentrado!$B$2:$B579, "=Nayarit")</f>
        <v>642.92625999999996</v>
      </c>
      <c r="I18" s="6">
        <f>SUMIFS(Concentrado!J$2:J579,Concentrado!$A$2:$A579,"="&amp;$A18,Concentrado!$B$2:$B579, "=Nayarit")</f>
        <v>9.8673551811248341</v>
      </c>
      <c r="J18" s="6">
        <f>SUMIFS(Concentrado!K$2:K579,Concentrado!$A$2:$A579,"="&amp;$A18,Concentrado!$B$2:$B579, "=Nayarit")</f>
        <v>567.07924000000003</v>
      </c>
      <c r="K18" s="6">
        <f>SUMIFS(Concentrado!L$2:L579,Concentrado!$A$2:$A579,"="&amp;$A18,Concentrado!$B$2:$B579, "=Nayarit")</f>
        <v>8.7032878030558809</v>
      </c>
      <c r="L18" s="6">
        <f>SUMIFS(Concentrado!M$2:M579,Concentrado!$A$2:$A579,"="&amp;$A18,Concentrado!$B$2:$B579, "=Nayarit")</f>
        <v>201.46999</v>
      </c>
      <c r="M18" s="6">
        <f>SUMIFS(Concentrado!N$2:N579,Concentrado!$A$2:$A579,"="&amp;$A18,Concentrado!$B$2:$B579, "=Nayarit")</f>
        <v>3.0920745866993653</v>
      </c>
      <c r="N18" s="6">
        <f>SUMIFS(Concentrado!O$2:O579,Concentrado!$A$2:$A579,"="&amp;$A18,Concentrado!$B$2:$B579, "=Nayarit")</f>
        <v>6515.6898499999998</v>
      </c>
      <c r="O18" s="6">
        <f>SUMIFS(Concentrado!P$2:P579,Concentrado!$A$2:$A579,"="&amp;$A18,Concentrado!$B$2:$B579, "=Nayarit")</f>
        <v>0</v>
      </c>
      <c r="P18" s="6">
        <f>SUMIFS(Concentrado!Q$2:Q579,Concentrado!$A$2:$A579,"="&amp;$A18,Concentrado!$B$2:$B579, "=Nayarit")</f>
        <v>0</v>
      </c>
      <c r="Q18" s="6">
        <f>SUMIFS(Concentrado!R$2:R579,Concentrado!$A$2:$A579,"="&amp;$A18,Concentrado!$B$2:$B579, "=Nayarit")</f>
        <v>0</v>
      </c>
      <c r="R18" s="6">
        <f>SUMIFS(Concentrado!S$2:S579,Concentrado!$A$2:$A579,"="&amp;$A18,Concentrado!$B$2:$B579, "=Nayarit")</f>
        <v>0</v>
      </c>
      <c r="S18" s="6">
        <f>SUMIFS(Concentrado!T$2:T579,Concentrado!$A$2:$A579,"="&amp;$A18,Concentrado!$B$2:$B579, "=Nayarit")</f>
        <v>201.46999</v>
      </c>
      <c r="T18" s="6">
        <f>SUMIFS(Concentrado!U$2:U579,Concentrado!$A$2:$A579,"="&amp;$A18,Concentrado!$B$2:$B579, "=Nayarit")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"=Nuevo León")</f>
        <v>6987.8634000000002</v>
      </c>
      <c r="C2" s="6">
        <f>SUMIFS(Concentrado!D$2:D563,Concentrado!$A$2:$A563,"="&amp;$A2,Concentrado!$B$2:$B563, "=Nuevo León")</f>
        <v>75.861355109433134</v>
      </c>
      <c r="D2" s="6">
        <f>SUMIFS(Concentrado!E$2:E563,Concentrado!$A$2:$A563,"="&amp;$A2,Concentrado!$B$2:$B563, "=Nuevo León")</f>
        <v>487.42982999999998</v>
      </c>
      <c r="E2" s="6">
        <f>SUMIFS(Concentrado!F$2:F563,Concentrado!$A$2:$A563,"="&amp;$A2,Concentrado!$B$2:$B563, "=Nuevo León")</f>
        <v>5.2916156638895702</v>
      </c>
      <c r="F2" s="6">
        <f>SUMIFS(Concentrado!G$2:G563,Concentrado!$A$2:$A563,"="&amp;$A2,Concentrado!$B$2:$B563, "=Nuevo León")</f>
        <v>923.14859999999999</v>
      </c>
      <c r="G2" s="6">
        <f>SUMIFS(Concentrado!H$2:H563,Concentrado!$A$2:$A563,"="&amp;$A2,Concentrado!$B$2:$B563, "=Nuevo León")</f>
        <v>10.021847845991958</v>
      </c>
      <c r="H2" s="6">
        <f>SUMIFS(Concentrado!I$2:I563,Concentrado!$A$2:$A563,"="&amp;$A2,Concentrado!$B$2:$B563, "=Nuevo León")</f>
        <v>446.85910000000001</v>
      </c>
      <c r="I2" s="6">
        <f>SUMIFS(Concentrado!J$2:J563,Concentrado!$A$2:$A563,"="&amp;$A2,Concentrado!$B$2:$B563, "=Nuevo León")</f>
        <v>4.8511733742508039</v>
      </c>
      <c r="J2" s="6">
        <f>SUMIFS(Concentrado!K$2:K563,Concentrado!$A$2:$A563,"="&amp;$A2,Concentrado!$B$2:$B563, "=Nuevo León")</f>
        <v>123.66970000000001</v>
      </c>
      <c r="K2" s="6">
        <f>SUMIFS(Concentrado!L$2:L563,Concentrado!$A$2:$A563,"="&amp;$A2,Concentrado!$B$2:$B563, "=Nuevo León")</f>
        <v>1.3425779084315048</v>
      </c>
      <c r="L2" s="6">
        <f>SUMIFS(Concentrado!M$2:M563,Concentrado!$A$2:$A563,"="&amp;$A2,Concentrado!$B$2:$B563, "=Nuevo León")</f>
        <v>242.39053000000001</v>
      </c>
      <c r="M2" s="6">
        <f>SUMIFS(Concentrado!N$2:N563,Concentrado!$A$2:$A563,"="&amp;$A2,Concentrado!$B$2:$B563, "=Nuevo León")</f>
        <v>2.631430098003019</v>
      </c>
      <c r="N2" s="6">
        <f>SUMIFS(Concentrado!O$2:O563,Concentrado!$A$2:$A563,"="&amp;$A2,Concentrado!$B$2:$B563, "=Nuevo León")</f>
        <v>9211.3611600000004</v>
      </c>
      <c r="O2" s="6">
        <f>SUMIFS(Concentrado!P$2:P563,Concentrado!$A$2:$A563,"="&amp;$A2,Concentrado!$B$2:$B563, "=Nuevo León")</f>
        <v>0</v>
      </c>
      <c r="P2" s="6">
        <f>SUMIFS(Concentrado!Q$2:Q563,Concentrado!$A$2:$A563,"="&amp;$A2,Concentrado!$B$2:$B563, "=Nuevo León")</f>
        <v>0</v>
      </c>
      <c r="Q2" s="6">
        <f>SUMIFS(Concentrado!R$2:R563,Concentrado!$A$2:$A563,"="&amp;$A2,Concentrado!$B$2:$B563, "=Nuevo León")</f>
        <v>0</v>
      </c>
      <c r="R2" s="6">
        <f>SUMIFS(Concentrado!S$2:S563,Concentrado!$A$2:$A563,"="&amp;$A2,Concentrado!$B$2:$B563, "=Nuevo León")</f>
        <v>0</v>
      </c>
      <c r="S2" s="6">
        <f>SUMIFS(Concentrado!T$2:T563,Concentrado!$A$2:$A563,"="&amp;$A2,Concentrado!$B$2:$B563, "=Nuevo León")</f>
        <v>0</v>
      </c>
      <c r="T2" s="6">
        <f>SUMIFS(Concentrado!U$2:U563,Concentrado!$A$2:$A563,"="&amp;$A2,Concentrado!$B$2:$B563, "=Nuevo León")</f>
        <v>242.39053000000001</v>
      </c>
    </row>
    <row r="3" spans="1:20" x14ac:dyDescent="0.25">
      <c r="A3" s="3">
        <v>2004</v>
      </c>
      <c r="B3" s="6">
        <f>SUMIFS(Concentrado!C$2:C564,Concentrado!$A$2:$A564,"="&amp;$A3,Concentrado!$B$2:$B564, "=Nuevo León")</f>
        <v>8428.8780000000006</v>
      </c>
      <c r="C3" s="6">
        <f>SUMIFS(Concentrado!D$2:D564,Concentrado!$A$2:$A564,"="&amp;$A3,Concentrado!$B$2:$B564, "=Nuevo León")</f>
        <v>79.688453853825507</v>
      </c>
      <c r="D3" s="6">
        <f>SUMIFS(Concentrado!E$2:E564,Concentrado!$A$2:$A564,"="&amp;$A3,Concentrado!$B$2:$B564, "=Nuevo León")</f>
        <v>249.36745999999999</v>
      </c>
      <c r="E3" s="6">
        <f>SUMIFS(Concentrado!F$2:F564,Concentrado!$A$2:$A564,"="&amp;$A3,Concentrado!$B$2:$B564, "=Nuevo León")</f>
        <v>2.3575744397837619</v>
      </c>
      <c r="F3" s="6">
        <f>SUMIFS(Concentrado!G$2:G564,Concentrado!$A$2:$A564,"="&amp;$A3,Concentrado!$B$2:$B564, "=Nuevo León")</f>
        <v>1044.2817</v>
      </c>
      <c r="G3" s="6">
        <f>SUMIFS(Concentrado!H$2:H564,Concentrado!$A$2:$A564,"="&amp;$A3,Concentrado!$B$2:$B564, "=Nuevo León")</f>
        <v>9.8728673093672068</v>
      </c>
      <c r="H3" s="6">
        <f>SUMIFS(Concentrado!I$2:I564,Concentrado!$A$2:$A564,"="&amp;$A3,Concentrado!$B$2:$B564, "=Nuevo León")</f>
        <v>453.32961</v>
      </c>
      <c r="I3" s="6">
        <f>SUMIFS(Concentrado!J$2:J564,Concentrado!$A$2:$A564,"="&amp;$A3,Concentrado!$B$2:$B564, "=Nuevo León")</f>
        <v>4.2858771602884405</v>
      </c>
      <c r="J3" s="6">
        <f>SUMIFS(Concentrado!K$2:K564,Concentrado!$A$2:$A564,"="&amp;$A3,Concentrado!$B$2:$B564, "=Nuevo León")</f>
        <v>140.1662</v>
      </c>
      <c r="K3" s="6">
        <f>SUMIFS(Concentrado!L$2:L564,Concentrado!$A$2:$A564,"="&amp;$A3,Concentrado!$B$2:$B564, "=Nuevo León")</f>
        <v>1.3251618733319044</v>
      </c>
      <c r="L3" s="6">
        <f>SUMIFS(Concentrado!M$2:M564,Concentrado!$A$2:$A564,"="&amp;$A3,Concentrado!$B$2:$B564, "=Nuevo León")</f>
        <v>261.26594999999998</v>
      </c>
      <c r="M3" s="6">
        <f>SUMIFS(Concentrado!N$2:N564,Concentrado!$A$2:$A564,"="&amp;$A3,Concentrado!$B$2:$B564, "=Nuevo León")</f>
        <v>2.4700653634031573</v>
      </c>
      <c r="N3" s="6">
        <f>SUMIFS(Concentrado!O$2:O564,Concentrado!$A$2:$A564,"="&amp;$A3,Concentrado!$B$2:$B564, "=Nuevo León")</f>
        <v>10577.288920000003</v>
      </c>
      <c r="O3" s="6">
        <f>SUMIFS(Concentrado!P$2:P564,Concentrado!$A$2:$A564,"="&amp;$A3,Concentrado!$B$2:$B564, "=Nuevo León")</f>
        <v>0</v>
      </c>
      <c r="P3" s="6">
        <f>SUMIFS(Concentrado!Q$2:Q564,Concentrado!$A$2:$A564,"="&amp;$A3,Concentrado!$B$2:$B564, "=Nuevo León")</f>
        <v>0</v>
      </c>
      <c r="Q3" s="6">
        <f>SUMIFS(Concentrado!R$2:R564,Concentrado!$A$2:$A564,"="&amp;$A3,Concentrado!$B$2:$B564, "=Nuevo León")</f>
        <v>0</v>
      </c>
      <c r="R3" s="6">
        <f>SUMIFS(Concentrado!S$2:S564,Concentrado!$A$2:$A564,"="&amp;$A3,Concentrado!$B$2:$B564, "=Nuevo León")</f>
        <v>0</v>
      </c>
      <c r="S3" s="6">
        <f>SUMIFS(Concentrado!T$2:T564,Concentrado!$A$2:$A564,"="&amp;$A3,Concentrado!$B$2:$B564, "=Nuevo León")</f>
        <v>0</v>
      </c>
      <c r="T3" s="6">
        <f>SUMIFS(Concentrado!U$2:U564,Concentrado!$A$2:$A564,"="&amp;$A3,Concentrado!$B$2:$B564, "=Nuevo León")</f>
        <v>261.26594999999998</v>
      </c>
    </row>
    <row r="4" spans="1:20" x14ac:dyDescent="0.25">
      <c r="A4" s="3">
        <v>2005</v>
      </c>
      <c r="B4" s="6">
        <f>SUMIFS(Concentrado!C$2:C565,Concentrado!$A$2:$A565,"="&amp;$A4,Concentrado!$B$2:$B565, "=Nuevo León")</f>
        <v>8560.5458999999992</v>
      </c>
      <c r="C4" s="6">
        <f>SUMIFS(Concentrado!D$2:D565,Concentrado!$A$2:$A565,"="&amp;$A4,Concentrado!$B$2:$B565, "=Nuevo León")</f>
        <v>76.826840528026125</v>
      </c>
      <c r="D4" s="6">
        <f>SUMIFS(Concentrado!E$2:E565,Concentrado!$A$2:$A565,"="&amp;$A4,Concentrado!$B$2:$B565, "=Nuevo León")</f>
        <v>535.50959999999998</v>
      </c>
      <c r="E4" s="6">
        <f>SUMIFS(Concentrado!F$2:F565,Concentrado!$A$2:$A565,"="&amp;$A4,Concentrado!$B$2:$B565, "=Nuevo León")</f>
        <v>4.8059447517741907</v>
      </c>
      <c r="F4" s="6">
        <f>SUMIFS(Concentrado!G$2:G565,Concentrado!$A$2:$A565,"="&amp;$A4,Concentrado!$B$2:$B565, "=Nuevo León")</f>
        <v>1075.4376999999999</v>
      </c>
      <c r="G4" s="6">
        <f>SUMIFS(Concentrado!H$2:H565,Concentrado!$A$2:$A565,"="&amp;$A4,Concentrado!$B$2:$B565, "=Nuevo León")</f>
        <v>9.6515434460467322</v>
      </c>
      <c r="H4" s="6">
        <f>SUMIFS(Concentrado!I$2:I565,Concentrado!$A$2:$A565,"="&amp;$A4,Concentrado!$B$2:$B565, "=Nuevo León")</f>
        <v>498.78343999999998</v>
      </c>
      <c r="I4" s="6">
        <f>SUMIFS(Concentrado!J$2:J565,Concentrado!$A$2:$A565,"="&amp;$A4,Concentrado!$B$2:$B565, "=Nuevo León")</f>
        <v>4.4763448792325606</v>
      </c>
      <c r="J4" s="6">
        <f>SUMIFS(Concentrado!K$2:K565,Concentrado!$A$2:$A565,"="&amp;$A4,Concentrado!$B$2:$B565, "=Nuevo León")</f>
        <v>185.8193</v>
      </c>
      <c r="K4" s="6">
        <f>SUMIFS(Concentrado!L$2:L565,Concentrado!$A$2:$A565,"="&amp;$A4,Concentrado!$B$2:$B565, "=Nuevo León")</f>
        <v>1.6676401125457954</v>
      </c>
      <c r="L4" s="6">
        <f>SUMIFS(Concentrado!M$2:M565,Concentrado!$A$2:$A565,"="&amp;$A4,Concentrado!$B$2:$B565, "=Nuevo León")</f>
        <v>286.55399999999997</v>
      </c>
      <c r="M4" s="6">
        <f>SUMIFS(Concentrado!N$2:N565,Concentrado!$A$2:$A565,"="&amp;$A4,Concentrado!$B$2:$B565, "=Nuevo León")</f>
        <v>2.5716862823745856</v>
      </c>
      <c r="N4" s="6">
        <f>SUMIFS(Concentrado!O$2:O565,Concentrado!$A$2:$A565,"="&amp;$A4,Concentrado!$B$2:$B565, "=Nuevo León")</f>
        <v>11142.649939999999</v>
      </c>
      <c r="O4" s="6">
        <f>SUMIFS(Concentrado!P$2:P565,Concentrado!$A$2:$A565,"="&amp;$A4,Concentrado!$B$2:$B565, "=Nuevo León")</f>
        <v>0</v>
      </c>
      <c r="P4" s="6">
        <f>SUMIFS(Concentrado!Q$2:Q565,Concentrado!$A$2:$A565,"="&amp;$A4,Concentrado!$B$2:$B565, "=Nuevo León")</f>
        <v>0</v>
      </c>
      <c r="Q4" s="6">
        <f>SUMIFS(Concentrado!R$2:R565,Concentrado!$A$2:$A565,"="&amp;$A4,Concentrado!$B$2:$B565, "=Nuevo León")</f>
        <v>0</v>
      </c>
      <c r="R4" s="6">
        <f>SUMIFS(Concentrado!S$2:S565,Concentrado!$A$2:$A565,"="&amp;$A4,Concentrado!$B$2:$B565, "=Nuevo León")</f>
        <v>0</v>
      </c>
      <c r="S4" s="6">
        <f>SUMIFS(Concentrado!T$2:T565,Concentrado!$A$2:$A565,"="&amp;$A4,Concentrado!$B$2:$B565, "=Nuevo León")</f>
        <v>0</v>
      </c>
      <c r="T4" s="6">
        <f>SUMIFS(Concentrado!U$2:U565,Concentrado!$A$2:$A565,"="&amp;$A4,Concentrado!$B$2:$B565, "=Nuevo León")</f>
        <v>286.55399999999997</v>
      </c>
    </row>
    <row r="5" spans="1:20" x14ac:dyDescent="0.25">
      <c r="A5" s="3">
        <v>2006</v>
      </c>
      <c r="B5" s="6">
        <f>SUMIFS(Concentrado!C$2:C566,Concentrado!$A$2:$A566,"="&amp;$A5,Concentrado!$B$2:$B566, "=Nuevo León")</f>
        <v>8827.8959699999996</v>
      </c>
      <c r="C5" s="6">
        <f>SUMIFS(Concentrado!D$2:D566,Concentrado!$A$2:$A566,"="&amp;$A5,Concentrado!$B$2:$B566, "=Nuevo León")</f>
        <v>73.579559434195701</v>
      </c>
      <c r="D5" s="6">
        <f>SUMIFS(Concentrado!E$2:E566,Concentrado!$A$2:$A566,"="&amp;$A5,Concentrado!$B$2:$B566, "=Nuevo León")</f>
        <v>969.80786000000001</v>
      </c>
      <c r="E5" s="6">
        <f>SUMIFS(Concentrado!F$2:F566,Concentrado!$A$2:$A566,"="&amp;$A5,Concentrado!$B$2:$B566, "=Nuevo León")</f>
        <v>8.0832437669312647</v>
      </c>
      <c r="F5" s="6">
        <f>SUMIFS(Concentrado!G$2:G566,Concentrado!$A$2:$A566,"="&amp;$A5,Concentrado!$B$2:$B566, "=Nuevo León")</f>
        <v>1157.2164</v>
      </c>
      <c r="G5" s="6">
        <f>SUMIFS(Concentrado!H$2:H566,Concentrado!$A$2:$A566,"="&amp;$A5,Concentrado!$B$2:$B566, "=Nuevo León")</f>
        <v>9.645273706371734</v>
      </c>
      <c r="H5" s="6">
        <f>SUMIFS(Concentrado!I$2:I566,Concentrado!$A$2:$A566,"="&amp;$A5,Concentrado!$B$2:$B566, "=Nuevo León")</f>
        <v>541.23389999999995</v>
      </c>
      <c r="I5" s="6">
        <f>SUMIFS(Concentrado!J$2:J566,Concentrado!$A$2:$A566,"="&amp;$A5,Concentrado!$B$2:$B566, "=Nuevo León")</f>
        <v>4.5111260993769422</v>
      </c>
      <c r="J5" s="6">
        <f>SUMIFS(Concentrado!K$2:K566,Concentrado!$A$2:$A566,"="&amp;$A5,Concentrado!$B$2:$B566, "=Nuevo León")</f>
        <v>177.42830000000001</v>
      </c>
      <c r="K5" s="6">
        <f>SUMIFS(Concentrado!L$2:L566,Concentrado!$A$2:$A566,"="&amp;$A5,Concentrado!$B$2:$B566, "=Nuevo León")</f>
        <v>1.4788457169775988</v>
      </c>
      <c r="L5" s="6">
        <f>SUMIFS(Concentrado!M$2:M566,Concentrado!$A$2:$A566,"="&amp;$A5,Concentrado!$B$2:$B566, "=Nuevo León")</f>
        <v>324.17352</v>
      </c>
      <c r="M5" s="6">
        <f>SUMIFS(Concentrado!N$2:N566,Concentrado!$A$2:$A566,"="&amp;$A5,Concentrado!$B$2:$B566, "=Nuevo León")</f>
        <v>2.7019512761467701</v>
      </c>
      <c r="N5" s="6">
        <f>SUMIFS(Concentrado!O$2:O566,Concentrado!$A$2:$A566,"="&amp;$A5,Concentrado!$B$2:$B566, "=Nuevo León")</f>
        <v>11997.755949999999</v>
      </c>
      <c r="O5" s="6">
        <f>SUMIFS(Concentrado!P$2:P566,Concentrado!$A$2:$A566,"="&amp;$A5,Concentrado!$B$2:$B566, "=Nuevo León")</f>
        <v>0</v>
      </c>
      <c r="P5" s="6">
        <f>SUMIFS(Concentrado!Q$2:Q566,Concentrado!$A$2:$A566,"="&amp;$A5,Concentrado!$B$2:$B566, "=Nuevo León")</f>
        <v>0</v>
      </c>
      <c r="Q5" s="6">
        <f>SUMIFS(Concentrado!R$2:R566,Concentrado!$A$2:$A566,"="&amp;$A5,Concentrado!$B$2:$B566, "=Nuevo León")</f>
        <v>0</v>
      </c>
      <c r="R5" s="6">
        <f>SUMIFS(Concentrado!S$2:S566,Concentrado!$A$2:$A566,"="&amp;$A5,Concentrado!$B$2:$B566, "=Nuevo León")</f>
        <v>0</v>
      </c>
      <c r="S5" s="6">
        <f>SUMIFS(Concentrado!T$2:T566,Concentrado!$A$2:$A566,"="&amp;$A5,Concentrado!$B$2:$B566, "=Nuevo León")</f>
        <v>0</v>
      </c>
      <c r="T5" s="6">
        <f>SUMIFS(Concentrado!U$2:U566,Concentrado!$A$2:$A566,"="&amp;$A5,Concentrado!$B$2:$B566, "=Nuevo León")</f>
        <v>324.17352</v>
      </c>
    </row>
    <row r="6" spans="1:20" x14ac:dyDescent="0.25">
      <c r="A6" s="3">
        <v>2007</v>
      </c>
      <c r="B6" s="6">
        <f>SUMIFS(Concentrado!C$2:C567,Concentrado!$A$2:$A567,"="&amp;$A6,Concentrado!$B$2:$B567, "=Nuevo León")</f>
        <v>9225.1165000000001</v>
      </c>
      <c r="C6" s="6">
        <f>SUMIFS(Concentrado!D$2:D567,Concentrado!$A$2:$A567,"="&amp;$A6,Concentrado!$B$2:$B567, "=Nuevo León")</f>
        <v>74.345076880852673</v>
      </c>
      <c r="D6" s="6">
        <f>SUMIFS(Concentrado!E$2:E567,Concentrado!$A$2:$A567,"="&amp;$A6,Concentrado!$B$2:$B567, "=Nuevo León")</f>
        <v>805.19037000000003</v>
      </c>
      <c r="E6" s="6">
        <f>SUMIFS(Concentrado!F$2:F567,Concentrado!$A$2:$A567,"="&amp;$A6,Concentrado!$B$2:$B567, "=Nuevo León")</f>
        <v>6.489017234782045</v>
      </c>
      <c r="F6" s="6">
        <f>SUMIFS(Concentrado!G$2:G567,Concentrado!$A$2:$A567,"="&amp;$A6,Concentrado!$B$2:$B567, "=Nuevo León")</f>
        <v>1250.4136000000001</v>
      </c>
      <c r="G6" s="6">
        <f>SUMIFS(Concentrado!H$2:H567,Concentrado!$A$2:$A567,"="&amp;$A6,Concentrado!$B$2:$B567, "=Nuevo León")</f>
        <v>10.077064633803138</v>
      </c>
      <c r="H6" s="6">
        <f>SUMIFS(Concentrado!I$2:I567,Concentrado!$A$2:$A567,"="&amp;$A6,Concentrado!$B$2:$B567, "=Nuevo León")</f>
        <v>591.14409999999998</v>
      </c>
      <c r="I6" s="6">
        <f>SUMIFS(Concentrado!J$2:J567,Concentrado!$A$2:$A567,"="&amp;$A6,Concentrado!$B$2:$B567, "=Nuevo León")</f>
        <v>4.7640215234314347</v>
      </c>
      <c r="J6" s="6">
        <f>SUMIFS(Concentrado!K$2:K567,Concentrado!$A$2:$A567,"="&amp;$A6,Concentrado!$B$2:$B567, "=Nuevo León")</f>
        <v>192.6465</v>
      </c>
      <c r="K6" s="6">
        <f>SUMIFS(Concentrado!L$2:L567,Concentrado!$A$2:$A567,"="&amp;$A6,Concentrado!$B$2:$B567, "=Nuevo León")</f>
        <v>1.5525352827064229</v>
      </c>
      <c r="L6" s="6">
        <f>SUMIFS(Concentrado!M$2:M567,Concentrado!$A$2:$A567,"="&amp;$A6,Concentrado!$B$2:$B567, "=Nuevo León")</f>
        <v>343.99919999999997</v>
      </c>
      <c r="M6" s="6">
        <f>SUMIFS(Concentrado!N$2:N567,Concentrado!$A$2:$A567,"="&amp;$A6,Concentrado!$B$2:$B567, "=Nuevo León")</f>
        <v>2.7722844444242862</v>
      </c>
      <c r="N6" s="6">
        <f>SUMIFS(Concentrado!O$2:O567,Concentrado!$A$2:$A567,"="&amp;$A6,Concentrado!$B$2:$B567, "=Nuevo León")</f>
        <v>12408.510269999999</v>
      </c>
      <c r="O6" s="6">
        <f>SUMIFS(Concentrado!P$2:P567,Concentrado!$A$2:$A567,"="&amp;$A6,Concentrado!$B$2:$B567, "=Nuevo León")</f>
        <v>0</v>
      </c>
      <c r="P6" s="6">
        <f>SUMIFS(Concentrado!Q$2:Q567,Concentrado!$A$2:$A567,"="&amp;$A6,Concentrado!$B$2:$B567, "=Nuevo León")</f>
        <v>0</v>
      </c>
      <c r="Q6" s="6">
        <f>SUMIFS(Concentrado!R$2:R567,Concentrado!$A$2:$A567,"="&amp;$A6,Concentrado!$B$2:$B567, "=Nuevo León")</f>
        <v>0</v>
      </c>
      <c r="R6" s="6">
        <f>SUMIFS(Concentrado!S$2:S567,Concentrado!$A$2:$A567,"="&amp;$A6,Concentrado!$B$2:$B567, "=Nuevo León")</f>
        <v>0</v>
      </c>
      <c r="S6" s="6">
        <f>SUMIFS(Concentrado!T$2:T567,Concentrado!$A$2:$A567,"="&amp;$A6,Concentrado!$B$2:$B567, "=Nuevo León")</f>
        <v>0</v>
      </c>
      <c r="T6" s="6">
        <f>SUMIFS(Concentrado!U$2:U567,Concentrado!$A$2:$A567,"="&amp;$A6,Concentrado!$B$2:$B567, "=Nuevo León")</f>
        <v>343.99919999999997</v>
      </c>
    </row>
    <row r="7" spans="1:20" x14ac:dyDescent="0.25">
      <c r="A7" s="3">
        <v>2008</v>
      </c>
      <c r="B7" s="6">
        <f>SUMIFS(Concentrado!C$2:C568,Concentrado!$A$2:$A568,"="&amp;$A7,Concentrado!$B$2:$B568, "=Nuevo León")</f>
        <v>9375.4387000000006</v>
      </c>
      <c r="C7" s="6">
        <f>SUMIFS(Concentrado!D$2:D568,Concentrado!$A$2:$A568,"="&amp;$A7,Concentrado!$B$2:$B568, "=Nuevo León")</f>
        <v>70.259834264094565</v>
      </c>
      <c r="D7" s="6">
        <f>SUMIFS(Concentrado!E$2:E568,Concentrado!$A$2:$A568,"="&amp;$A7,Concentrado!$B$2:$B568, "=Nuevo León")</f>
        <v>1250.0599</v>
      </c>
      <c r="E7" s="6">
        <f>SUMIFS(Concentrado!F$2:F568,Concentrado!$A$2:$A568,"="&amp;$A7,Concentrado!$B$2:$B568, "=Nuevo León")</f>
        <v>9.3679884434837817</v>
      </c>
      <c r="F7" s="6">
        <f>SUMIFS(Concentrado!G$2:G568,Concentrado!$A$2:$A568,"="&amp;$A7,Concentrado!$B$2:$B568, "=Nuevo León")</f>
        <v>1367.9683</v>
      </c>
      <c r="G7" s="6">
        <f>SUMIFS(Concentrado!H$2:H568,Concentrado!$A$2:$A568,"="&amp;$A7,Concentrado!$B$2:$B568, "=Nuevo León")</f>
        <v>10.251597723798801</v>
      </c>
      <c r="H7" s="6">
        <f>SUMIFS(Concentrado!I$2:I568,Concentrado!$A$2:$A568,"="&amp;$A7,Concentrado!$B$2:$B568, "=Nuevo León")</f>
        <v>751.19749999999999</v>
      </c>
      <c r="I7" s="6">
        <f>SUMIFS(Concentrado!J$2:J568,Concentrado!$A$2:$A568,"="&amp;$A7,Concentrado!$B$2:$B568, "=Nuevo León")</f>
        <v>5.6294978334829464</v>
      </c>
      <c r="J7" s="6">
        <f>SUMIFS(Concentrado!K$2:K568,Concentrado!$A$2:$A568,"="&amp;$A7,Concentrado!$B$2:$B568, "=Nuevo León")</f>
        <v>234.67410000000001</v>
      </c>
      <c r="K7" s="6">
        <f>SUMIFS(Concentrado!L$2:L568,Concentrado!$A$2:$A568,"="&amp;$A7,Concentrado!$B$2:$B568, "=Nuevo León")</f>
        <v>1.7586551306741045</v>
      </c>
      <c r="L7" s="6">
        <f>SUMIFS(Concentrado!M$2:M568,Concentrado!$A$2:$A568,"="&amp;$A7,Concentrado!$B$2:$B568, "=Nuevo León")</f>
        <v>364.61369999999999</v>
      </c>
      <c r="M7" s="6">
        <f>SUMIFS(Concentrado!N$2:N568,Concentrado!$A$2:$A568,"="&amp;$A7,Concentrado!$B$2:$B568, "=Nuevo León")</f>
        <v>2.7324266044658043</v>
      </c>
      <c r="N7" s="6">
        <f>SUMIFS(Concentrado!O$2:O568,Concentrado!$A$2:$A568,"="&amp;$A7,Concentrado!$B$2:$B568, "=Nuevo León")</f>
        <v>13343.9522</v>
      </c>
      <c r="O7" s="6">
        <f>SUMIFS(Concentrado!P$2:P568,Concentrado!$A$2:$A568,"="&amp;$A7,Concentrado!$B$2:$B568, "=Nuevo León")</f>
        <v>0</v>
      </c>
      <c r="P7" s="6">
        <f>SUMIFS(Concentrado!Q$2:Q568,Concentrado!$A$2:$A568,"="&amp;$A7,Concentrado!$B$2:$B568, "=Nuevo León")</f>
        <v>0</v>
      </c>
      <c r="Q7" s="6">
        <f>SUMIFS(Concentrado!R$2:R568,Concentrado!$A$2:$A568,"="&amp;$A7,Concentrado!$B$2:$B568, "=Nuevo León")</f>
        <v>0</v>
      </c>
      <c r="R7" s="6">
        <f>SUMIFS(Concentrado!S$2:S568,Concentrado!$A$2:$A568,"="&amp;$A7,Concentrado!$B$2:$B568, "=Nuevo León")</f>
        <v>0</v>
      </c>
      <c r="S7" s="6">
        <f>SUMIFS(Concentrado!T$2:T568,Concentrado!$A$2:$A568,"="&amp;$A7,Concentrado!$B$2:$B568, "=Nuevo León")</f>
        <v>0</v>
      </c>
      <c r="T7" s="6">
        <f>SUMIFS(Concentrado!U$2:U568,Concentrado!$A$2:$A568,"="&amp;$A7,Concentrado!$B$2:$B568, "=Nuevo León")</f>
        <v>364.61369999999999</v>
      </c>
    </row>
    <row r="8" spans="1:20" x14ac:dyDescent="0.25">
      <c r="A8" s="3">
        <v>2009</v>
      </c>
      <c r="B8" s="6">
        <f>SUMIFS(Concentrado!C$2:C569,Concentrado!$A$2:$A569,"="&amp;$A8,Concentrado!$B$2:$B569, "=Nuevo León")</f>
        <v>10076.26072</v>
      </c>
      <c r="C8" s="6">
        <f>SUMIFS(Concentrado!D$2:D569,Concentrado!$A$2:$A569,"="&amp;$A8,Concentrado!$B$2:$B569, "=Nuevo León")</f>
        <v>70.378243622060737</v>
      </c>
      <c r="D8" s="6">
        <f>SUMIFS(Concentrado!E$2:E569,Concentrado!$A$2:$A569,"="&amp;$A8,Concentrado!$B$2:$B569, "=Nuevo León")</f>
        <v>1341.70136</v>
      </c>
      <c r="E8" s="6">
        <f>SUMIFS(Concentrado!F$2:F569,Concentrado!$A$2:$A569,"="&amp;$A8,Concentrado!$B$2:$B569, "=Nuevo León")</f>
        <v>9.3711931247180189</v>
      </c>
      <c r="F8" s="6">
        <f>SUMIFS(Concentrado!G$2:G569,Concentrado!$A$2:$A569,"="&amp;$A8,Concentrado!$B$2:$B569, "=Nuevo León")</f>
        <v>1419.02288</v>
      </c>
      <c r="G8" s="6">
        <f>SUMIFS(Concentrado!H$2:H569,Concentrado!$A$2:$A569,"="&amp;$A8,Concentrado!$B$2:$B569, "=Nuevo León")</f>
        <v>9.9112498901197821</v>
      </c>
      <c r="H8" s="6">
        <f>SUMIFS(Concentrado!I$2:I569,Concentrado!$A$2:$A569,"="&amp;$A8,Concentrado!$B$2:$B569, "=Nuevo León")</f>
        <v>869.56329000000005</v>
      </c>
      <c r="I8" s="6">
        <f>SUMIFS(Concentrado!J$2:J569,Concentrado!$A$2:$A569,"="&amp;$A8,Concentrado!$B$2:$B569, "=Nuevo León")</f>
        <v>6.0735166317154077</v>
      </c>
      <c r="J8" s="6">
        <f>SUMIFS(Concentrado!K$2:K569,Concentrado!$A$2:$A569,"="&amp;$A8,Concentrado!$B$2:$B569, "=Nuevo León")</f>
        <v>298.02569999999997</v>
      </c>
      <c r="K8" s="6">
        <f>SUMIFS(Concentrado!L$2:L569,Concentrado!$A$2:$A569,"="&amp;$A8,Concentrado!$B$2:$B569, "=Nuevo León")</f>
        <v>2.0815782662911473</v>
      </c>
      <c r="L8" s="6">
        <f>SUMIFS(Concentrado!M$2:M569,Concentrado!$A$2:$A569,"="&amp;$A8,Concentrado!$B$2:$B569, "=Nuevo León")</f>
        <v>312.721</v>
      </c>
      <c r="M8" s="6">
        <f>SUMIFS(Concentrado!N$2:N569,Concentrado!$A$2:$A569,"="&amp;$A8,Concentrado!$B$2:$B569, "=Nuevo León")</f>
        <v>2.1842184650949026</v>
      </c>
      <c r="N8" s="6">
        <f>SUMIFS(Concentrado!O$2:O569,Concentrado!$A$2:$A569,"="&amp;$A8,Concentrado!$B$2:$B569, "=Nuevo León")</f>
        <v>14317.29495</v>
      </c>
      <c r="O8" s="6">
        <f>SUMIFS(Concentrado!P$2:P569,Concentrado!$A$2:$A569,"="&amp;$A8,Concentrado!$B$2:$B569, "=Nuevo León")</f>
        <v>0</v>
      </c>
      <c r="P8" s="6">
        <f>SUMIFS(Concentrado!Q$2:Q569,Concentrado!$A$2:$A569,"="&amp;$A8,Concentrado!$B$2:$B569, "=Nuevo León")</f>
        <v>0</v>
      </c>
      <c r="Q8" s="6">
        <f>SUMIFS(Concentrado!R$2:R569,Concentrado!$A$2:$A569,"="&amp;$A8,Concentrado!$B$2:$B569, "=Nuevo León")</f>
        <v>0</v>
      </c>
      <c r="R8" s="6">
        <f>SUMIFS(Concentrado!S$2:S569,Concentrado!$A$2:$A569,"="&amp;$A8,Concentrado!$B$2:$B569, "=Nuevo León")</f>
        <v>0</v>
      </c>
      <c r="S8" s="6">
        <f>SUMIFS(Concentrado!T$2:T569,Concentrado!$A$2:$A569,"="&amp;$A8,Concentrado!$B$2:$B569, "=Nuevo León")</f>
        <v>0</v>
      </c>
      <c r="T8" s="6">
        <f>SUMIFS(Concentrado!U$2:U569,Concentrado!$A$2:$A569,"="&amp;$A8,Concentrado!$B$2:$B569, "=Nuevo León")</f>
        <v>312.721</v>
      </c>
    </row>
    <row r="9" spans="1:20" x14ac:dyDescent="0.25">
      <c r="A9" s="3">
        <v>2010</v>
      </c>
      <c r="B9" s="6">
        <f>SUMIFS(Concentrado!C$2:C570,Concentrado!$A$2:$A570,"="&amp;$A9,Concentrado!$B$2:$B570, "=Nuevo León")</f>
        <v>11601.2618</v>
      </c>
      <c r="C9" s="6">
        <f>SUMIFS(Concentrado!D$2:D570,Concentrado!$A$2:$A570,"="&amp;$A9,Concentrado!$B$2:$B570, "=Nuevo León")</f>
        <v>70.986385492371625</v>
      </c>
      <c r="D9" s="6">
        <f>SUMIFS(Concentrado!E$2:E570,Concentrado!$A$2:$A570,"="&amp;$A9,Concentrado!$B$2:$B570, "=Nuevo León")</f>
        <v>1569.27898</v>
      </c>
      <c r="E9" s="6">
        <f>SUMIFS(Concentrado!F$2:F570,Concentrado!$A$2:$A570,"="&amp;$A9,Concentrado!$B$2:$B570, "=Nuevo León")</f>
        <v>9.6021833262443685</v>
      </c>
      <c r="F9" s="6">
        <f>SUMIFS(Concentrado!G$2:G570,Concentrado!$A$2:$A570,"="&amp;$A9,Concentrado!$B$2:$B570, "=Nuevo León")</f>
        <v>1513.48567</v>
      </c>
      <c r="G9" s="6">
        <f>SUMIFS(Concentrado!H$2:H570,Concentrado!$A$2:$A570,"="&amp;$A9,Concentrado!$B$2:$B570, "=Nuevo León")</f>
        <v>9.2607924086154441</v>
      </c>
      <c r="H9" s="6">
        <f>SUMIFS(Concentrado!I$2:I570,Concentrado!$A$2:$A570,"="&amp;$A9,Concentrado!$B$2:$B570, "=Nuevo León")</f>
        <v>893.51930000000004</v>
      </c>
      <c r="I9" s="6">
        <f>SUMIFS(Concentrado!J$2:J570,Concentrado!$A$2:$A570,"="&amp;$A9,Concentrado!$B$2:$B570, "=Nuevo León")</f>
        <v>5.4673109329085268</v>
      </c>
      <c r="J9" s="6">
        <f>SUMIFS(Concentrado!K$2:K570,Concentrado!$A$2:$A570,"="&amp;$A9,Concentrado!$B$2:$B570, "=Nuevo León")</f>
        <v>391.98539</v>
      </c>
      <c r="K9" s="6">
        <f>SUMIFS(Concentrado!L$2:L570,Concentrado!$A$2:$A570,"="&amp;$A9,Concentrado!$B$2:$B570, "=Nuevo León")</f>
        <v>2.3984999633330948</v>
      </c>
      <c r="L9" s="6">
        <f>SUMIFS(Concentrado!M$2:M570,Concentrado!$A$2:$A570,"="&amp;$A9,Concentrado!$B$2:$B570, "=Nuevo León")</f>
        <v>373.40803</v>
      </c>
      <c r="M9" s="6">
        <f>SUMIFS(Concentrado!N$2:N570,Concentrado!$A$2:$A570,"="&amp;$A9,Concentrado!$B$2:$B570, "=Nuevo León")</f>
        <v>2.2848278765269363</v>
      </c>
      <c r="N9" s="6">
        <f>SUMIFS(Concentrado!O$2:O570,Concentrado!$A$2:$A570,"="&amp;$A9,Concentrado!$B$2:$B570, "=Nuevo León")</f>
        <v>16342.939170000001</v>
      </c>
      <c r="O9" s="6">
        <f>SUMIFS(Concentrado!P$2:P570,Concentrado!$A$2:$A570,"="&amp;$A9,Concentrado!$B$2:$B570, "=Nuevo León")</f>
        <v>0</v>
      </c>
      <c r="P9" s="6">
        <f>SUMIFS(Concentrado!Q$2:Q570,Concentrado!$A$2:$A570,"="&amp;$A9,Concentrado!$B$2:$B570, "=Nuevo León")</f>
        <v>0</v>
      </c>
      <c r="Q9" s="6">
        <f>SUMIFS(Concentrado!R$2:R570,Concentrado!$A$2:$A570,"="&amp;$A9,Concentrado!$B$2:$B570, "=Nuevo León")</f>
        <v>0</v>
      </c>
      <c r="R9" s="6">
        <f>SUMIFS(Concentrado!S$2:S570,Concentrado!$A$2:$A570,"="&amp;$A9,Concentrado!$B$2:$B570, "=Nuevo León")</f>
        <v>0</v>
      </c>
      <c r="S9" s="6">
        <f>SUMIFS(Concentrado!T$2:T570,Concentrado!$A$2:$A570,"="&amp;$A9,Concentrado!$B$2:$B570, "=Nuevo León")</f>
        <v>0</v>
      </c>
      <c r="T9" s="6">
        <f>SUMIFS(Concentrado!U$2:U570,Concentrado!$A$2:$A570,"="&amp;$A9,Concentrado!$B$2:$B570, "=Nuevo León")</f>
        <v>373.40803</v>
      </c>
    </row>
    <row r="10" spans="1:20" x14ac:dyDescent="0.25">
      <c r="A10" s="3">
        <v>2011</v>
      </c>
      <c r="B10" s="6">
        <f>SUMIFS(Concentrado!C$2:C571,Concentrado!$A$2:$A571,"="&amp;$A10,Concentrado!$B$2:$B571, "=Nuevo León")</f>
        <v>12981.099840000001</v>
      </c>
      <c r="C10" s="6">
        <f>SUMIFS(Concentrado!D$2:D571,Concentrado!$A$2:$A571,"="&amp;$A10,Concentrado!$B$2:$B571, "=Nuevo León")</f>
        <v>71.560769678300801</v>
      </c>
      <c r="D10" s="6">
        <f>SUMIFS(Concentrado!E$2:E571,Concentrado!$A$2:$A571,"="&amp;$A10,Concentrado!$B$2:$B571, "=Nuevo León")</f>
        <v>1805.1420000000001</v>
      </c>
      <c r="E10" s="6">
        <f>SUMIFS(Concentrado!F$2:F571,Concentrado!$A$2:$A571,"="&amp;$A10,Concentrado!$B$2:$B571, "=Nuevo León")</f>
        <v>9.9511869171963205</v>
      </c>
      <c r="F10" s="6">
        <f>SUMIFS(Concentrado!G$2:G571,Concentrado!$A$2:$A571,"="&amp;$A10,Concentrado!$B$2:$B571, "=Nuevo León")</f>
        <v>1633.18929</v>
      </c>
      <c r="G10" s="6">
        <f>SUMIFS(Concentrado!H$2:H571,Concentrado!$A$2:$A571,"="&amp;$A10,Concentrado!$B$2:$B571, "=Nuevo León")</f>
        <v>9.0032650594541312</v>
      </c>
      <c r="H10" s="6">
        <f>SUMIFS(Concentrado!I$2:I571,Concentrado!$A$2:$A571,"="&amp;$A10,Concentrado!$B$2:$B571, "=Nuevo León")</f>
        <v>1059.0572500000001</v>
      </c>
      <c r="I10" s="6">
        <f>SUMIFS(Concentrado!J$2:J571,Concentrado!$A$2:$A571,"="&amp;$A10,Concentrado!$B$2:$B571, "=Nuevo León")</f>
        <v>5.8382535283993811</v>
      </c>
      <c r="J10" s="6">
        <f>SUMIFS(Concentrado!K$2:K571,Concentrado!$A$2:$A571,"="&amp;$A10,Concentrado!$B$2:$B571, "=Nuevo León")</f>
        <v>310.60251</v>
      </c>
      <c r="K10" s="6">
        <f>SUMIFS(Concentrado!L$2:L571,Concentrado!$A$2:$A571,"="&amp;$A10,Concentrado!$B$2:$B571, "=Nuevo León")</f>
        <v>1.7122551211817902</v>
      </c>
      <c r="L10" s="6">
        <f>SUMIFS(Concentrado!M$2:M571,Concentrado!$A$2:$A571,"="&amp;$A10,Concentrado!$B$2:$B571, "=Nuevo León")</f>
        <v>350.87588</v>
      </c>
      <c r="M10" s="6">
        <f>SUMIFS(Concentrado!N$2:N571,Concentrado!$A$2:$A571,"="&amp;$A10,Concentrado!$B$2:$B571, "=Nuevo León")</f>
        <v>1.9342696954675844</v>
      </c>
      <c r="N10" s="6">
        <f>SUMIFS(Concentrado!O$2:O571,Concentrado!$A$2:$A571,"="&amp;$A10,Concentrado!$B$2:$B571, "=Nuevo León")</f>
        <v>18139.966769999999</v>
      </c>
      <c r="O10" s="6">
        <f>SUMIFS(Concentrado!P$2:P571,Concentrado!$A$2:$A571,"="&amp;$A10,Concentrado!$B$2:$B571, "=Nuevo León")</f>
        <v>0</v>
      </c>
      <c r="P10" s="6">
        <f>SUMIFS(Concentrado!Q$2:Q571,Concentrado!$A$2:$A571,"="&amp;$A10,Concentrado!$B$2:$B571, "=Nuevo León")</f>
        <v>0</v>
      </c>
      <c r="Q10" s="6">
        <f>SUMIFS(Concentrado!R$2:R571,Concentrado!$A$2:$A571,"="&amp;$A10,Concentrado!$B$2:$B571, "=Nuevo León")</f>
        <v>0</v>
      </c>
      <c r="R10" s="6">
        <f>SUMIFS(Concentrado!S$2:S571,Concentrado!$A$2:$A571,"="&amp;$A10,Concentrado!$B$2:$B571, "=Nuevo León")</f>
        <v>0</v>
      </c>
      <c r="S10" s="6">
        <f>SUMIFS(Concentrado!T$2:T571,Concentrado!$A$2:$A571,"="&amp;$A10,Concentrado!$B$2:$B571, "=Nuevo León")</f>
        <v>0</v>
      </c>
      <c r="T10" s="6">
        <f>SUMIFS(Concentrado!U$2:U571,Concentrado!$A$2:$A571,"="&amp;$A10,Concentrado!$B$2:$B571, "=Nuevo León")</f>
        <v>350.87588</v>
      </c>
    </row>
    <row r="11" spans="1:20" x14ac:dyDescent="0.25">
      <c r="A11" s="3">
        <v>2012</v>
      </c>
      <c r="B11" s="6">
        <f>SUMIFS(Concentrado!C$2:C572,Concentrado!$A$2:$A572,"="&amp;$A11,Concentrado!$B$2:$B572, "=Nuevo León")</f>
        <v>13362.96285</v>
      </c>
      <c r="C11" s="6">
        <f>SUMIFS(Concentrado!D$2:D572,Concentrado!$A$2:$A572,"="&amp;$A11,Concentrado!$B$2:$B572, "=Nuevo León")</f>
        <v>66.181567765338002</v>
      </c>
      <c r="D11" s="6">
        <f>SUMIFS(Concentrado!E$2:E572,Concentrado!$A$2:$A572,"="&amp;$A11,Concentrado!$B$2:$B572, "=Nuevo León")</f>
        <v>2039.01521</v>
      </c>
      <c r="E11" s="6">
        <f>SUMIFS(Concentrado!F$2:F572,Concentrado!$A$2:$A572,"="&amp;$A11,Concentrado!$B$2:$B572, "=Nuevo León")</f>
        <v>10.098450830847733</v>
      </c>
      <c r="F11" s="6">
        <f>SUMIFS(Concentrado!G$2:G572,Concentrado!$A$2:$A572,"="&amp;$A11,Concentrado!$B$2:$B572, "=Nuevo León")</f>
        <v>1972.2815000000001</v>
      </c>
      <c r="G11" s="6">
        <f>SUMIFS(Concentrado!H$2:H572,Concentrado!$A$2:$A572,"="&amp;$A11,Concentrado!$B$2:$B572, "=Nuevo León")</f>
        <v>9.767944669888271</v>
      </c>
      <c r="H11" s="6">
        <f>SUMIFS(Concentrado!I$2:I572,Concentrado!$A$2:$A572,"="&amp;$A11,Concentrado!$B$2:$B572, "=Nuevo León")</f>
        <v>763.65583000000004</v>
      </c>
      <c r="I11" s="6">
        <f>SUMIFS(Concentrado!J$2:J572,Concentrado!$A$2:$A572,"="&amp;$A11,Concentrado!$B$2:$B572, "=Nuevo León")</f>
        <v>3.7820908903103359</v>
      </c>
      <c r="J11" s="6">
        <f>SUMIFS(Concentrado!K$2:K572,Concentrado!$A$2:$A572,"="&amp;$A11,Concentrado!$B$2:$B572, "=Nuevo León")</f>
        <v>247.39605</v>
      </c>
      <c r="K11" s="6">
        <f>SUMIFS(Concentrado!L$2:L572,Concentrado!$A$2:$A572,"="&amp;$A11,Concentrado!$B$2:$B572, "=Nuevo León")</f>
        <v>1.2252566015291997</v>
      </c>
      <c r="L11" s="6">
        <f>SUMIFS(Concentrado!M$2:M572,Concentrado!$A$2:$A572,"="&amp;$A11,Concentrado!$B$2:$B572, "=Nuevo León")</f>
        <v>1806.0549799999999</v>
      </c>
      <c r="M11" s="6">
        <f>SUMIFS(Concentrado!N$2:N572,Concentrado!$A$2:$A572,"="&amp;$A11,Concentrado!$B$2:$B572, "=Nuevo León")</f>
        <v>8.9446892420864703</v>
      </c>
      <c r="N11" s="6">
        <f>SUMIFS(Concentrado!O$2:O572,Concentrado!$A$2:$A572,"="&amp;$A11,Concentrado!$B$2:$B572, "=Nuevo León")</f>
        <v>20191.366419999998</v>
      </c>
      <c r="O11" s="6">
        <f>SUMIFS(Concentrado!P$2:P572,Concentrado!$A$2:$A572,"="&amp;$A11,Concentrado!$B$2:$B572, "=Nuevo León")</f>
        <v>1446.43947</v>
      </c>
      <c r="P11" s="6">
        <f>SUMIFS(Concentrado!Q$2:Q572,Concentrado!$A$2:$A572,"="&amp;$A11,Concentrado!$B$2:$B572, "=Nuevo León")</f>
        <v>0</v>
      </c>
      <c r="Q11" s="6">
        <f>SUMIFS(Concentrado!R$2:R572,Concentrado!$A$2:$A572,"="&amp;$A11,Concentrado!$B$2:$B572, "=Nuevo León")</f>
        <v>0</v>
      </c>
      <c r="R11" s="6">
        <f>SUMIFS(Concentrado!S$2:S572,Concentrado!$A$2:$A572,"="&amp;$A11,Concentrado!$B$2:$B572, "=Nuevo León")</f>
        <v>0</v>
      </c>
      <c r="S11" s="6">
        <f>SUMIFS(Concentrado!T$2:T572,Concentrado!$A$2:$A572,"="&amp;$A11,Concentrado!$B$2:$B572, "=Nuevo León")</f>
        <v>0</v>
      </c>
      <c r="T11" s="6">
        <f>SUMIFS(Concentrado!U$2:U572,Concentrado!$A$2:$A572,"="&amp;$A11,Concentrado!$B$2:$B572, "=Nuevo León")</f>
        <v>359.61550999999997</v>
      </c>
    </row>
    <row r="12" spans="1:20" x14ac:dyDescent="0.25">
      <c r="A12" s="3">
        <v>2013</v>
      </c>
      <c r="B12" s="6">
        <f>SUMIFS(Concentrado!C$2:C573,Concentrado!$A$2:$A573,"="&amp;$A12,Concentrado!$B$2:$B573, "=Nuevo León")</f>
        <v>13812.342130000001</v>
      </c>
      <c r="C12" s="6">
        <f>SUMIFS(Concentrado!D$2:D573,Concentrado!$A$2:$A573,"="&amp;$A12,Concentrado!$B$2:$B573, "=Nuevo León")</f>
        <v>65.052695407280865</v>
      </c>
      <c r="D12" s="6">
        <f>SUMIFS(Concentrado!E$2:E573,Concentrado!$A$2:$A573,"="&amp;$A12,Concentrado!$B$2:$B573, "=Nuevo León")</f>
        <v>2150.3656999999998</v>
      </c>
      <c r="E12" s="6">
        <f>SUMIFS(Concentrado!F$2:F573,Concentrado!$A$2:$A573,"="&amp;$A12,Concentrado!$B$2:$B573, "=Nuevo León")</f>
        <v>10.127687511630171</v>
      </c>
      <c r="F12" s="6">
        <f>SUMIFS(Concentrado!G$2:G573,Concentrado!$A$2:$A573,"="&amp;$A12,Concentrado!$B$2:$B573, "=Nuevo León")</f>
        <v>2006.0842600000001</v>
      </c>
      <c r="G12" s="6">
        <f>SUMIFS(Concentrado!H$2:H573,Concentrado!$A$2:$A573,"="&amp;$A12,Concentrado!$B$2:$B573, "=Nuevo León")</f>
        <v>9.4481578213788726</v>
      </c>
      <c r="H12" s="6">
        <f>SUMIFS(Concentrado!I$2:I573,Concentrado!$A$2:$A573,"="&amp;$A12,Concentrado!$B$2:$B573, "=Nuevo León")</f>
        <v>1072.5126499999999</v>
      </c>
      <c r="I12" s="6">
        <f>SUMIFS(Concentrado!J$2:J573,Concentrado!$A$2:$A573,"="&amp;$A12,Concentrado!$B$2:$B573, "=Nuevo León")</f>
        <v>5.0512677780669497</v>
      </c>
      <c r="J12" s="6">
        <f>SUMIFS(Concentrado!K$2:K573,Concentrado!$A$2:$A573,"="&amp;$A12,Concentrado!$B$2:$B573, "=Nuevo León")</f>
        <v>263.38691</v>
      </c>
      <c r="K12" s="6">
        <f>SUMIFS(Concentrado!L$2:L573,Concentrado!$A$2:$A573,"="&amp;$A12,Concentrado!$B$2:$B573, "=Nuevo León")</f>
        <v>1.2404868246986362</v>
      </c>
      <c r="L12" s="6">
        <f>SUMIFS(Concentrado!M$2:M573,Concentrado!$A$2:$A573,"="&amp;$A12,Concentrado!$B$2:$B573, "=Nuevo León")</f>
        <v>1927.8522800000001</v>
      </c>
      <c r="M12" s="6">
        <f>SUMIFS(Concentrado!N$2:N573,Concentrado!$A$2:$A573,"="&amp;$A12,Concentrado!$B$2:$B573, "=Nuevo León")</f>
        <v>9.0797046569445143</v>
      </c>
      <c r="N12" s="6">
        <f>SUMIFS(Concentrado!O$2:O573,Concentrado!$A$2:$A573,"="&amp;$A12,Concentrado!$B$2:$B573, "=Nuevo León")</f>
        <v>21232.54393</v>
      </c>
      <c r="O12" s="6">
        <f>SUMIFS(Concentrado!P$2:P573,Concentrado!$A$2:$A573,"="&amp;$A12,Concentrado!$B$2:$B573, "=Nuevo León")</f>
        <v>1555.9564700000001</v>
      </c>
      <c r="P12" s="6">
        <f>SUMIFS(Concentrado!Q$2:Q573,Concentrado!$A$2:$A573,"="&amp;$A12,Concentrado!$B$2:$B573, "=Nuevo León")</f>
        <v>0</v>
      </c>
      <c r="Q12" s="6">
        <f>SUMIFS(Concentrado!R$2:R573,Concentrado!$A$2:$A573,"="&amp;$A12,Concentrado!$B$2:$B573, "=Nuevo León")</f>
        <v>0</v>
      </c>
      <c r="R12" s="6">
        <f>SUMIFS(Concentrado!S$2:S573,Concentrado!$A$2:$A573,"="&amp;$A12,Concentrado!$B$2:$B573, "=Nuevo León")</f>
        <v>0</v>
      </c>
      <c r="S12" s="6">
        <f>SUMIFS(Concentrado!T$2:T573,Concentrado!$A$2:$A573,"="&amp;$A12,Concentrado!$B$2:$B573, "=Nuevo León")</f>
        <v>0</v>
      </c>
      <c r="T12" s="6">
        <f>SUMIFS(Concentrado!U$2:U573,Concentrado!$A$2:$A573,"="&amp;$A12,Concentrado!$B$2:$B573, "=Nuevo León")</f>
        <v>371.89580999999998</v>
      </c>
    </row>
    <row r="13" spans="1:20" x14ac:dyDescent="0.25">
      <c r="A13" s="3">
        <v>2014</v>
      </c>
      <c r="B13" s="6">
        <f>SUMIFS(Concentrado!C$2:C574,Concentrado!$A$2:$A574,"="&amp;$A13,Concentrado!$B$2:$B574, "=Nuevo León")</f>
        <v>13266.35953</v>
      </c>
      <c r="C13" s="6">
        <f>SUMIFS(Concentrado!D$2:D574,Concentrado!$A$2:$A574,"="&amp;$A13,Concentrado!$B$2:$B574, "=Nuevo León")</f>
        <v>63.344505181697464</v>
      </c>
      <c r="D13" s="6">
        <f>SUMIFS(Concentrado!E$2:E574,Concentrado!$A$2:$A574,"="&amp;$A13,Concentrado!$B$2:$B574, "=Nuevo León")</f>
        <v>2026.2774999999999</v>
      </c>
      <c r="E13" s="6">
        <f>SUMIFS(Concentrado!F$2:F574,Concentrado!$A$2:$A574,"="&amp;$A13,Concentrado!$B$2:$B574, "=Nuevo León")</f>
        <v>9.6751143603528575</v>
      </c>
      <c r="F13" s="6">
        <f>SUMIFS(Concentrado!G$2:G574,Concentrado!$A$2:$A574,"="&amp;$A13,Concentrado!$B$2:$B574, "=Nuevo León")</f>
        <v>2037.2240400000001</v>
      </c>
      <c r="G13" s="6">
        <f>SUMIFS(Concentrado!H$2:H574,Concentrado!$A$2:$A574,"="&amp;$A13,Concentrado!$B$2:$B574, "=Nuevo León")</f>
        <v>9.7273821402350187</v>
      </c>
      <c r="H13" s="6">
        <f>SUMIFS(Concentrado!I$2:I574,Concentrado!$A$2:$A574,"="&amp;$A13,Concentrado!$B$2:$B574, "=Nuevo León")</f>
        <v>1352.36589</v>
      </c>
      <c r="I13" s="6">
        <f>SUMIFS(Concentrado!J$2:J574,Concentrado!$A$2:$A574,"="&amp;$A13,Concentrado!$B$2:$B574, "=Nuevo León")</f>
        <v>6.4573063871016547</v>
      </c>
      <c r="J13" s="6">
        <f>SUMIFS(Concentrado!K$2:K574,Concentrado!$A$2:$A574,"="&amp;$A13,Concentrado!$B$2:$B574, "=Nuevo León")</f>
        <v>260.36899</v>
      </c>
      <c r="K13" s="6">
        <f>SUMIFS(Concentrado!L$2:L574,Concentrado!$A$2:$A574,"="&amp;$A13,Concentrado!$B$2:$B574, "=Nuevo León")</f>
        <v>1.2432155783892234</v>
      </c>
      <c r="L13" s="6">
        <f>SUMIFS(Concentrado!M$2:M574,Concentrado!$A$2:$A574,"="&amp;$A13,Concentrado!$B$2:$B574, "=Nuevo León")</f>
        <v>2000.59319</v>
      </c>
      <c r="M13" s="6">
        <f>SUMIFS(Concentrado!N$2:N574,Concentrado!$A$2:$A574,"="&amp;$A13,Concentrado!$B$2:$B574, "=Nuevo León")</f>
        <v>9.5524763522237865</v>
      </c>
      <c r="N13" s="6">
        <f>SUMIFS(Concentrado!O$2:O574,Concentrado!$A$2:$A574,"="&amp;$A13,Concentrado!$B$2:$B574, "=Nuevo León")</f>
        <v>20943.189139999999</v>
      </c>
      <c r="O13" s="6">
        <f>SUMIFS(Concentrado!P$2:P574,Concentrado!$A$2:$A574,"="&amp;$A13,Concentrado!$B$2:$B574, "=Nuevo León")</f>
        <v>1628.71795</v>
      </c>
      <c r="P13" s="6">
        <f>SUMIFS(Concentrado!Q$2:Q574,Concentrado!$A$2:$A574,"="&amp;$A13,Concentrado!$B$2:$B574, "=Nuevo León")</f>
        <v>0</v>
      </c>
      <c r="Q13" s="6">
        <f>SUMIFS(Concentrado!R$2:R574,Concentrado!$A$2:$A574,"="&amp;$A13,Concentrado!$B$2:$B574, "=Nuevo León")</f>
        <v>0</v>
      </c>
      <c r="R13" s="6">
        <f>SUMIFS(Concentrado!S$2:S574,Concentrado!$A$2:$A574,"="&amp;$A13,Concentrado!$B$2:$B574, "=Nuevo León")</f>
        <v>0</v>
      </c>
      <c r="S13" s="6">
        <f>SUMIFS(Concentrado!T$2:T574,Concentrado!$A$2:$A574,"="&amp;$A13,Concentrado!$B$2:$B574, "=Nuevo León")</f>
        <v>0</v>
      </c>
      <c r="T13" s="6">
        <f>SUMIFS(Concentrado!U$2:U574,Concentrado!$A$2:$A574,"="&amp;$A13,Concentrado!$B$2:$B574, "=Nuevo León")</f>
        <v>371.87524000000002</v>
      </c>
    </row>
    <row r="14" spans="1:20" x14ac:dyDescent="0.25">
      <c r="A14" s="3">
        <v>2015</v>
      </c>
      <c r="B14" s="6">
        <f>SUMIFS(Concentrado!C$2:C575,Concentrado!$A$2:$A575,"="&amp;$A14,Concentrado!$B$2:$B575, "=Nuevo León")</f>
        <v>14439.490970000001</v>
      </c>
      <c r="C14" s="6">
        <f>SUMIFS(Concentrado!D$2:D575,Concentrado!$A$2:$A575,"="&amp;$A14,Concentrado!$B$2:$B575, "=Nuevo León")</f>
        <v>63.709743792178386</v>
      </c>
      <c r="D14" s="6">
        <f>SUMIFS(Concentrado!E$2:E575,Concentrado!$A$2:$A575,"="&amp;$A14,Concentrado!$B$2:$B575, "=Nuevo León")</f>
        <v>2042.1177</v>
      </c>
      <c r="E14" s="6">
        <f>SUMIFS(Concentrado!F$2:F575,Concentrado!$A$2:$A575,"="&amp;$A14,Concentrado!$B$2:$B575, "=Nuevo León")</f>
        <v>9.0102065045629924</v>
      </c>
      <c r="F14" s="6">
        <f>SUMIFS(Concentrado!G$2:G575,Concentrado!$A$2:$A575,"="&amp;$A14,Concentrado!$B$2:$B575, "=Nuevo León")</f>
        <v>2344.2181300000002</v>
      </c>
      <c r="G14" s="6">
        <f>SUMIFS(Concentrado!H$2:H575,Concentrado!$A$2:$A575,"="&amp;$A14,Concentrado!$B$2:$B575, "=Nuevo León")</f>
        <v>10.343130292167046</v>
      </c>
      <c r="H14" s="6">
        <f>SUMIFS(Concentrado!I$2:I575,Concentrado!$A$2:$A575,"="&amp;$A14,Concentrado!$B$2:$B575, "=Nuevo León")</f>
        <v>1446.8623399999999</v>
      </c>
      <c r="I14" s="6">
        <f>SUMIFS(Concentrado!J$2:J575,Concentrado!$A$2:$A575,"="&amp;$A14,Concentrado!$B$2:$B575, "=Nuevo León")</f>
        <v>6.3838281540164079</v>
      </c>
      <c r="J14" s="6">
        <f>SUMIFS(Concentrado!K$2:K575,Concentrado!$A$2:$A575,"="&amp;$A14,Concentrado!$B$2:$B575, "=Nuevo León")</f>
        <v>303.02676000000002</v>
      </c>
      <c r="K14" s="6">
        <f>SUMIFS(Concentrado!L$2:L575,Concentrado!$A$2:$A575,"="&amp;$A14,Concentrado!$B$2:$B575, "=Nuevo León")</f>
        <v>1.3370109293938586</v>
      </c>
      <c r="L14" s="6">
        <f>SUMIFS(Concentrado!M$2:M575,Concentrado!$A$2:$A575,"="&amp;$A14,Concentrado!$B$2:$B575, "=Nuevo León")</f>
        <v>2088.7779599999999</v>
      </c>
      <c r="M14" s="6">
        <f>SUMIFS(Concentrado!N$2:N575,Concentrado!$A$2:$A575,"="&amp;$A14,Concentrado!$B$2:$B575, "=Nuevo León")</f>
        <v>9.2160803276813166</v>
      </c>
      <c r="N14" s="6">
        <f>SUMIFS(Concentrado!O$2:O575,Concentrado!$A$2:$A575,"="&amp;$A14,Concentrado!$B$2:$B575, "=Nuevo León")</f>
        <v>22664.493859999999</v>
      </c>
      <c r="O14" s="6">
        <f>SUMIFS(Concentrado!P$2:P575,Concentrado!$A$2:$A575,"="&amp;$A14,Concentrado!$B$2:$B575, "=Nuevo León")</f>
        <v>1749.8968199999999</v>
      </c>
      <c r="P14" s="6">
        <f>SUMIFS(Concentrado!Q$2:Q575,Concentrado!$A$2:$A575,"="&amp;$A14,Concentrado!$B$2:$B575, "=Nuevo León")</f>
        <v>0</v>
      </c>
      <c r="Q14" s="6">
        <f>SUMIFS(Concentrado!R$2:R575,Concentrado!$A$2:$A575,"="&amp;$A14,Concentrado!$B$2:$B575, "=Nuevo León")</f>
        <v>0</v>
      </c>
      <c r="R14" s="6">
        <f>SUMIFS(Concentrado!S$2:S575,Concentrado!$A$2:$A575,"="&amp;$A14,Concentrado!$B$2:$B575, "=Nuevo León")</f>
        <v>0</v>
      </c>
      <c r="S14" s="6">
        <f>SUMIFS(Concentrado!T$2:T575,Concentrado!$A$2:$A575,"="&amp;$A14,Concentrado!$B$2:$B575, "=Nuevo León")</f>
        <v>1.72546</v>
      </c>
      <c r="T14" s="6">
        <f>SUMIFS(Concentrado!U$2:U575,Concentrado!$A$2:$A575,"="&amp;$A14,Concentrado!$B$2:$B575, "=Nuevo León")</f>
        <v>337.15568000000002</v>
      </c>
    </row>
    <row r="15" spans="1:20" x14ac:dyDescent="0.25">
      <c r="A15" s="3">
        <v>2016</v>
      </c>
      <c r="B15" s="6">
        <f>SUMIFS(Concentrado!C$2:C576,Concentrado!$A$2:$A576,"="&amp;$A15,Concentrado!$B$2:$B576, "=Nuevo León")</f>
        <v>14984.18158</v>
      </c>
      <c r="C15" s="6">
        <f>SUMIFS(Concentrado!D$2:D576,Concentrado!$A$2:$A576,"="&amp;$A15,Concentrado!$B$2:$B576, "=Nuevo León")</f>
        <v>63.761227557502309</v>
      </c>
      <c r="D15" s="6">
        <f>SUMIFS(Concentrado!E$2:E576,Concentrado!$A$2:$A576,"="&amp;$A15,Concentrado!$B$2:$B576, "=Nuevo León")</f>
        <v>2085.1931300000001</v>
      </c>
      <c r="E15" s="6">
        <f>SUMIFS(Concentrado!F$2:F576,Concentrado!$A$2:$A576,"="&amp;$A15,Concentrado!$B$2:$B576, "=Nuevo León")</f>
        <v>8.8729886883331872</v>
      </c>
      <c r="F15" s="6">
        <f>SUMIFS(Concentrado!G$2:G576,Concentrado!$A$2:$A576,"="&amp;$A15,Concentrado!$B$2:$B576, "=Nuevo León")</f>
        <v>2427.7661499999999</v>
      </c>
      <c r="G15" s="6">
        <f>SUMIFS(Concentrado!H$2:H576,Concentrado!$A$2:$A576,"="&amp;$A15,Concentrado!$B$2:$B576, "=Nuevo León")</f>
        <v>10.330717705207579</v>
      </c>
      <c r="H15" s="6">
        <f>SUMIFS(Concentrado!I$2:I576,Concentrado!$A$2:$A576,"="&amp;$A15,Concentrado!$B$2:$B576, "=Nuevo León")</f>
        <v>1448.84494</v>
      </c>
      <c r="I15" s="6">
        <f>SUMIFS(Concentrado!J$2:J576,Concentrado!$A$2:$A576,"="&amp;$A15,Concentrado!$B$2:$B576, "=Nuevo León")</f>
        <v>6.165177018288361</v>
      </c>
      <c r="J15" s="6">
        <f>SUMIFS(Concentrado!K$2:K576,Concentrado!$A$2:$A576,"="&amp;$A15,Concentrado!$B$2:$B576, "=Nuevo León")</f>
        <v>372.60687000000001</v>
      </c>
      <c r="K15" s="6">
        <f>SUMIFS(Concentrado!L$2:L576,Concentrado!$A$2:$A576,"="&amp;$A15,Concentrado!$B$2:$B576, "=Nuevo León")</f>
        <v>1.5855301339426697</v>
      </c>
      <c r="L15" s="6">
        <f>SUMIFS(Concentrado!M$2:M576,Concentrado!$A$2:$A576,"="&amp;$A15,Concentrado!$B$2:$B576, "=Nuevo León")</f>
        <v>2181.8670199999997</v>
      </c>
      <c r="M15" s="6">
        <f>SUMIFS(Concentrado!N$2:N576,Concentrado!$A$2:$A576,"="&amp;$A15,Concentrado!$B$2:$B576, "=Nuevo León")</f>
        <v>9.2843588967259052</v>
      </c>
      <c r="N15" s="6">
        <f>SUMIFS(Concentrado!O$2:O576,Concentrado!$A$2:$A576,"="&amp;$A15,Concentrado!$B$2:$B576, "=Nuevo León")</f>
        <v>23500.459689999996</v>
      </c>
      <c r="O15" s="6">
        <f>SUMIFS(Concentrado!P$2:P576,Concentrado!$A$2:$A576,"="&amp;$A15,Concentrado!$B$2:$B576, "=Nuevo León")</f>
        <v>1698.50235</v>
      </c>
      <c r="P15" s="6">
        <f>SUMIFS(Concentrado!Q$2:Q576,Concentrado!$A$2:$A576,"="&amp;$A15,Concentrado!$B$2:$B576, "=Nuevo León")</f>
        <v>0</v>
      </c>
      <c r="Q15" s="6">
        <f>SUMIFS(Concentrado!R$2:R576,Concentrado!$A$2:$A576,"="&amp;$A15,Concentrado!$B$2:$B576, "=Nuevo León")</f>
        <v>0</v>
      </c>
      <c r="R15" s="6">
        <f>SUMIFS(Concentrado!S$2:S576,Concentrado!$A$2:$A576,"="&amp;$A15,Concentrado!$B$2:$B576, "=Nuevo León")</f>
        <v>0</v>
      </c>
      <c r="S15" s="6">
        <f>SUMIFS(Concentrado!T$2:T576,Concentrado!$A$2:$A576,"="&amp;$A15,Concentrado!$B$2:$B576, "=Nuevo León")</f>
        <v>4.7274399999999996</v>
      </c>
      <c r="T15" s="6">
        <f>SUMIFS(Concentrado!U$2:U576,Concentrado!$A$2:$A576,"="&amp;$A15,Concentrado!$B$2:$B576, "=Nuevo León")</f>
        <v>478.63722999999999</v>
      </c>
    </row>
    <row r="16" spans="1:20" x14ac:dyDescent="0.25">
      <c r="A16" s="3">
        <v>2017</v>
      </c>
      <c r="B16" s="6">
        <f>SUMIFS(Concentrado!C$2:C577,Concentrado!$A$2:$A577,"="&amp;$A16,Concentrado!$B$2:$B577, "=Nuevo León")</f>
        <v>15859.783100000001</v>
      </c>
      <c r="C16" s="6">
        <f>SUMIFS(Concentrado!D$2:D577,Concentrado!$A$2:$A577,"="&amp;$A16,Concentrado!$B$2:$B577, "=Nuevo León")</f>
        <v>64.1164824643255</v>
      </c>
      <c r="D16" s="6">
        <f>SUMIFS(Concentrado!E$2:E577,Concentrado!$A$2:$A577,"="&amp;$A16,Concentrado!$B$2:$B577, "=Nuevo León")</f>
        <v>2216.7570599999999</v>
      </c>
      <c r="E16" s="6">
        <f>SUMIFS(Concentrado!F$2:F577,Concentrado!$A$2:$A577,"="&amp;$A16,Concentrado!$B$2:$B577, "=Nuevo León")</f>
        <v>8.96170296081538</v>
      </c>
      <c r="F16" s="6">
        <f>SUMIFS(Concentrado!G$2:G577,Concentrado!$A$2:$A577,"="&amp;$A16,Concentrado!$B$2:$B577, "=Nuevo León")</f>
        <v>2573.9131499999999</v>
      </c>
      <c r="G16" s="6">
        <f>SUMIFS(Concentrado!H$2:H577,Concentrado!$A$2:$A577,"="&amp;$A16,Concentrado!$B$2:$B577, "=Nuevo León")</f>
        <v>10.405580978384995</v>
      </c>
      <c r="H16" s="6">
        <f>SUMIFS(Concentrado!I$2:I577,Concentrado!$A$2:$A577,"="&amp;$A16,Concentrado!$B$2:$B577, "=Nuevo León")</f>
        <v>1285.64321</v>
      </c>
      <c r="I16" s="6">
        <f>SUMIFS(Concentrado!J$2:J577,Concentrado!$A$2:$A577,"="&amp;$A16,Concentrado!$B$2:$B577, "=Nuevo León")</f>
        <v>5.1974809371348929</v>
      </c>
      <c r="J16" s="6">
        <f>SUMIFS(Concentrado!K$2:K577,Concentrado!$A$2:$A577,"="&amp;$A16,Concentrado!$B$2:$B577, "=Nuevo León")</f>
        <v>722.92168000000004</v>
      </c>
      <c r="K16" s="6">
        <f>SUMIFS(Concentrado!L$2:L577,Concentrado!$A$2:$A577,"="&amp;$A16,Concentrado!$B$2:$B577, "=Nuevo León")</f>
        <v>2.922561735336767</v>
      </c>
      <c r="L16" s="6">
        <f>SUMIFS(Concentrado!M$2:M577,Concentrado!$A$2:$A577,"="&amp;$A16,Concentrado!$B$2:$B577, "=Nuevo León")</f>
        <v>2076.8726200000001</v>
      </c>
      <c r="M16" s="6">
        <f>SUMIFS(Concentrado!N$2:N577,Concentrado!$A$2:$A577,"="&amp;$A16,Concentrado!$B$2:$B577, "=Nuevo León")</f>
        <v>8.3961909240024699</v>
      </c>
      <c r="N16" s="6">
        <f>SUMIFS(Concentrado!O$2:O577,Concentrado!$A$2:$A577,"="&amp;$A16,Concentrado!$B$2:$B577, "=Nuevo León")</f>
        <v>24735.890820000001</v>
      </c>
      <c r="O16" s="6">
        <f>SUMIFS(Concentrado!P$2:P577,Concentrado!$A$2:$A577,"="&amp;$A16,Concentrado!$B$2:$B577, "=Nuevo León")</f>
        <v>1636.22864</v>
      </c>
      <c r="P16" s="6">
        <f>SUMIFS(Concentrado!Q$2:Q577,Concentrado!$A$2:$A577,"="&amp;$A16,Concentrado!$B$2:$B577, "=Nuevo León")</f>
        <v>0</v>
      </c>
      <c r="Q16" s="6">
        <f>SUMIFS(Concentrado!R$2:R577,Concentrado!$A$2:$A577,"="&amp;$A16,Concentrado!$B$2:$B577, "=Nuevo León")</f>
        <v>0</v>
      </c>
      <c r="R16" s="6">
        <f>SUMIFS(Concentrado!S$2:S577,Concentrado!$A$2:$A577,"="&amp;$A16,Concentrado!$B$2:$B577, "=Nuevo León")</f>
        <v>0</v>
      </c>
      <c r="S16" s="6">
        <f>SUMIFS(Concentrado!T$2:T577,Concentrado!$A$2:$A577,"="&amp;$A16,Concentrado!$B$2:$B577, "=Nuevo León")</f>
        <v>2.00014</v>
      </c>
      <c r="T16" s="6">
        <f>SUMIFS(Concentrado!U$2:U577,Concentrado!$A$2:$A577,"="&amp;$A16,Concentrado!$B$2:$B577, "=Nuevo León")</f>
        <v>438.64384000000001</v>
      </c>
    </row>
    <row r="17" spans="1:20" x14ac:dyDescent="0.25">
      <c r="A17" s="3">
        <v>2018</v>
      </c>
      <c r="B17" s="6">
        <f>SUMIFS(Concentrado!C$2:C578,Concentrado!$A$2:$A578,"="&amp;$A17,Concentrado!$B$2:$B578, "=Nuevo León")</f>
        <v>17064.308720000001</v>
      </c>
      <c r="C17" s="6">
        <f>SUMIFS(Concentrado!D$2:D578,Concentrado!$A$2:$A578,"="&amp;$A17,Concentrado!$B$2:$B578, "=Nuevo León")</f>
        <v>63.958631777654354</v>
      </c>
      <c r="D17" s="6">
        <f>SUMIFS(Concentrado!E$2:E578,Concentrado!$A$2:$A578,"="&amp;$A17,Concentrado!$B$2:$B578, "=Nuevo León")</f>
        <v>2071.6626900000001</v>
      </c>
      <c r="E17" s="6">
        <f>SUMIFS(Concentrado!F$2:F578,Concentrado!$A$2:$A578,"="&amp;$A17,Concentrado!$B$2:$B578, "=Nuevo León")</f>
        <v>7.7647863345275265</v>
      </c>
      <c r="F17" s="6">
        <f>SUMIFS(Concentrado!G$2:G578,Concentrado!$A$2:$A578,"="&amp;$A17,Concentrado!$B$2:$B578, "=Nuevo León")</f>
        <v>2629.7855300000001</v>
      </c>
      <c r="G17" s="6">
        <f>SUMIFS(Concentrado!H$2:H578,Concentrado!$A$2:$A578,"="&amp;$A17,Concentrado!$B$2:$B578, "=Nuevo León")</f>
        <v>9.8566831582424399</v>
      </c>
      <c r="H17" s="6">
        <f>SUMIFS(Concentrado!I$2:I578,Concentrado!$A$2:$A578,"="&amp;$A17,Concentrado!$B$2:$B578, "=Nuevo León")</f>
        <v>1653.7511400000001</v>
      </c>
      <c r="I17" s="6">
        <f>SUMIFS(Concentrado!J$2:J578,Concentrado!$A$2:$A578,"="&amp;$A17,Concentrado!$B$2:$B578, "=Nuevo León")</f>
        <v>6.1984145945020215</v>
      </c>
      <c r="J17" s="6">
        <f>SUMIFS(Concentrado!K$2:K578,Concentrado!$A$2:$A578,"="&amp;$A17,Concentrado!$B$2:$B578, "=Nuevo León")</f>
        <v>1075.7523699999999</v>
      </c>
      <c r="K17" s="6">
        <f>SUMIFS(Concentrado!L$2:L578,Concentrado!$A$2:$A578,"="&amp;$A17,Concentrado!$B$2:$B578, "=Nuevo León")</f>
        <v>4.0320209183820355</v>
      </c>
      <c r="L17" s="6">
        <f>SUMIFS(Concentrado!M$2:M578,Concentrado!$A$2:$A578,"="&amp;$A17,Concentrado!$B$2:$B578, "=Nuevo León")</f>
        <v>2184.9674500000001</v>
      </c>
      <c r="M17" s="6">
        <f>SUMIFS(Concentrado!N$2:N578,Concentrado!$A$2:$A578,"="&amp;$A17,Concentrado!$B$2:$B578, "=Nuevo León")</f>
        <v>8.1894632166916388</v>
      </c>
      <c r="N17" s="6">
        <f>SUMIFS(Concentrado!O$2:O578,Concentrado!$A$2:$A578,"="&amp;$A17,Concentrado!$B$2:$B578, "=Nuevo León")</f>
        <v>26680.227899999998</v>
      </c>
      <c r="O17" s="6">
        <f>SUMIFS(Concentrado!P$2:P578,Concentrado!$A$2:$A578,"="&amp;$A17,Concentrado!$B$2:$B578, "=Nuevo León")</f>
        <v>1743.8332600000001</v>
      </c>
      <c r="P17" s="6">
        <f>SUMIFS(Concentrado!Q$2:Q578,Concentrado!$A$2:$A578,"="&amp;$A17,Concentrado!$B$2:$B578, "=Nuevo León")</f>
        <v>0</v>
      </c>
      <c r="Q17" s="6">
        <f>SUMIFS(Concentrado!R$2:R578,Concentrado!$A$2:$A578,"="&amp;$A17,Concentrado!$B$2:$B578, "=Nuevo León")</f>
        <v>0</v>
      </c>
      <c r="R17" s="6">
        <f>SUMIFS(Concentrado!S$2:S578,Concentrado!$A$2:$A578,"="&amp;$A17,Concentrado!$B$2:$B578, "=Nuevo León")</f>
        <v>0</v>
      </c>
      <c r="S17" s="6">
        <f>SUMIFS(Concentrado!T$2:T578,Concentrado!$A$2:$A578,"="&amp;$A17,Concentrado!$B$2:$B578, "=Nuevo León")</f>
        <v>45.448210000000003</v>
      </c>
      <c r="T17" s="6">
        <f>SUMIFS(Concentrado!U$2:U578,Concentrado!$A$2:$A578,"="&amp;$A17,Concentrado!$B$2:$B578, "=Nuevo León")</f>
        <v>395.68597999999997</v>
      </c>
    </row>
    <row r="18" spans="1:20" x14ac:dyDescent="0.25">
      <c r="A18" s="3">
        <v>2019</v>
      </c>
      <c r="B18" s="6">
        <f>SUMIFS(Concentrado!C$2:C579,Concentrado!$A$2:$A579,"="&amp;$A18,Concentrado!$B$2:$B579, "=Nuevo León")</f>
        <v>17474.165590000001</v>
      </c>
      <c r="C18" s="6">
        <f>SUMIFS(Concentrado!D$2:D579,Concentrado!$A$2:$A579,"="&amp;$A18,Concentrado!$B$2:$B579, "=Nuevo León")</f>
        <v>63.107517691727345</v>
      </c>
      <c r="D18" s="6">
        <f>SUMIFS(Concentrado!E$2:E579,Concentrado!$A$2:$A579,"="&amp;$A18,Concentrado!$B$2:$B579, "=Nuevo León")</f>
        <v>2059.26325</v>
      </c>
      <c r="E18" s="6">
        <f>SUMIFS(Concentrado!F$2:F579,Concentrado!$A$2:$A579,"="&amp;$A18,Concentrado!$B$2:$B579, "=Nuevo León")</f>
        <v>7.4369783960195921</v>
      </c>
      <c r="F18" s="6">
        <f>SUMIFS(Concentrado!G$2:G579,Concentrado!$A$2:$A579,"="&amp;$A18,Concentrado!$B$2:$B579, "=Nuevo León")</f>
        <v>2741.5646900000002</v>
      </c>
      <c r="G18" s="6">
        <f>SUMIFS(Concentrado!H$2:H579,Concentrado!$A$2:$A579,"="&amp;$A18,Concentrado!$B$2:$B579, "=Nuevo León")</f>
        <v>9.9010932044847344</v>
      </c>
      <c r="H18" s="6">
        <f>SUMIFS(Concentrado!I$2:I579,Concentrado!$A$2:$A579,"="&amp;$A18,Concentrado!$B$2:$B579, "=Nuevo León")</f>
        <v>1699.46452</v>
      </c>
      <c r="I18" s="6">
        <f>SUMIFS(Concentrado!J$2:J579,Concentrado!$A$2:$A579,"="&amp;$A18,Concentrado!$B$2:$B579, "=Nuevo León")</f>
        <v>6.1375741639840387</v>
      </c>
      <c r="J18" s="6">
        <f>SUMIFS(Concentrado!K$2:K579,Concentrado!$A$2:$A579,"="&amp;$A18,Concentrado!$B$2:$B579, "=Nuevo León")</f>
        <v>1338.59303</v>
      </c>
      <c r="K18" s="6">
        <f>SUMIFS(Concentrado!L$2:L579,Concentrado!$A$2:$A579,"="&amp;$A18,Concentrado!$B$2:$B579, "=Nuevo León")</f>
        <v>4.8342956856887556</v>
      </c>
      <c r="L18" s="6">
        <f>SUMIFS(Concentrado!M$2:M579,Concentrado!$A$2:$A579,"="&amp;$A18,Concentrado!$B$2:$B579, "=Nuevo León")</f>
        <v>2376.4639400000001</v>
      </c>
      <c r="M18" s="6">
        <f>SUMIFS(Concentrado!N$2:N579,Concentrado!$A$2:$A579,"="&amp;$A18,Concentrado!$B$2:$B579, "=Nuevo León")</f>
        <v>8.582540858095534</v>
      </c>
      <c r="N18" s="6">
        <f>SUMIFS(Concentrado!O$2:O579,Concentrado!$A$2:$A579,"="&amp;$A18,Concentrado!$B$2:$B579, "=Nuevo León")</f>
        <v>27689.515020000003</v>
      </c>
      <c r="O18" s="6">
        <f>SUMIFS(Concentrado!P$2:P579,Concentrado!$A$2:$A579,"="&amp;$A18,Concentrado!$B$2:$B579, "=Nuevo León")</f>
        <v>1981.0606499999999</v>
      </c>
      <c r="P18" s="6">
        <f>SUMIFS(Concentrado!Q$2:Q579,Concentrado!$A$2:$A579,"="&amp;$A18,Concentrado!$B$2:$B579, "=Nuevo León")</f>
        <v>0</v>
      </c>
      <c r="Q18" s="6">
        <f>SUMIFS(Concentrado!R$2:R579,Concentrado!$A$2:$A579,"="&amp;$A18,Concentrado!$B$2:$B579, "=Nuevo León")</f>
        <v>0</v>
      </c>
      <c r="R18" s="6">
        <f>SUMIFS(Concentrado!S$2:S579,Concentrado!$A$2:$A579,"="&amp;$A18,Concentrado!$B$2:$B579, "=Nuevo León")</f>
        <v>0</v>
      </c>
      <c r="S18" s="6">
        <f>SUMIFS(Concentrado!T$2:T579,Concentrado!$A$2:$A579,"="&amp;$A18,Concentrado!$B$2:$B579, "=Nuevo León")</f>
        <v>1.16344</v>
      </c>
      <c r="T18" s="6">
        <f>SUMIFS(Concentrado!U$2:U579,Concentrado!$A$2:$A579,"="&amp;$A18,Concentrado!$B$2:$B579, "=Nuevo León")</f>
        <v>394.23984999999999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"=Oaxaca")</f>
        <v>1056.3667</v>
      </c>
      <c r="C2" s="6">
        <f>SUMIFS(Concentrado!D$2:D563,Concentrado!$A$2:$A563,"="&amp;$A2,Concentrado!$B$2:$B563, "=Oaxaca")</f>
        <v>27.51681298623626</v>
      </c>
      <c r="D2" s="6">
        <f>SUMIFS(Concentrado!E$2:E563,Concentrado!$A$2:$A563,"="&amp;$A2,Concentrado!$B$2:$B563, "=Oaxaca")</f>
        <v>836.01</v>
      </c>
      <c r="E2" s="6">
        <f>SUMIFS(Concentrado!F$2:F563,Concentrado!$A$2:$A563,"="&amp;$A2,Concentrado!$B$2:$B563, "=Oaxaca")</f>
        <v>21.776842099077314</v>
      </c>
      <c r="F2" s="6">
        <f>SUMIFS(Concentrado!G$2:G563,Concentrado!$A$2:$A563,"="&amp;$A2,Concentrado!$B$2:$B563, "=Oaxaca")</f>
        <v>1269.7434900000001</v>
      </c>
      <c r="G2" s="6">
        <f>SUMIFS(Concentrado!H$2:H563,Concentrado!$A$2:$A563,"="&amp;$A2,Concentrado!$B$2:$B563, "=Oaxaca")</f>
        <v>33.074967390415608</v>
      </c>
      <c r="H2" s="6">
        <f>SUMIFS(Concentrado!I$2:I563,Concentrado!$A$2:$A563,"="&amp;$A2,Concentrado!$B$2:$B563, "=Oaxaca")</f>
        <v>371.47199999999998</v>
      </c>
      <c r="I2" s="6">
        <f>SUMIFS(Concentrado!J$2:J563,Concentrado!$A$2:$A563,"="&amp;$A2,Concentrado!$B$2:$B563, "=Oaxaca")</f>
        <v>9.6763042167299993</v>
      </c>
      <c r="J2" s="6">
        <f>SUMIFS(Concentrado!K$2:K563,Concentrado!$A$2:$A563,"="&amp;$A2,Concentrado!$B$2:$B563, "=Oaxaca")</f>
        <v>129.60977</v>
      </c>
      <c r="K2" s="6">
        <f>SUMIFS(Concentrado!L$2:L563,Concentrado!$A$2:$A563,"="&amp;$A2,Concentrado!$B$2:$B563, "=Oaxaca")</f>
        <v>3.3761456152291571</v>
      </c>
      <c r="L2" s="6">
        <f>SUMIFS(Concentrado!M$2:M563,Concentrado!$A$2:$A563,"="&amp;$A2,Concentrado!$B$2:$B563, "=Oaxaca")</f>
        <v>175.78441000000001</v>
      </c>
      <c r="M2" s="6">
        <f>SUMIFS(Concentrado!N$2:N563,Concentrado!$A$2:$A563,"="&amp;$A2,Concentrado!$B$2:$B563, "=Oaxaca")</f>
        <v>4.5789276923116562</v>
      </c>
      <c r="N2" s="6">
        <f>SUMIFS(Concentrado!O$2:O563,Concentrado!$A$2:$A563,"="&amp;$A2,Concentrado!$B$2:$B563, "=Oaxaca")</f>
        <v>3838.9863700000001</v>
      </c>
      <c r="O2" s="6">
        <f>SUMIFS(Concentrado!P$2:P563,Concentrado!$A$2:$A563,"="&amp;$A2,Concentrado!$B$2:$B563, "=Oaxaca")</f>
        <v>0</v>
      </c>
      <c r="P2" s="6">
        <f>SUMIFS(Concentrado!Q$2:Q563,Concentrado!$A$2:$A563,"="&amp;$A2,Concentrado!$B$2:$B563, "=Oaxaca")</f>
        <v>0</v>
      </c>
      <c r="Q2" s="6">
        <f>SUMIFS(Concentrado!R$2:R563,Concentrado!$A$2:$A563,"="&amp;$A2,Concentrado!$B$2:$B563, "=Oaxaca")</f>
        <v>0</v>
      </c>
      <c r="R2" s="6">
        <f>SUMIFS(Concentrado!S$2:S563,Concentrado!$A$2:$A563,"="&amp;$A2,Concentrado!$B$2:$B563, "=Oaxaca")</f>
        <v>0</v>
      </c>
      <c r="S2" s="6">
        <f>SUMIFS(Concentrado!T$2:T563,Concentrado!$A$2:$A563,"="&amp;$A2,Concentrado!$B$2:$B563, "=Oaxaca")</f>
        <v>0</v>
      </c>
      <c r="T2" s="6">
        <f>SUMIFS(Concentrado!U$2:U563,Concentrado!$A$2:$A563,"="&amp;$A2,Concentrado!$B$2:$B563, "=Oaxaca")</f>
        <v>175.78441000000001</v>
      </c>
    </row>
    <row r="3" spans="1:20" x14ac:dyDescent="0.25">
      <c r="A3" s="3">
        <v>2004</v>
      </c>
      <c r="B3" s="6">
        <f>SUMIFS(Concentrado!C$2:C564,Concentrado!$A$2:$A564,"="&amp;$A3,Concentrado!$B$2:$B564, "=Oaxaca")</f>
        <v>1355.521</v>
      </c>
      <c r="C3" s="6">
        <f>SUMIFS(Concentrado!D$2:D564,Concentrado!$A$2:$A564,"="&amp;$A3,Concentrado!$B$2:$B564, "=Oaxaca")</f>
        <v>26.365633051313281</v>
      </c>
      <c r="D3" s="6">
        <f>SUMIFS(Concentrado!E$2:E564,Concentrado!$A$2:$A564,"="&amp;$A3,Concentrado!$B$2:$B564, "=Oaxaca")</f>
        <v>924.43237999999997</v>
      </c>
      <c r="E3" s="6">
        <f>SUMIFS(Concentrado!F$2:F564,Concentrado!$A$2:$A564,"="&amp;$A3,Concentrado!$B$2:$B564, "=Oaxaca")</f>
        <v>17.980721000878773</v>
      </c>
      <c r="F3" s="6">
        <f>SUMIFS(Concentrado!G$2:G564,Concentrado!$A$2:$A564,"="&amp;$A3,Concentrado!$B$2:$B564, "=Oaxaca")</f>
        <v>1481.82502</v>
      </c>
      <c r="G3" s="6">
        <f>SUMIFS(Concentrado!H$2:H564,Concentrado!$A$2:$A564,"="&amp;$A3,Concentrado!$B$2:$B564, "=Oaxaca")</f>
        <v>28.822316086268646</v>
      </c>
      <c r="H3" s="6">
        <f>SUMIFS(Concentrado!I$2:I564,Concentrado!$A$2:$A564,"="&amp;$A3,Concentrado!$B$2:$B564, "=Oaxaca")</f>
        <v>401.10372000000001</v>
      </c>
      <c r="I3" s="6">
        <f>SUMIFS(Concentrado!J$2:J564,Concentrado!$A$2:$A564,"="&amp;$A3,Concentrado!$B$2:$B564, "=Oaxaca")</f>
        <v>7.8016891638246166</v>
      </c>
      <c r="J3" s="6">
        <f>SUMIFS(Concentrado!K$2:K564,Concentrado!$A$2:$A564,"="&amp;$A3,Concentrado!$B$2:$B564, "=Oaxaca")</f>
        <v>169.31762000000001</v>
      </c>
      <c r="K3" s="6">
        <f>SUMIFS(Concentrado!L$2:L564,Concentrado!$A$2:$A564,"="&amp;$A3,Concentrado!$B$2:$B564, "=Oaxaca")</f>
        <v>3.2933213414190581</v>
      </c>
      <c r="L3" s="6">
        <f>SUMIFS(Concentrado!M$2:M564,Concentrado!$A$2:$A564,"="&amp;$A3,Concentrado!$B$2:$B564, "=Oaxaca")</f>
        <v>809.04225999999994</v>
      </c>
      <c r="M3" s="6">
        <f>SUMIFS(Concentrado!N$2:N564,Concentrado!$A$2:$A564,"="&amp;$A3,Concentrado!$B$2:$B564, "=Oaxaca")</f>
        <v>15.736319356295617</v>
      </c>
      <c r="N3" s="6">
        <f>SUMIFS(Concentrado!O$2:O564,Concentrado!$A$2:$A564,"="&amp;$A3,Concentrado!$B$2:$B564, "=Oaxaca")</f>
        <v>5141.2420000000002</v>
      </c>
      <c r="O3" s="6">
        <f>SUMIFS(Concentrado!P$2:P564,Concentrado!$A$2:$A564,"="&amp;$A3,Concentrado!$B$2:$B564, "=Oaxaca")</f>
        <v>0</v>
      </c>
      <c r="P3" s="6">
        <f>SUMIFS(Concentrado!Q$2:Q564,Concentrado!$A$2:$A564,"="&amp;$A3,Concentrado!$B$2:$B564, "=Oaxaca")</f>
        <v>0</v>
      </c>
      <c r="Q3" s="6">
        <f>SUMIFS(Concentrado!R$2:R564,Concentrado!$A$2:$A564,"="&amp;$A3,Concentrado!$B$2:$B564, "=Oaxaca")</f>
        <v>0</v>
      </c>
      <c r="R3" s="6">
        <f>SUMIFS(Concentrado!S$2:S564,Concentrado!$A$2:$A564,"="&amp;$A3,Concentrado!$B$2:$B564, "=Oaxaca")</f>
        <v>0</v>
      </c>
      <c r="S3" s="6">
        <f>SUMIFS(Concentrado!T$2:T564,Concentrado!$A$2:$A564,"="&amp;$A3,Concentrado!$B$2:$B564, "=Oaxaca")</f>
        <v>605.28099999999995</v>
      </c>
      <c r="T3" s="6">
        <f>SUMIFS(Concentrado!U$2:U564,Concentrado!$A$2:$A564,"="&amp;$A3,Concentrado!$B$2:$B564, "=Oaxaca")</f>
        <v>203.76125999999999</v>
      </c>
    </row>
    <row r="4" spans="1:20" x14ac:dyDescent="0.25">
      <c r="A4" s="3">
        <v>2005</v>
      </c>
      <c r="B4" s="6">
        <f>SUMIFS(Concentrado!C$2:C565,Concentrado!$A$2:$A565,"="&amp;$A4,Concentrado!$B$2:$B565, "=Oaxaca")</f>
        <v>1284.5905</v>
      </c>
      <c r="C4" s="6">
        <f>SUMIFS(Concentrado!D$2:D565,Concentrado!$A$2:$A565,"="&amp;$A4,Concentrado!$B$2:$B565, "=Oaxaca")</f>
        <v>21.695864394136141</v>
      </c>
      <c r="D4" s="6">
        <f>SUMIFS(Concentrado!E$2:E565,Concentrado!$A$2:$A565,"="&amp;$A4,Concentrado!$B$2:$B565, "=Oaxaca")</f>
        <v>1582.1745000000001</v>
      </c>
      <c r="E4" s="6">
        <f>SUMIFS(Concentrado!F$2:F565,Concentrado!$A$2:$A565,"="&amp;$A4,Concentrado!$B$2:$B565, "=Oaxaca")</f>
        <v>26.721856809512566</v>
      </c>
      <c r="F4" s="6">
        <f>SUMIFS(Concentrado!G$2:G565,Concentrado!$A$2:$A565,"="&amp;$A4,Concentrado!$B$2:$B565, "=Oaxaca")</f>
        <v>1693.8932</v>
      </c>
      <c r="G4" s="6">
        <f>SUMIFS(Concentrado!H$2:H565,Concentrado!$A$2:$A565,"="&amp;$A4,Concentrado!$B$2:$B565, "=Oaxaca")</f>
        <v>28.608710063907001</v>
      </c>
      <c r="H4" s="6">
        <f>SUMIFS(Concentrado!I$2:I565,Concentrado!$A$2:$A565,"="&amp;$A4,Concentrado!$B$2:$B565, "=Oaxaca")</f>
        <v>433.29514</v>
      </c>
      <c r="I4" s="6">
        <f>SUMIFS(Concentrado!J$2:J565,Concentrado!$A$2:$A565,"="&amp;$A4,Concentrado!$B$2:$B565, "=Oaxaca")</f>
        <v>7.3180617481432675</v>
      </c>
      <c r="J4" s="6">
        <f>SUMIFS(Concentrado!K$2:K565,Concentrado!$A$2:$A565,"="&amp;$A4,Concentrado!$B$2:$B565, "=Oaxaca")</f>
        <v>47.061900000000001</v>
      </c>
      <c r="K4" s="6">
        <f>SUMIFS(Concentrado!L$2:L565,Concentrado!$A$2:$A565,"="&amp;$A4,Concentrado!$B$2:$B565, "=Oaxaca")</f>
        <v>0.79484364903087468</v>
      </c>
      <c r="L4" s="6">
        <f>SUMIFS(Concentrado!M$2:M565,Concentrado!$A$2:$A565,"="&amp;$A4,Concentrado!$B$2:$B565, "=Oaxaca")</f>
        <v>879.88505999999995</v>
      </c>
      <c r="M4" s="6">
        <f>SUMIFS(Concentrado!N$2:N565,Concentrado!$A$2:$A565,"="&amp;$A4,Concentrado!$B$2:$B565, "=Oaxaca")</f>
        <v>14.860663335270145</v>
      </c>
      <c r="N4" s="6">
        <f>SUMIFS(Concentrado!O$2:O565,Concentrado!$A$2:$A565,"="&amp;$A4,Concentrado!$B$2:$B565, "=Oaxaca")</f>
        <v>5920.9003000000002</v>
      </c>
      <c r="O4" s="6">
        <f>SUMIFS(Concentrado!P$2:P565,Concentrado!$A$2:$A565,"="&amp;$A4,Concentrado!$B$2:$B565, "=Oaxaca")</f>
        <v>0</v>
      </c>
      <c r="P4" s="6">
        <f>SUMIFS(Concentrado!Q$2:Q565,Concentrado!$A$2:$A565,"="&amp;$A4,Concentrado!$B$2:$B565, "=Oaxaca")</f>
        <v>0</v>
      </c>
      <c r="Q4" s="6">
        <f>SUMIFS(Concentrado!R$2:R565,Concentrado!$A$2:$A565,"="&amp;$A4,Concentrado!$B$2:$B565, "=Oaxaca")</f>
        <v>0</v>
      </c>
      <c r="R4" s="6">
        <f>SUMIFS(Concentrado!S$2:S565,Concentrado!$A$2:$A565,"="&amp;$A4,Concentrado!$B$2:$B565, "=Oaxaca")</f>
        <v>0</v>
      </c>
      <c r="S4" s="6">
        <f>SUMIFS(Concentrado!T$2:T565,Concentrado!$A$2:$A565,"="&amp;$A4,Concentrado!$B$2:$B565, "=Oaxaca")</f>
        <v>674.93589999999995</v>
      </c>
      <c r="T4" s="6">
        <f>SUMIFS(Concentrado!U$2:U565,Concentrado!$A$2:$A565,"="&amp;$A4,Concentrado!$B$2:$B565, "=Oaxaca")</f>
        <v>204.94916000000001</v>
      </c>
    </row>
    <row r="5" spans="1:20" x14ac:dyDescent="0.25">
      <c r="A5" s="3">
        <v>2006</v>
      </c>
      <c r="B5" s="6">
        <f>SUMIFS(Concentrado!C$2:C566,Concentrado!$A$2:$A566,"="&amp;$A5,Concentrado!$B$2:$B566, "=Oaxaca")</f>
        <v>1400.3863200000001</v>
      </c>
      <c r="C5" s="6">
        <f>SUMIFS(Concentrado!D$2:D566,Concentrado!$A$2:$A566,"="&amp;$A5,Concentrado!$B$2:$B566, "=Oaxaca")</f>
        <v>21.428129529742389</v>
      </c>
      <c r="D5" s="6">
        <f>SUMIFS(Concentrado!E$2:E566,Concentrado!$A$2:$A566,"="&amp;$A5,Concentrado!$B$2:$B566, "=Oaxaca")</f>
        <v>1839.7886599999999</v>
      </c>
      <c r="E5" s="6">
        <f>SUMIFS(Concentrado!F$2:F566,Concentrado!$A$2:$A566,"="&amp;$A5,Concentrado!$B$2:$B566, "=Oaxaca")</f>
        <v>28.151681540156133</v>
      </c>
      <c r="F5" s="6">
        <f>SUMIFS(Concentrado!G$2:G566,Concentrado!$A$2:$A566,"="&amp;$A5,Concentrado!$B$2:$B566, "=Oaxaca")</f>
        <v>1793.6727000000001</v>
      </c>
      <c r="G5" s="6">
        <f>SUMIFS(Concentrado!H$2:H566,Concentrado!$A$2:$A566,"="&amp;$A5,Concentrado!$B$2:$B566, "=Oaxaca")</f>
        <v>27.446034283998689</v>
      </c>
      <c r="H5" s="6">
        <f>SUMIFS(Concentrado!I$2:I566,Concentrado!$A$2:$A566,"="&amp;$A5,Concentrado!$B$2:$B566, "=Oaxaca")</f>
        <v>462.11194999999998</v>
      </c>
      <c r="I5" s="6">
        <f>SUMIFS(Concentrado!J$2:J566,Concentrado!$A$2:$A566,"="&amp;$A5,Concentrado!$B$2:$B566, "=Oaxaca")</f>
        <v>7.0710450255196982</v>
      </c>
      <c r="J5" s="6">
        <f>SUMIFS(Concentrado!K$2:K566,Concentrado!$A$2:$A566,"="&amp;$A5,Concentrado!$B$2:$B566, "=Oaxaca")</f>
        <v>135.69489999999999</v>
      </c>
      <c r="K5" s="6">
        <f>SUMIFS(Concentrado!L$2:L566,Concentrado!$A$2:$A566,"="&amp;$A5,Concentrado!$B$2:$B566, "=Oaxaca")</f>
        <v>2.0763469709740097</v>
      </c>
      <c r="L5" s="6">
        <f>SUMIFS(Concentrado!M$2:M566,Concentrado!$A$2:$A566,"="&amp;$A5,Concentrado!$B$2:$B566, "=Oaxaca")</f>
        <v>903.6164</v>
      </c>
      <c r="M5" s="6">
        <f>SUMIFS(Concentrado!N$2:N566,Concentrado!$A$2:$A566,"="&amp;$A5,Concentrado!$B$2:$B566, "=Oaxaca")</f>
        <v>13.826762649609078</v>
      </c>
      <c r="N5" s="6">
        <f>SUMIFS(Concentrado!O$2:O566,Concentrado!$A$2:$A566,"="&amp;$A5,Concentrado!$B$2:$B566, "=Oaxaca")</f>
        <v>6535.2709300000006</v>
      </c>
      <c r="O5" s="6">
        <f>SUMIFS(Concentrado!P$2:P566,Concentrado!$A$2:$A566,"="&amp;$A5,Concentrado!$B$2:$B566, "=Oaxaca")</f>
        <v>0</v>
      </c>
      <c r="P5" s="6">
        <f>SUMIFS(Concentrado!Q$2:Q566,Concentrado!$A$2:$A566,"="&amp;$A5,Concentrado!$B$2:$B566, "=Oaxaca")</f>
        <v>0</v>
      </c>
      <c r="Q5" s="6">
        <f>SUMIFS(Concentrado!R$2:R566,Concentrado!$A$2:$A566,"="&amp;$A5,Concentrado!$B$2:$B566, "=Oaxaca")</f>
        <v>0</v>
      </c>
      <c r="R5" s="6">
        <f>SUMIFS(Concentrado!S$2:S566,Concentrado!$A$2:$A566,"="&amp;$A5,Concentrado!$B$2:$B566, "=Oaxaca")</f>
        <v>0</v>
      </c>
      <c r="S5" s="6">
        <f>SUMIFS(Concentrado!T$2:T566,Concentrado!$A$2:$A566,"="&amp;$A5,Concentrado!$B$2:$B566, "=Oaxaca")</f>
        <v>689.89390000000003</v>
      </c>
      <c r="T5" s="6">
        <f>SUMIFS(Concentrado!U$2:U566,Concentrado!$A$2:$A566,"="&amp;$A5,Concentrado!$B$2:$B566, "=Oaxaca")</f>
        <v>213.7225</v>
      </c>
    </row>
    <row r="6" spans="1:20" x14ac:dyDescent="0.25">
      <c r="A6" s="3">
        <v>2007</v>
      </c>
      <c r="B6" s="6">
        <f>SUMIFS(Concentrado!C$2:C567,Concentrado!$A$2:$A567,"="&amp;$A6,Concentrado!$B$2:$B567, "=Oaxaca")</f>
        <v>1424.4589000000001</v>
      </c>
      <c r="C6" s="6">
        <f>SUMIFS(Concentrado!D$2:D567,Concentrado!$A$2:$A567,"="&amp;$A6,Concentrado!$B$2:$B567, "=Oaxaca")</f>
        <v>19.986890101971984</v>
      </c>
      <c r="D6" s="6">
        <f>SUMIFS(Concentrado!E$2:E567,Concentrado!$A$2:$A567,"="&amp;$A6,Concentrado!$B$2:$B567, "=Oaxaca")</f>
        <v>2108.6235900000001</v>
      </c>
      <c r="E6" s="6">
        <f>SUMIFS(Concentrado!F$2:F567,Concentrado!$A$2:$A567,"="&amp;$A6,Concentrado!$B$2:$B567, "=Oaxaca")</f>
        <v>29.586552451429544</v>
      </c>
      <c r="F6" s="6">
        <f>SUMIFS(Concentrado!G$2:G567,Concentrado!$A$2:$A567,"="&amp;$A6,Concentrado!$B$2:$B567, "=Oaxaca")</f>
        <v>2028.0345</v>
      </c>
      <c r="G6" s="6">
        <f>SUMIFS(Concentrado!H$2:H567,Concentrado!$A$2:$A567,"="&amp;$A6,Concentrado!$B$2:$B567, "=Oaxaca")</f>
        <v>28.455789545425077</v>
      </c>
      <c r="H6" s="6">
        <f>SUMIFS(Concentrado!I$2:I567,Concentrado!$A$2:$A567,"="&amp;$A6,Concentrado!$B$2:$B567, "=Oaxaca")</f>
        <v>498.976</v>
      </c>
      <c r="I6" s="6">
        <f>SUMIFS(Concentrado!J$2:J567,Concentrado!$A$2:$A567,"="&amp;$A6,Concentrado!$B$2:$B567, "=Oaxaca")</f>
        <v>7.0012398922296546</v>
      </c>
      <c r="J6" s="6">
        <f>SUMIFS(Concentrado!K$2:K567,Concentrado!$A$2:$A567,"="&amp;$A6,Concentrado!$B$2:$B567, "=Oaxaca")</f>
        <v>48.745100000000001</v>
      </c>
      <c r="K6" s="6">
        <f>SUMIFS(Concentrado!L$2:L567,Concentrado!$A$2:$A567,"="&amp;$A6,Concentrado!$B$2:$B567, "=Oaxaca")</f>
        <v>0.6839530131123015</v>
      </c>
      <c r="L6" s="6">
        <f>SUMIFS(Concentrado!M$2:M567,Concentrado!$A$2:$A567,"="&amp;$A6,Concentrado!$B$2:$B567, "=Oaxaca")</f>
        <v>1018.1281</v>
      </c>
      <c r="M6" s="6">
        <f>SUMIFS(Concentrado!N$2:N567,Concentrado!$A$2:$A567,"="&amp;$A6,Concentrado!$B$2:$B567, "=Oaxaca")</f>
        <v>14.285574995831428</v>
      </c>
      <c r="N6" s="6">
        <f>SUMIFS(Concentrado!O$2:O567,Concentrado!$A$2:$A567,"="&amp;$A6,Concentrado!$B$2:$B567, "=Oaxaca")</f>
        <v>7126.966190000001</v>
      </c>
      <c r="O6" s="6">
        <f>SUMIFS(Concentrado!P$2:P567,Concentrado!$A$2:$A567,"="&amp;$A6,Concentrado!$B$2:$B567, "=Oaxaca")</f>
        <v>0</v>
      </c>
      <c r="P6" s="6">
        <f>SUMIFS(Concentrado!Q$2:Q567,Concentrado!$A$2:$A567,"="&amp;$A6,Concentrado!$B$2:$B567, "=Oaxaca")</f>
        <v>0</v>
      </c>
      <c r="Q6" s="6">
        <f>SUMIFS(Concentrado!R$2:R567,Concentrado!$A$2:$A567,"="&amp;$A6,Concentrado!$B$2:$B567, "=Oaxaca")</f>
        <v>0</v>
      </c>
      <c r="R6" s="6">
        <f>SUMIFS(Concentrado!S$2:S567,Concentrado!$A$2:$A567,"="&amp;$A6,Concentrado!$B$2:$B567, "=Oaxaca")</f>
        <v>0</v>
      </c>
      <c r="S6" s="6">
        <f>SUMIFS(Concentrado!T$2:T567,Concentrado!$A$2:$A567,"="&amp;$A6,Concentrado!$B$2:$B567, "=Oaxaca")</f>
        <v>763.09230000000002</v>
      </c>
      <c r="T6" s="6">
        <f>SUMIFS(Concentrado!U$2:U567,Concentrado!$A$2:$A567,"="&amp;$A6,Concentrado!$B$2:$B567, "=Oaxaca")</f>
        <v>255.03579999999999</v>
      </c>
    </row>
    <row r="7" spans="1:20" x14ac:dyDescent="0.25">
      <c r="A7" s="3">
        <v>2008</v>
      </c>
      <c r="B7" s="6">
        <f>SUMIFS(Concentrado!C$2:C568,Concentrado!$A$2:$A568,"="&amp;$A7,Concentrado!$B$2:$B568, "=Oaxaca")</f>
        <v>1435.9770000000001</v>
      </c>
      <c r="C7" s="6">
        <f>SUMIFS(Concentrado!D$2:D568,Concentrado!$A$2:$A568,"="&amp;$A7,Concentrado!$B$2:$B568, "=Oaxaca")</f>
        <v>14.261858802380676</v>
      </c>
      <c r="D7" s="6">
        <f>SUMIFS(Concentrado!E$2:E568,Concentrado!$A$2:$A568,"="&amp;$A7,Concentrado!$B$2:$B568, "=Oaxaca")</f>
        <v>3631.0975800000001</v>
      </c>
      <c r="E7" s="6">
        <f>SUMIFS(Concentrado!F$2:F568,Concentrado!$A$2:$A568,"="&amp;$A7,Concentrado!$B$2:$B568, "=Oaxaca")</f>
        <v>36.063391672447523</v>
      </c>
      <c r="F7" s="6">
        <f>SUMIFS(Concentrado!G$2:G568,Concentrado!$A$2:$A568,"="&amp;$A7,Concentrado!$B$2:$B568, "=Oaxaca")</f>
        <v>3136.7392</v>
      </c>
      <c r="G7" s="6">
        <f>SUMIFS(Concentrado!H$2:H568,Concentrado!$A$2:$A568,"="&amp;$A7,Concentrado!$B$2:$B568, "=Oaxaca")</f>
        <v>31.153515390770547</v>
      </c>
      <c r="H7" s="6">
        <f>SUMIFS(Concentrado!I$2:I568,Concentrado!$A$2:$A568,"="&amp;$A7,Concentrado!$B$2:$B568, "=Oaxaca")</f>
        <v>635.08510000000001</v>
      </c>
      <c r="I7" s="6">
        <f>SUMIFS(Concentrado!J$2:J568,Concentrado!$A$2:$A568,"="&amp;$A7,Concentrado!$B$2:$B568, "=Oaxaca")</f>
        <v>6.3075481178986923</v>
      </c>
      <c r="J7" s="6">
        <f>SUMIFS(Concentrado!K$2:K568,Concentrado!$A$2:$A568,"="&amp;$A7,Concentrado!$B$2:$B568, "=Oaxaca")</f>
        <v>147.303</v>
      </c>
      <c r="K7" s="6">
        <f>SUMIFS(Concentrado!L$2:L568,Concentrado!$A$2:$A568,"="&amp;$A7,Concentrado!$B$2:$B568, "=Oaxaca")</f>
        <v>1.4629862366647102</v>
      </c>
      <c r="L7" s="6">
        <f>SUMIFS(Concentrado!M$2:M568,Concentrado!$A$2:$A568,"="&amp;$A7,Concentrado!$B$2:$B568, "=Oaxaca")</f>
        <v>1082.4505999999999</v>
      </c>
      <c r="M7" s="6">
        <f>SUMIFS(Concentrado!N$2:N568,Concentrado!$A$2:$A568,"="&amp;$A7,Concentrado!$B$2:$B568, "=Oaxaca")</f>
        <v>10.750699779837868</v>
      </c>
      <c r="N7" s="6">
        <f>SUMIFS(Concentrado!O$2:O568,Concentrado!$A$2:$A568,"="&amp;$A7,Concentrado!$B$2:$B568, "=Oaxaca")</f>
        <v>10068.652479999999</v>
      </c>
      <c r="O7" s="6">
        <f>SUMIFS(Concentrado!P$2:P568,Concentrado!$A$2:$A568,"="&amp;$A7,Concentrado!$B$2:$B568, "=Oaxaca")</f>
        <v>0</v>
      </c>
      <c r="P7" s="6">
        <f>SUMIFS(Concentrado!Q$2:Q568,Concentrado!$A$2:$A568,"="&amp;$A7,Concentrado!$B$2:$B568, "=Oaxaca")</f>
        <v>0</v>
      </c>
      <c r="Q7" s="6">
        <f>SUMIFS(Concentrado!R$2:R568,Concentrado!$A$2:$A568,"="&amp;$A7,Concentrado!$B$2:$B568, "=Oaxaca")</f>
        <v>0</v>
      </c>
      <c r="R7" s="6">
        <f>SUMIFS(Concentrado!S$2:S568,Concentrado!$A$2:$A568,"="&amp;$A7,Concentrado!$B$2:$B568, "=Oaxaca")</f>
        <v>0</v>
      </c>
      <c r="S7" s="6">
        <f>SUMIFS(Concentrado!T$2:T568,Concentrado!$A$2:$A568,"="&amp;$A7,Concentrado!$B$2:$B568, "=Oaxaca")</f>
        <v>809.57719999999995</v>
      </c>
      <c r="T7" s="6">
        <f>SUMIFS(Concentrado!U$2:U568,Concentrado!$A$2:$A568,"="&amp;$A7,Concentrado!$B$2:$B568, "=Oaxaca")</f>
        <v>272.8734</v>
      </c>
    </row>
    <row r="8" spans="1:20" x14ac:dyDescent="0.25">
      <c r="A8" s="3">
        <v>2009</v>
      </c>
      <c r="B8" s="6">
        <f>SUMIFS(Concentrado!C$2:C569,Concentrado!$A$2:$A569,"="&amp;$A8,Concentrado!$B$2:$B569, "=Oaxaca")</f>
        <v>1595.2514100000001</v>
      </c>
      <c r="C8" s="6">
        <f>SUMIFS(Concentrado!D$2:D569,Concentrado!$A$2:$A569,"="&amp;$A8,Concentrado!$B$2:$B569, "=Oaxaca")</f>
        <v>16.968477727473445</v>
      </c>
      <c r="D8" s="6">
        <f>SUMIFS(Concentrado!E$2:E569,Concentrado!$A$2:$A569,"="&amp;$A8,Concentrado!$B$2:$B569, "=Oaxaca")</f>
        <v>3531.7391899999998</v>
      </c>
      <c r="E8" s="6">
        <f>SUMIFS(Concentrado!F$2:F569,Concentrado!$A$2:$A569,"="&amp;$A8,Concentrado!$B$2:$B569, "=Oaxaca")</f>
        <v>37.566641476756381</v>
      </c>
      <c r="F8" s="6">
        <f>SUMIFS(Concentrado!G$2:G569,Concentrado!$A$2:$A569,"="&amp;$A8,Concentrado!$B$2:$B569, "=Oaxaca")</f>
        <v>2040.0571199999999</v>
      </c>
      <c r="G8" s="6">
        <f>SUMIFS(Concentrado!H$2:H569,Concentrado!$A$2:$A569,"="&amp;$A8,Concentrado!$B$2:$B569, "=Oaxaca")</f>
        <v>21.699817086194344</v>
      </c>
      <c r="H8" s="6">
        <f>SUMIFS(Concentrado!I$2:I569,Concentrado!$A$2:$A569,"="&amp;$A8,Concentrado!$B$2:$B569, "=Oaxaca")</f>
        <v>764.495</v>
      </c>
      <c r="I8" s="6">
        <f>SUMIFS(Concentrado!J$2:J569,Concentrado!$A$2:$A569,"="&amp;$A8,Concentrado!$B$2:$B569, "=Oaxaca")</f>
        <v>8.1318319475829899</v>
      </c>
      <c r="J8" s="6">
        <f>SUMIFS(Concentrado!K$2:K569,Concentrado!$A$2:$A569,"="&amp;$A8,Concentrado!$B$2:$B569, "=Oaxaca")</f>
        <v>343.24515000000002</v>
      </c>
      <c r="K8" s="6">
        <f>SUMIFS(Concentrado!L$2:L569,Concentrado!$A$2:$A569,"="&amp;$A8,Concentrado!$B$2:$B569, "=Oaxaca")</f>
        <v>3.651053148317406</v>
      </c>
      <c r="L8" s="6">
        <f>SUMIFS(Concentrado!M$2:M569,Concentrado!$A$2:$A569,"="&amp;$A8,Concentrado!$B$2:$B569, "=Oaxaca")</f>
        <v>1126.4762599999999</v>
      </c>
      <c r="M8" s="6">
        <f>SUMIFS(Concentrado!N$2:N569,Concentrado!$A$2:$A569,"="&amp;$A8,Concentrado!$B$2:$B569, "=Oaxaca")</f>
        <v>11.982178613675435</v>
      </c>
      <c r="N8" s="6">
        <f>SUMIFS(Concentrado!O$2:O569,Concentrado!$A$2:$A569,"="&amp;$A8,Concentrado!$B$2:$B569, "=Oaxaca")</f>
        <v>9401.2641299999996</v>
      </c>
      <c r="O8" s="6">
        <f>SUMIFS(Concentrado!P$2:P569,Concentrado!$A$2:$A569,"="&amp;$A8,Concentrado!$B$2:$B569, "=Oaxaca")</f>
        <v>0</v>
      </c>
      <c r="P8" s="6">
        <f>SUMIFS(Concentrado!Q$2:Q569,Concentrado!$A$2:$A569,"="&amp;$A8,Concentrado!$B$2:$B569, "=Oaxaca")</f>
        <v>0</v>
      </c>
      <c r="Q8" s="6">
        <f>SUMIFS(Concentrado!R$2:R569,Concentrado!$A$2:$A569,"="&amp;$A8,Concentrado!$B$2:$B569, "=Oaxaca")</f>
        <v>0</v>
      </c>
      <c r="R8" s="6">
        <f>SUMIFS(Concentrado!S$2:S569,Concentrado!$A$2:$A569,"="&amp;$A8,Concentrado!$B$2:$B569, "=Oaxaca")</f>
        <v>0</v>
      </c>
      <c r="S8" s="6">
        <f>SUMIFS(Concentrado!T$2:T569,Concentrado!$A$2:$A569,"="&amp;$A8,Concentrado!$B$2:$B569, "=Oaxaca")</f>
        <v>832.90625999999997</v>
      </c>
      <c r="T8" s="6">
        <f>SUMIFS(Concentrado!U$2:U569,Concentrado!$A$2:$A569,"="&amp;$A8,Concentrado!$B$2:$B569, "=Oaxaca")</f>
        <v>293.57</v>
      </c>
    </row>
    <row r="9" spans="1:20" x14ac:dyDescent="0.25">
      <c r="A9" s="3">
        <v>2010</v>
      </c>
      <c r="B9" s="6">
        <f>SUMIFS(Concentrado!C$2:C570,Concentrado!$A$2:$A570,"="&amp;$A9,Concentrado!$B$2:$B570, "=Oaxaca")</f>
        <v>1711.7049</v>
      </c>
      <c r="C9" s="6">
        <f>SUMIFS(Concentrado!D$2:D570,Concentrado!$A$2:$A570,"="&amp;$A9,Concentrado!$B$2:$B570, "=Oaxaca")</f>
        <v>16.705237711002045</v>
      </c>
      <c r="D9" s="6">
        <f>SUMIFS(Concentrado!E$2:E570,Concentrado!$A$2:$A570,"="&amp;$A9,Concentrado!$B$2:$B570, "=Oaxaca")</f>
        <v>3787.4555099999998</v>
      </c>
      <c r="E9" s="6">
        <f>SUMIFS(Concentrado!F$2:F570,Concentrado!$A$2:$A570,"="&amp;$A9,Concentrado!$B$2:$B570, "=Oaxaca")</f>
        <v>36.9633484220291</v>
      </c>
      <c r="F9" s="6">
        <f>SUMIFS(Concentrado!G$2:G570,Concentrado!$A$2:$A570,"="&amp;$A9,Concentrado!$B$2:$B570, "=Oaxaca")</f>
        <v>2186.73614</v>
      </c>
      <c r="G9" s="6">
        <f>SUMIFS(Concentrado!H$2:H570,Concentrado!$A$2:$A570,"="&amp;$A9,Concentrado!$B$2:$B570, "=Oaxaca")</f>
        <v>21.341264507649097</v>
      </c>
      <c r="H9" s="6">
        <f>SUMIFS(Concentrado!I$2:I570,Concentrado!$A$2:$A570,"="&amp;$A9,Concentrado!$B$2:$B570, "=Oaxaca")</f>
        <v>731.38160000000005</v>
      </c>
      <c r="I9" s="6">
        <f>SUMIFS(Concentrado!J$2:J570,Concentrado!$A$2:$A570,"="&amp;$A9,Concentrado!$B$2:$B570, "=Oaxaca")</f>
        <v>7.1378562306230551</v>
      </c>
      <c r="J9" s="6">
        <f>SUMIFS(Concentrado!K$2:K570,Concentrado!$A$2:$A570,"="&amp;$A9,Concentrado!$B$2:$B570, "=Oaxaca")</f>
        <v>545.16074000000003</v>
      </c>
      <c r="K9" s="6">
        <f>SUMIFS(Concentrado!L$2:L570,Concentrado!$A$2:$A570,"="&amp;$A9,Concentrado!$B$2:$B570, "=Oaxaca")</f>
        <v>5.3204496595212065</v>
      </c>
      <c r="L9" s="6">
        <f>SUMIFS(Concentrado!M$2:M570,Concentrado!$A$2:$A570,"="&amp;$A9,Concentrado!$B$2:$B570, "=Oaxaca")</f>
        <v>1284.0773799999999</v>
      </c>
      <c r="M9" s="6">
        <f>SUMIFS(Concentrado!N$2:N570,Concentrado!$A$2:$A570,"="&amp;$A9,Concentrado!$B$2:$B570, "=Oaxaca")</f>
        <v>12.531843469175499</v>
      </c>
      <c r="N9" s="6">
        <f>SUMIFS(Concentrado!O$2:O570,Concentrado!$A$2:$A570,"="&amp;$A9,Concentrado!$B$2:$B570, "=Oaxaca")</f>
        <v>10246.51627</v>
      </c>
      <c r="O9" s="6">
        <f>SUMIFS(Concentrado!P$2:P570,Concentrado!$A$2:$A570,"="&amp;$A9,Concentrado!$B$2:$B570, "=Oaxaca")</f>
        <v>0</v>
      </c>
      <c r="P9" s="6">
        <f>SUMIFS(Concentrado!Q$2:Q570,Concentrado!$A$2:$A570,"="&amp;$A9,Concentrado!$B$2:$B570, "=Oaxaca")</f>
        <v>0</v>
      </c>
      <c r="Q9" s="6">
        <f>SUMIFS(Concentrado!R$2:R570,Concentrado!$A$2:$A570,"="&amp;$A9,Concentrado!$B$2:$B570, "=Oaxaca")</f>
        <v>0</v>
      </c>
      <c r="R9" s="6">
        <f>SUMIFS(Concentrado!S$2:S570,Concentrado!$A$2:$A570,"="&amp;$A9,Concentrado!$B$2:$B570, "=Oaxaca")</f>
        <v>0</v>
      </c>
      <c r="S9" s="6">
        <f>SUMIFS(Concentrado!T$2:T570,Concentrado!$A$2:$A570,"="&amp;$A9,Concentrado!$B$2:$B570, "=Oaxaca")</f>
        <v>994.68988000000002</v>
      </c>
      <c r="T9" s="6">
        <f>SUMIFS(Concentrado!U$2:U570,Concentrado!$A$2:$A570,"="&amp;$A9,Concentrado!$B$2:$B570, "=Oaxaca")</f>
        <v>289.38749999999999</v>
      </c>
    </row>
    <row r="10" spans="1:20" x14ac:dyDescent="0.25">
      <c r="A10" s="3">
        <v>2011</v>
      </c>
      <c r="B10" s="6">
        <f>SUMIFS(Concentrado!C$2:C571,Concentrado!$A$2:$A571,"="&amp;$A10,Concentrado!$B$2:$B571, "=Oaxaca")</f>
        <v>1849.0083199999999</v>
      </c>
      <c r="C10" s="6">
        <f>SUMIFS(Concentrado!D$2:D571,Concentrado!$A$2:$A571,"="&amp;$A10,Concentrado!$B$2:$B571, "=Oaxaca")</f>
        <v>16.067157503403912</v>
      </c>
      <c r="D10" s="6">
        <f>SUMIFS(Concentrado!E$2:E571,Concentrado!$A$2:$A571,"="&amp;$A10,Concentrado!$B$2:$B571, "=Oaxaca")</f>
        <v>4356.71101</v>
      </c>
      <c r="E10" s="6">
        <f>SUMIFS(Concentrado!F$2:F571,Concentrado!$A$2:$A571,"="&amp;$A10,Concentrado!$B$2:$B571, "=Oaxaca")</f>
        <v>37.858110878854205</v>
      </c>
      <c r="F10" s="6">
        <f>SUMIFS(Concentrado!G$2:G571,Concentrado!$A$2:$A571,"="&amp;$A10,Concentrado!$B$2:$B571, "=Oaxaca")</f>
        <v>2374.9654</v>
      </c>
      <c r="G10" s="6">
        <f>SUMIFS(Concentrado!H$2:H571,Concentrado!$A$2:$A571,"="&amp;$A10,Concentrado!$B$2:$B571, "=Oaxaca")</f>
        <v>20.637518357372603</v>
      </c>
      <c r="H10" s="6">
        <f>SUMIFS(Concentrado!I$2:I571,Concentrado!$A$2:$A571,"="&amp;$A10,Concentrado!$B$2:$B571, "=Oaxaca")</f>
        <v>905.78745000000004</v>
      </c>
      <c r="I10" s="6">
        <f>SUMIFS(Concentrado!J$2:J571,Concentrado!$A$2:$A571,"="&amp;$A10,Concentrado!$B$2:$B571, "=Oaxaca")</f>
        <v>7.8709378786119233</v>
      </c>
      <c r="J10" s="6">
        <f>SUMIFS(Concentrado!K$2:K571,Concentrado!$A$2:$A571,"="&amp;$A10,Concentrado!$B$2:$B571, "=Oaxaca")</f>
        <v>622.22050999999999</v>
      </c>
      <c r="K10" s="6">
        <f>SUMIFS(Concentrado!L$2:L571,Concentrado!$A$2:$A571,"="&amp;$A10,Concentrado!$B$2:$B571, "=Oaxaca")</f>
        <v>5.40685232612599</v>
      </c>
      <c r="L10" s="6">
        <f>SUMIFS(Concentrado!M$2:M571,Concentrado!$A$2:$A571,"="&amp;$A10,Concentrado!$B$2:$B571, "=Oaxaca")</f>
        <v>1399.30628</v>
      </c>
      <c r="M10" s="6">
        <f>SUMIFS(Concentrado!N$2:N571,Concentrado!$A$2:$A571,"="&amp;$A10,Concentrado!$B$2:$B571, "=Oaxaca")</f>
        <v>12.159423055631365</v>
      </c>
      <c r="N10" s="6">
        <f>SUMIFS(Concentrado!O$2:O571,Concentrado!$A$2:$A571,"="&amp;$A10,Concentrado!$B$2:$B571, "=Oaxaca")</f>
        <v>11507.998970000001</v>
      </c>
      <c r="O10" s="6">
        <f>SUMIFS(Concentrado!P$2:P571,Concentrado!$A$2:$A571,"="&amp;$A10,Concentrado!$B$2:$B571, "=Oaxaca")</f>
        <v>0</v>
      </c>
      <c r="P10" s="6">
        <f>SUMIFS(Concentrado!Q$2:Q571,Concentrado!$A$2:$A571,"="&amp;$A10,Concentrado!$B$2:$B571, "=Oaxaca")</f>
        <v>0</v>
      </c>
      <c r="Q10" s="6">
        <f>SUMIFS(Concentrado!R$2:R571,Concentrado!$A$2:$A571,"="&amp;$A10,Concentrado!$B$2:$B571, "=Oaxaca")</f>
        <v>0</v>
      </c>
      <c r="R10" s="6">
        <f>SUMIFS(Concentrado!S$2:S571,Concentrado!$A$2:$A571,"="&amp;$A10,Concentrado!$B$2:$B571, "=Oaxaca")</f>
        <v>0</v>
      </c>
      <c r="S10" s="6">
        <f>SUMIFS(Concentrado!T$2:T571,Concentrado!$A$2:$A571,"="&amp;$A10,Concentrado!$B$2:$B571, "=Oaxaca")</f>
        <v>1074.17256</v>
      </c>
      <c r="T10" s="6">
        <f>SUMIFS(Concentrado!U$2:U571,Concentrado!$A$2:$A571,"="&amp;$A10,Concentrado!$B$2:$B571, "=Oaxaca")</f>
        <v>325.13371999999998</v>
      </c>
    </row>
    <row r="11" spans="1:20" x14ac:dyDescent="0.25">
      <c r="A11" s="3">
        <v>2012</v>
      </c>
      <c r="B11" s="6">
        <f>SUMIFS(Concentrado!C$2:C572,Concentrado!$A$2:$A572,"="&amp;$A11,Concentrado!$B$2:$B572, "=Oaxaca")</f>
        <v>1975.6640199999999</v>
      </c>
      <c r="C11" s="6">
        <f>SUMIFS(Concentrado!D$2:D572,Concentrado!$A$2:$A572,"="&amp;$A11,Concentrado!$B$2:$B572, "=Oaxaca")</f>
        <v>15.95057063804011</v>
      </c>
      <c r="D11" s="6">
        <f>SUMIFS(Concentrado!E$2:E572,Concentrado!$A$2:$A572,"="&amp;$A11,Concentrado!$B$2:$B572, "=Oaxaca")</f>
        <v>4921.1641</v>
      </c>
      <c r="E11" s="6">
        <f>SUMIFS(Concentrado!F$2:F572,Concentrado!$A$2:$A572,"="&amp;$A11,Concentrado!$B$2:$B572, "=Oaxaca")</f>
        <v>39.731135863089257</v>
      </c>
      <c r="F11" s="6">
        <f>SUMIFS(Concentrado!G$2:G572,Concentrado!$A$2:$A572,"="&amp;$A11,Concentrado!$B$2:$B572, "=Oaxaca")</f>
        <v>2695.0915500000001</v>
      </c>
      <c r="G11" s="6">
        <f>SUMIFS(Concentrado!H$2:H572,Concentrado!$A$2:$A572,"="&amp;$A11,Concentrado!$B$2:$B572, "=Oaxaca")</f>
        <v>21.758885979135265</v>
      </c>
      <c r="H11" s="6">
        <f>SUMIFS(Concentrado!I$2:I572,Concentrado!$A$2:$A572,"="&amp;$A11,Concentrado!$B$2:$B572, "=Oaxaca")</f>
        <v>723.96370000000002</v>
      </c>
      <c r="I11" s="6">
        <f>SUMIFS(Concentrado!J$2:J572,Concentrado!$A$2:$A572,"="&amp;$A11,Concentrado!$B$2:$B572, "=Oaxaca")</f>
        <v>5.8449382178994584</v>
      </c>
      <c r="J11" s="6">
        <f>SUMIFS(Concentrado!K$2:K572,Concentrado!$A$2:$A572,"="&amp;$A11,Concentrado!$B$2:$B572, "=Oaxaca")</f>
        <v>547.84280999999999</v>
      </c>
      <c r="K11" s="6">
        <f>SUMIFS(Concentrado!L$2:L572,Concentrado!$A$2:$A572,"="&amp;$A11,Concentrado!$B$2:$B572, "=Oaxaca")</f>
        <v>4.423022007278032</v>
      </c>
      <c r="L11" s="6">
        <f>SUMIFS(Concentrado!M$2:M572,Concentrado!$A$2:$A572,"="&amp;$A11,Concentrado!$B$2:$B572, "=Oaxaca")</f>
        <v>1522.43896</v>
      </c>
      <c r="M11" s="6">
        <f>SUMIFS(Concentrado!N$2:N572,Concentrado!$A$2:$A572,"="&amp;$A11,Concentrado!$B$2:$B572, "=Oaxaca")</f>
        <v>12.291447294557868</v>
      </c>
      <c r="N11" s="6">
        <f>SUMIFS(Concentrado!O$2:O572,Concentrado!$A$2:$A572,"="&amp;$A11,Concentrado!$B$2:$B572, "=Oaxaca")</f>
        <v>12386.165140000001</v>
      </c>
      <c r="O11" s="6">
        <f>SUMIFS(Concentrado!P$2:P572,Concentrado!$A$2:$A572,"="&amp;$A11,Concentrado!$B$2:$B572, "=Oaxaca")</f>
        <v>0</v>
      </c>
      <c r="P11" s="6">
        <f>SUMIFS(Concentrado!Q$2:Q572,Concentrado!$A$2:$A572,"="&amp;$A11,Concentrado!$B$2:$B572, "=Oaxaca")</f>
        <v>0</v>
      </c>
      <c r="Q11" s="6">
        <f>SUMIFS(Concentrado!R$2:R572,Concentrado!$A$2:$A572,"="&amp;$A11,Concentrado!$B$2:$B572, "=Oaxaca")</f>
        <v>0</v>
      </c>
      <c r="R11" s="6">
        <f>SUMIFS(Concentrado!S$2:S572,Concentrado!$A$2:$A572,"="&amp;$A11,Concentrado!$B$2:$B572, "=Oaxaca")</f>
        <v>0</v>
      </c>
      <c r="S11" s="6">
        <f>SUMIFS(Concentrado!T$2:T572,Concentrado!$A$2:$A572,"="&amp;$A11,Concentrado!$B$2:$B572, "=Oaxaca")</f>
        <v>1207.9641799999999</v>
      </c>
      <c r="T11" s="6">
        <f>SUMIFS(Concentrado!U$2:U572,Concentrado!$A$2:$A572,"="&amp;$A11,Concentrado!$B$2:$B572, "=Oaxaca")</f>
        <v>314.47478000000001</v>
      </c>
    </row>
    <row r="12" spans="1:20" x14ac:dyDescent="0.25">
      <c r="A12" s="3">
        <v>2013</v>
      </c>
      <c r="B12" s="6">
        <f>SUMIFS(Concentrado!C$2:C573,Concentrado!$A$2:$A573,"="&amp;$A12,Concentrado!$B$2:$B573, "=Oaxaca")</f>
        <v>2042.2478599999999</v>
      </c>
      <c r="C12" s="6">
        <f>SUMIFS(Concentrado!D$2:D573,Concentrado!$A$2:$A573,"="&amp;$A12,Concentrado!$B$2:$B573, "=Oaxaca")</f>
        <v>16.050596575934058</v>
      </c>
      <c r="D12" s="6">
        <f>SUMIFS(Concentrado!E$2:E573,Concentrado!$A$2:$A573,"="&amp;$A12,Concentrado!$B$2:$B573, "=Oaxaca")</f>
        <v>5189.90852</v>
      </c>
      <c r="E12" s="6">
        <f>SUMIFS(Concentrado!F$2:F573,Concentrado!$A$2:$A573,"="&amp;$A12,Concentrado!$B$2:$B573, "=Oaxaca")</f>
        <v>40.788941221132191</v>
      </c>
      <c r="F12" s="6">
        <f>SUMIFS(Concentrado!G$2:G573,Concentrado!$A$2:$A573,"="&amp;$A12,Concentrado!$B$2:$B573, "=Oaxaca")</f>
        <v>2792.0045100000002</v>
      </c>
      <c r="G12" s="6">
        <f>SUMIFS(Concentrado!H$2:H573,Concentrado!$A$2:$A573,"="&amp;$A12,Concentrado!$B$2:$B573, "=Oaxaca")</f>
        <v>21.943143585029123</v>
      </c>
      <c r="H12" s="6">
        <f>SUMIFS(Concentrado!I$2:I573,Concentrado!$A$2:$A573,"="&amp;$A12,Concentrado!$B$2:$B573, "=Oaxaca")</f>
        <v>879.28247999999996</v>
      </c>
      <c r="I12" s="6">
        <f>SUMIFS(Concentrado!J$2:J573,Concentrado!$A$2:$A573,"="&amp;$A12,Concentrado!$B$2:$B573, "=Oaxaca")</f>
        <v>6.910526699127896</v>
      </c>
      <c r="J12" s="6">
        <f>SUMIFS(Concentrado!K$2:K573,Concentrado!$A$2:$A573,"="&amp;$A12,Concentrado!$B$2:$B573, "=Oaxaca")</f>
        <v>255.28315000000001</v>
      </c>
      <c r="K12" s="6">
        <f>SUMIFS(Concentrado!L$2:L573,Concentrado!$A$2:$A573,"="&amp;$A12,Concentrado!$B$2:$B573, "=Oaxaca")</f>
        <v>2.0063416069798996</v>
      </c>
      <c r="L12" s="6">
        <f>SUMIFS(Concentrado!M$2:M573,Concentrado!$A$2:$A573,"="&amp;$A12,Concentrado!$B$2:$B573, "=Oaxaca")</f>
        <v>1565.08627</v>
      </c>
      <c r="M12" s="6">
        <f>SUMIFS(Concentrado!N$2:N573,Concentrado!$A$2:$A573,"="&amp;$A12,Concentrado!$B$2:$B573, "=Oaxaca")</f>
        <v>12.30045031179683</v>
      </c>
      <c r="N12" s="6">
        <f>SUMIFS(Concentrado!O$2:O573,Concentrado!$A$2:$A573,"="&amp;$A12,Concentrado!$B$2:$B573, "=Oaxaca")</f>
        <v>12723.81279</v>
      </c>
      <c r="O12" s="6">
        <f>SUMIFS(Concentrado!P$2:P573,Concentrado!$A$2:$A573,"="&amp;$A12,Concentrado!$B$2:$B573, "=Oaxaca")</f>
        <v>0</v>
      </c>
      <c r="P12" s="6">
        <f>SUMIFS(Concentrado!Q$2:Q573,Concentrado!$A$2:$A573,"="&amp;$A12,Concentrado!$B$2:$B573, "=Oaxaca")</f>
        <v>0</v>
      </c>
      <c r="Q12" s="6">
        <f>SUMIFS(Concentrado!R$2:R573,Concentrado!$A$2:$A573,"="&amp;$A12,Concentrado!$B$2:$B573, "=Oaxaca")</f>
        <v>0</v>
      </c>
      <c r="R12" s="6">
        <f>SUMIFS(Concentrado!S$2:S573,Concentrado!$A$2:$A573,"="&amp;$A12,Concentrado!$B$2:$B573, "=Oaxaca")</f>
        <v>0</v>
      </c>
      <c r="S12" s="6">
        <f>SUMIFS(Concentrado!T$2:T573,Concentrado!$A$2:$A573,"="&amp;$A12,Concentrado!$B$2:$B573, "=Oaxaca")</f>
        <v>1233.6345699999999</v>
      </c>
      <c r="T12" s="6">
        <f>SUMIFS(Concentrado!U$2:U573,Concentrado!$A$2:$A573,"="&amp;$A12,Concentrado!$B$2:$B573, "=Oaxaca")</f>
        <v>331.45170000000002</v>
      </c>
    </row>
    <row r="13" spans="1:20" x14ac:dyDescent="0.25">
      <c r="A13" s="3">
        <v>2014</v>
      </c>
      <c r="B13" s="6">
        <f>SUMIFS(Concentrado!C$2:C574,Concentrado!$A$2:$A574,"="&amp;$A13,Concentrado!$B$2:$B574, "=Oaxaca")</f>
        <v>2079.51334</v>
      </c>
      <c r="C13" s="6">
        <f>SUMIFS(Concentrado!D$2:D574,Concentrado!$A$2:$A574,"="&amp;$A13,Concentrado!$B$2:$B574, "=Oaxaca")</f>
        <v>15.366027757193301</v>
      </c>
      <c r="D13" s="6">
        <f>SUMIFS(Concentrado!E$2:E574,Concentrado!$A$2:$A574,"="&amp;$A13,Concentrado!$B$2:$B574, "=Oaxaca")</f>
        <v>5336.7483499999998</v>
      </c>
      <c r="E13" s="6">
        <f>SUMIFS(Concentrado!F$2:F574,Concentrado!$A$2:$A574,"="&amp;$A13,Concentrado!$B$2:$B574, "=Oaxaca")</f>
        <v>39.434526195083485</v>
      </c>
      <c r="F13" s="6">
        <f>SUMIFS(Concentrado!G$2:G574,Concentrado!$A$2:$A574,"="&amp;$A13,Concentrado!$B$2:$B574, "=Oaxaca")</f>
        <v>3095.02943</v>
      </c>
      <c r="G13" s="6">
        <f>SUMIFS(Concentrado!H$2:H574,Concentrado!$A$2:$A574,"="&amp;$A13,Concentrado!$B$2:$B574, "=Oaxaca")</f>
        <v>22.869922118754076</v>
      </c>
      <c r="H13" s="6">
        <f>SUMIFS(Concentrado!I$2:I574,Concentrado!$A$2:$A574,"="&amp;$A13,Concentrado!$B$2:$B574, "=Oaxaca")</f>
        <v>1161.4649999999999</v>
      </c>
      <c r="I13" s="6">
        <f>SUMIFS(Concentrado!J$2:J574,Concentrado!$A$2:$A574,"="&amp;$A13,Concentrado!$B$2:$B574, "=Oaxaca")</f>
        <v>8.5823462084684277</v>
      </c>
      <c r="J13" s="6">
        <f>SUMIFS(Concentrado!K$2:K574,Concentrado!$A$2:$A574,"="&amp;$A13,Concentrado!$B$2:$B574, "=Oaxaca")</f>
        <v>186.52126999999999</v>
      </c>
      <c r="K13" s="6">
        <f>SUMIFS(Concentrado!L$2:L574,Concentrado!$A$2:$A574,"="&amp;$A13,Concentrado!$B$2:$B574, "=Oaxaca")</f>
        <v>1.3782508421547064</v>
      </c>
      <c r="L13" s="6">
        <f>SUMIFS(Concentrado!M$2:M574,Concentrado!$A$2:$A574,"="&amp;$A13,Concentrado!$B$2:$B574, "=Oaxaca")</f>
        <v>1673.9100600000002</v>
      </c>
      <c r="M13" s="6">
        <f>SUMIFS(Concentrado!N$2:N574,Concentrado!$A$2:$A574,"="&amp;$A13,Concentrado!$B$2:$B574, "=Oaxaca")</f>
        <v>12.36892687834602</v>
      </c>
      <c r="N13" s="6">
        <f>SUMIFS(Concentrado!O$2:O574,Concentrado!$A$2:$A574,"="&amp;$A13,Concentrado!$B$2:$B574, "=Oaxaca")</f>
        <v>13533.187449999998</v>
      </c>
      <c r="O13" s="6">
        <f>SUMIFS(Concentrado!P$2:P574,Concentrado!$A$2:$A574,"="&amp;$A13,Concentrado!$B$2:$B574, "=Oaxaca")</f>
        <v>0</v>
      </c>
      <c r="P13" s="6">
        <f>SUMIFS(Concentrado!Q$2:Q574,Concentrado!$A$2:$A574,"="&amp;$A13,Concentrado!$B$2:$B574, "=Oaxaca")</f>
        <v>0</v>
      </c>
      <c r="Q13" s="6">
        <f>SUMIFS(Concentrado!R$2:R574,Concentrado!$A$2:$A574,"="&amp;$A13,Concentrado!$B$2:$B574, "=Oaxaca")</f>
        <v>0</v>
      </c>
      <c r="R13" s="6">
        <f>SUMIFS(Concentrado!S$2:S574,Concentrado!$A$2:$A574,"="&amp;$A13,Concentrado!$B$2:$B574, "=Oaxaca")</f>
        <v>0</v>
      </c>
      <c r="S13" s="6">
        <f>SUMIFS(Concentrado!T$2:T574,Concentrado!$A$2:$A574,"="&amp;$A13,Concentrado!$B$2:$B574, "=Oaxaca")</f>
        <v>1297.729</v>
      </c>
      <c r="T13" s="6">
        <f>SUMIFS(Concentrado!U$2:U574,Concentrado!$A$2:$A574,"="&amp;$A13,Concentrado!$B$2:$B574, "=Oaxaca")</f>
        <v>376.18106</v>
      </c>
    </row>
    <row r="14" spans="1:20" x14ac:dyDescent="0.25">
      <c r="A14" s="3">
        <v>2015</v>
      </c>
      <c r="B14" s="6">
        <f>SUMIFS(Concentrado!C$2:C575,Concentrado!$A$2:$A575,"="&amp;$A14,Concentrado!$B$2:$B575, "=Oaxaca")</f>
        <v>2276.2915800000001</v>
      </c>
      <c r="C14" s="6">
        <f>SUMIFS(Concentrado!D$2:D575,Concentrado!$A$2:$A575,"="&amp;$A14,Concentrado!$B$2:$B575, "=Oaxaca")</f>
        <v>14.61595474982297</v>
      </c>
      <c r="D14" s="6">
        <f>SUMIFS(Concentrado!E$2:E575,Concentrado!$A$2:$A575,"="&amp;$A14,Concentrado!$B$2:$B575, "=Oaxaca")</f>
        <v>5378.4677899999997</v>
      </c>
      <c r="E14" s="6">
        <f>SUMIFS(Concentrado!F$2:F575,Concentrado!$A$2:$A575,"="&amp;$A14,Concentrado!$B$2:$B575, "=Oaxaca")</f>
        <v>34.534873534092831</v>
      </c>
      <c r="F14" s="6">
        <f>SUMIFS(Concentrado!G$2:G575,Concentrado!$A$2:$A575,"="&amp;$A14,Concentrado!$B$2:$B575, "=Oaxaca")</f>
        <v>3534.1656499999999</v>
      </c>
      <c r="G14" s="6">
        <f>SUMIFS(Concentrado!H$2:H575,Concentrado!$A$2:$A575,"="&amp;$A14,Concentrado!$B$2:$B575, "=Oaxaca")</f>
        <v>22.692701441516856</v>
      </c>
      <c r="H14" s="6">
        <f>SUMIFS(Concentrado!I$2:I575,Concentrado!$A$2:$A575,"="&amp;$A14,Concentrado!$B$2:$B575, "=Oaxaca")</f>
        <v>1309.74038</v>
      </c>
      <c r="I14" s="6">
        <f>SUMIFS(Concentrado!J$2:J575,Concentrado!$A$2:$A575,"="&amp;$A14,Concentrado!$B$2:$B575, "=Oaxaca")</f>
        <v>8.4097776823898549</v>
      </c>
      <c r="J14" s="6">
        <f>SUMIFS(Concentrado!K$2:K575,Concentrado!$A$2:$A575,"="&amp;$A14,Concentrado!$B$2:$B575, "=Oaxaca")</f>
        <v>1382.09772</v>
      </c>
      <c r="K14" s="6">
        <f>SUMIFS(Concentrado!L$2:L575,Concentrado!$A$2:$A575,"="&amp;$A14,Concentrado!$B$2:$B575, "=Oaxaca")</f>
        <v>8.8743805551279582</v>
      </c>
      <c r="L14" s="6">
        <f>SUMIFS(Concentrado!M$2:M575,Concentrado!$A$2:$A575,"="&amp;$A14,Concentrado!$B$2:$B575, "=Oaxaca")</f>
        <v>1693.25595</v>
      </c>
      <c r="M14" s="6">
        <f>SUMIFS(Concentrado!N$2:N575,Concentrado!$A$2:$A575,"="&amp;$A14,Concentrado!$B$2:$B575, "=Oaxaca")</f>
        <v>10.872312037049536</v>
      </c>
      <c r="N14" s="6">
        <f>SUMIFS(Concentrado!O$2:O575,Concentrado!$A$2:$A575,"="&amp;$A14,Concentrado!$B$2:$B575, "=Oaxaca")</f>
        <v>15574.019069999998</v>
      </c>
      <c r="O14" s="6">
        <f>SUMIFS(Concentrado!P$2:P575,Concentrado!$A$2:$A575,"="&amp;$A14,Concentrado!$B$2:$B575, "=Oaxaca")</f>
        <v>0</v>
      </c>
      <c r="P14" s="6">
        <f>SUMIFS(Concentrado!Q$2:Q575,Concentrado!$A$2:$A575,"="&amp;$A14,Concentrado!$B$2:$B575, "=Oaxaca")</f>
        <v>0</v>
      </c>
      <c r="Q14" s="6">
        <f>SUMIFS(Concentrado!R$2:R575,Concentrado!$A$2:$A575,"="&amp;$A14,Concentrado!$B$2:$B575, "=Oaxaca")</f>
        <v>0</v>
      </c>
      <c r="R14" s="6">
        <f>SUMIFS(Concentrado!S$2:S575,Concentrado!$A$2:$A575,"="&amp;$A14,Concentrado!$B$2:$B575, "=Oaxaca")</f>
        <v>0</v>
      </c>
      <c r="S14" s="6">
        <f>SUMIFS(Concentrado!T$2:T575,Concentrado!$A$2:$A575,"="&amp;$A14,Concentrado!$B$2:$B575, "=Oaxaca")</f>
        <v>1349.43875</v>
      </c>
      <c r="T14" s="6">
        <f>SUMIFS(Concentrado!U$2:U575,Concentrado!$A$2:$A575,"="&amp;$A14,Concentrado!$B$2:$B575, "=Oaxaca")</f>
        <v>343.81720000000001</v>
      </c>
    </row>
    <row r="15" spans="1:20" x14ac:dyDescent="0.25">
      <c r="A15" s="3">
        <v>2016</v>
      </c>
      <c r="B15" s="6">
        <f>SUMIFS(Concentrado!C$2:C576,Concentrado!$A$2:$A576,"="&amp;$A15,Concentrado!$B$2:$B576, "=Oaxaca")</f>
        <v>2395.2488600000001</v>
      </c>
      <c r="C15" s="6">
        <f>SUMIFS(Concentrado!D$2:D576,Concentrado!$A$2:$A576,"="&amp;$A15,Concentrado!$B$2:$B576, "=Oaxaca")</f>
        <v>15.784767679616118</v>
      </c>
      <c r="D15" s="6">
        <f>SUMIFS(Concentrado!E$2:E576,Concentrado!$A$2:$A576,"="&amp;$A15,Concentrado!$B$2:$B576, "=Oaxaca")</f>
        <v>5491.9185600000001</v>
      </c>
      <c r="E15" s="6">
        <f>SUMIFS(Concentrado!F$2:F576,Concentrado!$A$2:$A576,"="&amp;$A15,Concentrado!$B$2:$B576, "=Oaxaca")</f>
        <v>36.191921446096373</v>
      </c>
      <c r="F15" s="6">
        <f>SUMIFS(Concentrado!G$2:G576,Concentrado!$A$2:$A576,"="&amp;$A15,Concentrado!$B$2:$B576, "=Oaxaca")</f>
        <v>3873.1709099999998</v>
      </c>
      <c r="G15" s="6">
        <f>SUMIFS(Concentrado!H$2:H576,Concentrado!$A$2:$A576,"="&amp;$A15,Concentrado!$B$2:$B576, "=Oaxaca")</f>
        <v>25.524321926948897</v>
      </c>
      <c r="H15" s="6">
        <f>SUMIFS(Concentrado!I$2:I576,Concentrado!$A$2:$A576,"="&amp;$A15,Concentrado!$B$2:$B576, "=Oaxaca")</f>
        <v>1200.8084699999999</v>
      </c>
      <c r="I15" s="6">
        <f>SUMIFS(Concentrado!J$2:J576,Concentrado!$A$2:$A576,"="&amp;$A15,Concentrado!$B$2:$B576, "=Oaxaca")</f>
        <v>7.9133667666854794</v>
      </c>
      <c r="J15" s="6">
        <f>SUMIFS(Concentrado!K$2:K576,Concentrado!$A$2:$A576,"="&amp;$A15,Concentrado!$B$2:$B576, "=Oaxaca")</f>
        <v>419.97368</v>
      </c>
      <c r="K15" s="6">
        <f>SUMIFS(Concentrado!L$2:L576,Concentrado!$A$2:$A576,"="&amp;$A15,Concentrado!$B$2:$B576, "=Oaxaca")</f>
        <v>2.7676401734529756</v>
      </c>
      <c r="L15" s="6">
        <f>SUMIFS(Concentrado!M$2:M576,Concentrado!$A$2:$A576,"="&amp;$A15,Concentrado!$B$2:$B576, "=Oaxaca")</f>
        <v>1793.3116599999998</v>
      </c>
      <c r="M15" s="6">
        <f>SUMIFS(Concentrado!N$2:N576,Concentrado!$A$2:$A576,"="&amp;$A15,Concentrado!$B$2:$B576, "=Oaxaca")</f>
        <v>11.817982007200174</v>
      </c>
      <c r="N15" s="6">
        <f>SUMIFS(Concentrado!O$2:O576,Concentrado!$A$2:$A576,"="&amp;$A15,Concentrado!$B$2:$B576, "=Oaxaca")</f>
        <v>15174.432139999997</v>
      </c>
      <c r="O15" s="6">
        <f>SUMIFS(Concentrado!P$2:P576,Concentrado!$A$2:$A576,"="&amp;$A15,Concentrado!$B$2:$B576, "=Oaxaca")</f>
        <v>0</v>
      </c>
      <c r="P15" s="6">
        <f>SUMIFS(Concentrado!Q$2:Q576,Concentrado!$A$2:$A576,"="&amp;$A15,Concentrado!$B$2:$B576, "=Oaxaca")</f>
        <v>0</v>
      </c>
      <c r="Q15" s="6">
        <f>SUMIFS(Concentrado!R$2:R576,Concentrado!$A$2:$A576,"="&amp;$A15,Concentrado!$B$2:$B576, "=Oaxaca")</f>
        <v>0</v>
      </c>
      <c r="R15" s="6">
        <f>SUMIFS(Concentrado!S$2:S576,Concentrado!$A$2:$A576,"="&amp;$A15,Concentrado!$B$2:$B576, "=Oaxaca")</f>
        <v>0</v>
      </c>
      <c r="S15" s="6">
        <f>SUMIFS(Concentrado!T$2:T576,Concentrado!$A$2:$A576,"="&amp;$A15,Concentrado!$B$2:$B576, "=Oaxaca")</f>
        <v>1349.08583</v>
      </c>
      <c r="T15" s="6">
        <f>SUMIFS(Concentrado!U$2:U576,Concentrado!$A$2:$A576,"="&amp;$A15,Concentrado!$B$2:$B576, "=Oaxaca")</f>
        <v>444.22582999999997</v>
      </c>
    </row>
    <row r="16" spans="1:20" x14ac:dyDescent="0.25">
      <c r="A16" s="3">
        <v>2017</v>
      </c>
      <c r="B16" s="6">
        <f>SUMIFS(Concentrado!C$2:C577,Concentrado!$A$2:$A577,"="&amp;$A16,Concentrado!$B$2:$B577, "=Oaxaca")</f>
        <v>2481.5027</v>
      </c>
      <c r="C16" s="6">
        <f>SUMIFS(Concentrado!D$2:D577,Concentrado!$A$2:$A577,"="&amp;$A16,Concentrado!$B$2:$B577, "=Oaxaca")</f>
        <v>15.64764881790251</v>
      </c>
      <c r="D16" s="6">
        <f>SUMIFS(Concentrado!E$2:E577,Concentrado!$A$2:$A577,"="&amp;$A16,Concentrado!$B$2:$B577, "=Oaxaca")</f>
        <v>5838.4276499999996</v>
      </c>
      <c r="E16" s="6">
        <f>SUMIFS(Concentrado!F$2:F577,Concentrado!$A$2:$A577,"="&amp;$A16,Concentrado!$B$2:$B577, "=Oaxaca")</f>
        <v>36.81546085600948</v>
      </c>
      <c r="F16" s="6">
        <f>SUMIFS(Concentrado!G$2:G577,Concentrado!$A$2:$A577,"="&amp;$A16,Concentrado!$B$2:$B577, "=Oaxaca")</f>
        <v>4163.1482999999998</v>
      </c>
      <c r="G16" s="6">
        <f>SUMIFS(Concentrado!H$2:H577,Concentrado!$A$2:$A577,"="&amp;$A16,Concentrado!$B$2:$B577, "=Oaxaca")</f>
        <v>26.251626716040988</v>
      </c>
      <c r="H16" s="6">
        <f>SUMIFS(Concentrado!I$2:I577,Concentrado!$A$2:$A577,"="&amp;$A16,Concentrado!$B$2:$B577, "=Oaxaca")</f>
        <v>1408.5305499999999</v>
      </c>
      <c r="I16" s="6">
        <f>SUMIFS(Concentrado!J$2:J577,Concentrado!$A$2:$A577,"="&amp;$A16,Concentrado!$B$2:$B577, "=Oaxaca")</f>
        <v>8.8817922284296014</v>
      </c>
      <c r="J16" s="6">
        <f>SUMIFS(Concentrado!K$2:K577,Concentrado!$A$2:$A577,"="&amp;$A16,Concentrado!$B$2:$B577, "=Oaxaca")</f>
        <v>72.573340000000002</v>
      </c>
      <c r="K16" s="6">
        <f>SUMIFS(Concentrado!L$2:L577,Concentrado!$A$2:$A577,"="&amp;$A16,Concentrado!$B$2:$B577, "=Oaxaca")</f>
        <v>0.45762679922219596</v>
      </c>
      <c r="L16" s="6">
        <f>SUMIFS(Concentrado!M$2:M577,Concentrado!$A$2:$A577,"="&amp;$A16,Concentrado!$B$2:$B577, "=Oaxaca")</f>
        <v>1894.4472699999999</v>
      </c>
      <c r="M16" s="6">
        <f>SUMIFS(Concentrado!N$2:N577,Concentrado!$A$2:$A577,"="&amp;$A16,Concentrado!$B$2:$B577, "=Oaxaca")</f>
        <v>11.94584458239523</v>
      </c>
      <c r="N16" s="6">
        <f>SUMIFS(Concentrado!O$2:O577,Concentrado!$A$2:$A577,"="&amp;$A16,Concentrado!$B$2:$B577, "=Oaxaca")</f>
        <v>15858.629809999999</v>
      </c>
      <c r="O16" s="6">
        <f>SUMIFS(Concentrado!P$2:P577,Concentrado!$A$2:$A577,"="&amp;$A16,Concentrado!$B$2:$B577, "=Oaxaca")</f>
        <v>0</v>
      </c>
      <c r="P16" s="6">
        <f>SUMIFS(Concentrado!Q$2:Q577,Concentrado!$A$2:$A577,"="&amp;$A16,Concentrado!$B$2:$B577, "=Oaxaca")</f>
        <v>0</v>
      </c>
      <c r="Q16" s="6">
        <f>SUMIFS(Concentrado!R$2:R577,Concentrado!$A$2:$A577,"="&amp;$A16,Concentrado!$B$2:$B577, "=Oaxaca")</f>
        <v>0</v>
      </c>
      <c r="R16" s="6">
        <f>SUMIFS(Concentrado!S$2:S577,Concentrado!$A$2:$A577,"="&amp;$A16,Concentrado!$B$2:$B577, "=Oaxaca")</f>
        <v>0</v>
      </c>
      <c r="S16" s="6">
        <f>SUMIFS(Concentrado!T$2:T577,Concentrado!$A$2:$A577,"="&amp;$A16,Concentrado!$B$2:$B577, "=Oaxaca")</f>
        <v>1464.7519299999999</v>
      </c>
      <c r="T16" s="6">
        <f>SUMIFS(Concentrado!U$2:U577,Concentrado!$A$2:$A577,"="&amp;$A16,Concentrado!$B$2:$B577, "=Oaxaca")</f>
        <v>429.69533999999999</v>
      </c>
    </row>
    <row r="17" spans="1:20" x14ac:dyDescent="0.25">
      <c r="A17" s="3">
        <v>2018</v>
      </c>
      <c r="B17" s="6">
        <f>SUMIFS(Concentrado!C$2:C578,Concentrado!$A$2:$A578,"="&amp;$A17,Concentrado!$B$2:$B578, "=Oaxaca")</f>
        <v>2612.3952800000002</v>
      </c>
      <c r="C17" s="6">
        <f>SUMIFS(Concentrado!D$2:D578,Concentrado!$A$2:$A578,"="&amp;$A17,Concentrado!$B$2:$B578, "=Oaxaca")</f>
        <v>16.219247218140922</v>
      </c>
      <c r="D17" s="6">
        <f>SUMIFS(Concentrado!E$2:E578,Concentrado!$A$2:$A578,"="&amp;$A17,Concentrado!$B$2:$B578, "=Oaxaca")</f>
        <v>5456.2824899999996</v>
      </c>
      <c r="E17" s="6">
        <f>SUMIFS(Concentrado!F$2:F578,Concentrado!$A$2:$A578,"="&amp;$A17,Concentrado!$B$2:$B578, "=Oaxaca")</f>
        <v>33.875729019585243</v>
      </c>
      <c r="F17" s="6">
        <f>SUMIFS(Concentrado!G$2:G578,Concentrado!$A$2:$A578,"="&amp;$A17,Concentrado!$B$2:$B578, "=Oaxaca")</f>
        <v>4370.3457200000003</v>
      </c>
      <c r="G17" s="6">
        <f>SUMIFS(Concentrado!H$2:H578,Concentrado!$A$2:$A578,"="&amp;$A17,Concentrado!$B$2:$B578, "=Oaxaca")</f>
        <v>27.133611136146317</v>
      </c>
      <c r="H17" s="6">
        <f>SUMIFS(Concentrado!I$2:I578,Concentrado!$A$2:$A578,"="&amp;$A17,Concentrado!$B$2:$B578, "=Oaxaca")</f>
        <v>1388.7668200000001</v>
      </c>
      <c r="I17" s="6">
        <f>SUMIFS(Concentrado!J$2:J578,Concentrado!$A$2:$A578,"="&amp;$A17,Concentrado!$B$2:$B578, "=Oaxaca")</f>
        <v>8.6222604038434092</v>
      </c>
      <c r="J17" s="6">
        <f>SUMIFS(Concentrado!K$2:K578,Concentrado!$A$2:$A578,"="&amp;$A17,Concentrado!$B$2:$B578, "=Oaxaca")</f>
        <v>430.53921000000003</v>
      </c>
      <c r="K17" s="6">
        <f>SUMIFS(Concentrado!L$2:L578,Concentrado!$A$2:$A578,"="&amp;$A17,Concentrado!$B$2:$B578, "=Oaxaca")</f>
        <v>2.6730341834383848</v>
      </c>
      <c r="L17" s="6">
        <f>SUMIFS(Concentrado!M$2:M578,Concentrado!$A$2:$A578,"="&amp;$A17,Concentrado!$B$2:$B578, "=Oaxaca")</f>
        <v>1848.43083</v>
      </c>
      <c r="M17" s="6">
        <f>SUMIFS(Concentrado!N$2:N578,Concentrado!$A$2:$A578,"="&amp;$A17,Concentrado!$B$2:$B578, "=Oaxaca")</f>
        <v>11.476118038845721</v>
      </c>
      <c r="N17" s="6">
        <f>SUMIFS(Concentrado!O$2:O578,Concentrado!$A$2:$A578,"="&amp;$A17,Concentrado!$B$2:$B578, "=Oaxaca")</f>
        <v>16106.76035</v>
      </c>
      <c r="O17" s="6">
        <f>SUMIFS(Concentrado!P$2:P578,Concentrado!$A$2:$A578,"="&amp;$A17,Concentrado!$B$2:$B578, "=Oaxaca")</f>
        <v>0</v>
      </c>
      <c r="P17" s="6">
        <f>SUMIFS(Concentrado!Q$2:Q578,Concentrado!$A$2:$A578,"="&amp;$A17,Concentrado!$B$2:$B578, "=Oaxaca")</f>
        <v>0</v>
      </c>
      <c r="Q17" s="6">
        <f>SUMIFS(Concentrado!R$2:R578,Concentrado!$A$2:$A578,"="&amp;$A17,Concentrado!$B$2:$B578, "=Oaxaca")</f>
        <v>0</v>
      </c>
      <c r="R17" s="6">
        <f>SUMIFS(Concentrado!S$2:S578,Concentrado!$A$2:$A578,"="&amp;$A17,Concentrado!$B$2:$B578, "=Oaxaca")</f>
        <v>0</v>
      </c>
      <c r="S17" s="6">
        <f>SUMIFS(Concentrado!T$2:T578,Concentrado!$A$2:$A578,"="&amp;$A17,Concentrado!$B$2:$B578, "=Oaxaca")</f>
        <v>1388.71298</v>
      </c>
      <c r="T17" s="6">
        <f>SUMIFS(Concentrado!U$2:U578,Concentrado!$A$2:$A578,"="&amp;$A17,Concentrado!$B$2:$B578, "=Oaxaca")</f>
        <v>459.71785</v>
      </c>
    </row>
    <row r="18" spans="1:20" x14ac:dyDescent="0.25">
      <c r="A18" s="3">
        <v>2019</v>
      </c>
      <c r="B18" s="6">
        <f>SUMIFS(Concentrado!C$2:C579,Concentrado!$A$2:$A579,"="&amp;$A18,Concentrado!$B$2:$B579, "=Oaxaca")</f>
        <v>2712.9717500000002</v>
      </c>
      <c r="C18" s="6">
        <f>SUMIFS(Concentrado!D$2:D579,Concentrado!$A$2:$A579,"="&amp;$A18,Concentrado!$B$2:$B579, "=Oaxaca")</f>
        <v>16.540663250104767</v>
      </c>
      <c r="D18" s="6">
        <f>SUMIFS(Concentrado!E$2:E579,Concentrado!$A$2:$A579,"="&amp;$A18,Concentrado!$B$2:$B579, "=Oaxaca")</f>
        <v>5423.6252299999996</v>
      </c>
      <c r="E18" s="6">
        <f>SUMIFS(Concentrado!F$2:F579,Concentrado!$A$2:$A579,"="&amp;$A18,Concentrado!$B$2:$B579, "=Oaxaca")</f>
        <v>33.067192286171796</v>
      </c>
      <c r="F18" s="6">
        <f>SUMIFS(Concentrado!G$2:G579,Concentrado!$A$2:$A579,"="&amp;$A18,Concentrado!$B$2:$B579, "=Oaxaca")</f>
        <v>4609.0582400000003</v>
      </c>
      <c r="G18" s="6">
        <f>SUMIFS(Concentrado!H$2:H579,Concentrado!$A$2:$A579,"="&amp;$A18,Concentrado!$B$2:$B579, "=Oaxaca")</f>
        <v>28.100875082079479</v>
      </c>
      <c r="H18" s="6">
        <f>SUMIFS(Concentrado!I$2:I579,Concentrado!$A$2:$A579,"="&amp;$A18,Concentrado!$B$2:$B579, "=Oaxaca")</f>
        <v>1503.71633</v>
      </c>
      <c r="I18" s="6">
        <f>SUMIFS(Concentrado!J$2:J579,Concentrado!$A$2:$A579,"="&amp;$A18,Concentrado!$B$2:$B579, "=Oaxaca")</f>
        <v>9.1679780440815186</v>
      </c>
      <c r="J18" s="6">
        <f>SUMIFS(Concentrado!K$2:K579,Concentrado!$A$2:$A579,"="&amp;$A18,Concentrado!$B$2:$B579, "=Oaxaca")</f>
        <v>241.80277000000001</v>
      </c>
      <c r="K18" s="6">
        <f>SUMIFS(Concentrado!L$2:L579,Concentrado!$A$2:$A579,"="&amp;$A18,Concentrado!$B$2:$B579, "=Oaxaca")</f>
        <v>1.4742424765434934</v>
      </c>
      <c r="L18" s="6">
        <f>SUMIFS(Concentrado!M$2:M579,Concentrado!$A$2:$A579,"="&amp;$A18,Concentrado!$B$2:$B579, "=Oaxaca")</f>
        <v>1910.6573899999999</v>
      </c>
      <c r="M18" s="6">
        <f>SUMIFS(Concentrado!N$2:N579,Concentrado!$A$2:$A579,"="&amp;$A18,Concentrado!$B$2:$B579, "=Oaxaca")</f>
        <v>11.649048861018949</v>
      </c>
      <c r="N18" s="6">
        <f>SUMIFS(Concentrado!O$2:O579,Concentrado!$A$2:$A579,"="&amp;$A18,Concentrado!$B$2:$B579, "=Oaxaca")</f>
        <v>16401.831709999999</v>
      </c>
      <c r="O18" s="6">
        <f>SUMIFS(Concentrado!P$2:P579,Concentrado!$A$2:$A579,"="&amp;$A18,Concentrado!$B$2:$B579, "=Oaxaca")</f>
        <v>0</v>
      </c>
      <c r="P18" s="6">
        <f>SUMIFS(Concentrado!Q$2:Q579,Concentrado!$A$2:$A579,"="&amp;$A18,Concentrado!$B$2:$B579, "=Oaxaca")</f>
        <v>0</v>
      </c>
      <c r="Q18" s="6">
        <f>SUMIFS(Concentrado!R$2:R579,Concentrado!$A$2:$A579,"="&amp;$A18,Concentrado!$B$2:$B579, "=Oaxaca")</f>
        <v>0</v>
      </c>
      <c r="R18" s="6">
        <f>SUMIFS(Concentrado!S$2:S579,Concentrado!$A$2:$A579,"="&amp;$A18,Concentrado!$B$2:$B579, "=Oaxaca")</f>
        <v>0</v>
      </c>
      <c r="S18" s="6">
        <f>SUMIFS(Concentrado!T$2:T579,Concentrado!$A$2:$A579,"="&amp;$A18,Concentrado!$B$2:$B579, "=Oaxaca")</f>
        <v>1483.10971</v>
      </c>
      <c r="T18" s="6">
        <f>SUMIFS(Concentrado!U$2:U579,Concentrado!$A$2:$A579,"="&amp;$A18,Concentrado!$B$2:$B579, "=Oaxaca")</f>
        <v>427.54768000000001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"=Puebla")</f>
        <v>3421.9715000000001</v>
      </c>
      <c r="C2" s="6">
        <f>SUMIFS(Concentrado!D$2:D563,Concentrado!$A$2:$A563,"="&amp;$A2,Concentrado!$B$2:$B563, "=Puebla")</f>
        <v>54.155574038554292</v>
      </c>
      <c r="D2" s="6">
        <f>SUMIFS(Concentrado!E$2:E563,Concentrado!$A$2:$A563,"="&amp;$A2,Concentrado!$B$2:$B563, "=Puebla")</f>
        <v>963.11033999999995</v>
      </c>
      <c r="E2" s="6">
        <f>SUMIFS(Concentrado!F$2:F563,Concentrado!$A$2:$A563,"="&amp;$A2,Concentrado!$B$2:$B563, "=Puebla")</f>
        <v>15.242030310646125</v>
      </c>
      <c r="F2" s="6">
        <f>SUMIFS(Concentrado!G$2:G563,Concentrado!$A$2:$A563,"="&amp;$A2,Concentrado!$B$2:$B563, "=Puebla")</f>
        <v>1151.6491000000001</v>
      </c>
      <c r="G2" s="6">
        <f>SUMIFS(Concentrado!H$2:H563,Concentrado!$A$2:$A563,"="&amp;$A2,Concentrado!$B$2:$B563, "=Puebla")</f>
        <v>18.225814592986652</v>
      </c>
      <c r="H2" s="6">
        <f>SUMIFS(Concentrado!I$2:I563,Concentrado!$A$2:$A563,"="&amp;$A2,Concentrado!$B$2:$B563, "=Puebla")</f>
        <v>344.0763</v>
      </c>
      <c r="I2" s="6">
        <f>SUMIFS(Concentrado!J$2:J563,Concentrado!$A$2:$A563,"="&amp;$A2,Concentrado!$B$2:$B563, "=Puebla")</f>
        <v>5.4452965314181654</v>
      </c>
      <c r="J2" s="6">
        <f>SUMIFS(Concentrado!K$2:K563,Concentrado!$A$2:$A563,"="&amp;$A2,Concentrado!$B$2:$B563, "=Puebla")</f>
        <v>345.62889999999999</v>
      </c>
      <c r="K2" s="6">
        <f>SUMIFS(Concentrado!L$2:L563,Concentrado!$A$2:$A563,"="&amp;$A2,Concentrado!$B$2:$B563, "=Puebla")</f>
        <v>5.4698677308721226</v>
      </c>
      <c r="L2" s="6">
        <f>SUMIFS(Concentrado!M$2:M563,Concentrado!$A$2:$A563,"="&amp;$A2,Concentrado!$B$2:$B563, "=Puebla")</f>
        <v>92.343710000000002</v>
      </c>
      <c r="M2" s="6">
        <f>SUMIFS(Concentrado!N$2:N563,Concentrado!$A$2:$A563,"="&amp;$A2,Concentrado!$B$2:$B563, "=Puebla")</f>
        <v>1.4614167955226354</v>
      </c>
      <c r="N2" s="6">
        <f>SUMIFS(Concentrado!O$2:O563,Concentrado!$A$2:$A563,"="&amp;$A2,Concentrado!$B$2:$B563, "=Puebla")</f>
        <v>6318.7798500000008</v>
      </c>
      <c r="O2" s="6">
        <f>SUMIFS(Concentrado!P$2:P563,Concentrado!$A$2:$A563,"="&amp;$A2,Concentrado!$B$2:$B563, "=Puebla")</f>
        <v>0</v>
      </c>
      <c r="P2" s="6">
        <f>SUMIFS(Concentrado!Q$2:Q563,Concentrado!$A$2:$A563,"="&amp;$A2,Concentrado!$B$2:$B563, "=Puebla")</f>
        <v>0</v>
      </c>
      <c r="Q2" s="6">
        <f>SUMIFS(Concentrado!R$2:R563,Concentrado!$A$2:$A563,"="&amp;$A2,Concentrado!$B$2:$B563, "=Puebla")</f>
        <v>0</v>
      </c>
      <c r="R2" s="6">
        <f>SUMIFS(Concentrado!S$2:S563,Concentrado!$A$2:$A563,"="&amp;$A2,Concentrado!$B$2:$B563, "=Puebla")</f>
        <v>0</v>
      </c>
      <c r="S2" s="6">
        <f>SUMIFS(Concentrado!T$2:T563,Concentrado!$A$2:$A563,"="&amp;$A2,Concentrado!$B$2:$B563, "=Puebla")</f>
        <v>0</v>
      </c>
      <c r="T2" s="6">
        <f>SUMIFS(Concentrado!U$2:U563,Concentrado!$A$2:$A563,"="&amp;$A2,Concentrado!$B$2:$B563, "=Puebla")</f>
        <v>92.343710000000002</v>
      </c>
    </row>
    <row r="3" spans="1:20" x14ac:dyDescent="0.25">
      <c r="A3" s="3">
        <v>2004</v>
      </c>
      <c r="B3" s="6">
        <f>SUMIFS(Concentrado!C$2:C564,Concentrado!$A$2:$A564,"="&amp;$A3,Concentrado!$B$2:$B564, "=Puebla")</f>
        <v>4119.5529999999999</v>
      </c>
      <c r="C3" s="6">
        <f>SUMIFS(Concentrado!D$2:D564,Concentrado!$A$2:$A564,"="&amp;$A3,Concentrado!$B$2:$B564, "=Puebla")</f>
        <v>51.572615408964616</v>
      </c>
      <c r="D3" s="6">
        <f>SUMIFS(Concentrado!E$2:E564,Concentrado!$A$2:$A564,"="&amp;$A3,Concentrado!$B$2:$B564, "=Puebla")</f>
        <v>910.14293999999995</v>
      </c>
      <c r="E3" s="6">
        <f>SUMIFS(Concentrado!F$2:F564,Concentrado!$A$2:$A564,"="&amp;$A3,Concentrado!$B$2:$B564, "=Puebla")</f>
        <v>11.394064310327931</v>
      </c>
      <c r="F3" s="6">
        <f>SUMIFS(Concentrado!G$2:G564,Concentrado!$A$2:$A564,"="&amp;$A3,Concentrado!$B$2:$B564, "=Puebla")</f>
        <v>1478.0616</v>
      </c>
      <c r="G3" s="6">
        <f>SUMIFS(Concentrado!H$2:H564,Concentrado!$A$2:$A564,"="&amp;$A3,Concentrado!$B$2:$B564, "=Puebla")</f>
        <v>18.503828557991341</v>
      </c>
      <c r="H3" s="6">
        <f>SUMIFS(Concentrado!I$2:I564,Concentrado!$A$2:$A564,"="&amp;$A3,Concentrado!$B$2:$B564, "=Puebla")</f>
        <v>396.64233999999999</v>
      </c>
      <c r="I3" s="6">
        <f>SUMIFS(Concentrado!J$2:J564,Concentrado!$A$2:$A564,"="&amp;$A3,Concentrado!$B$2:$B564, "=Puebla")</f>
        <v>4.965558849645042</v>
      </c>
      <c r="J3" s="6">
        <f>SUMIFS(Concentrado!K$2:K564,Concentrado!$A$2:$A564,"="&amp;$A3,Concentrado!$B$2:$B564, "=Puebla")</f>
        <v>583.59979999999996</v>
      </c>
      <c r="K3" s="6">
        <f>SUMIFS(Concentrado!L$2:L564,Concentrado!$A$2:$A564,"="&amp;$A3,Concentrado!$B$2:$B564, "=Puebla")</f>
        <v>7.3060761782039618</v>
      </c>
      <c r="L3" s="6">
        <f>SUMIFS(Concentrado!M$2:M564,Concentrado!$A$2:$A564,"="&amp;$A3,Concentrado!$B$2:$B564, "=Puebla")</f>
        <v>499.86940000000004</v>
      </c>
      <c r="M3" s="6">
        <f>SUMIFS(Concentrado!N$2:N564,Concentrado!$A$2:$A564,"="&amp;$A3,Concentrado!$B$2:$B564, "=Puebla")</f>
        <v>6.2578566948671126</v>
      </c>
      <c r="N3" s="6">
        <f>SUMIFS(Concentrado!O$2:O564,Concentrado!$A$2:$A564,"="&amp;$A3,Concentrado!$B$2:$B564, "=Puebla")</f>
        <v>7987.8690799999995</v>
      </c>
      <c r="O3" s="6">
        <f>SUMIFS(Concentrado!P$2:P564,Concentrado!$A$2:$A564,"="&amp;$A3,Concentrado!$B$2:$B564, "=Puebla")</f>
        <v>0</v>
      </c>
      <c r="P3" s="6">
        <f>SUMIFS(Concentrado!Q$2:Q564,Concentrado!$A$2:$A564,"="&amp;$A3,Concentrado!$B$2:$B564, "=Puebla")</f>
        <v>0</v>
      </c>
      <c r="Q3" s="6">
        <f>SUMIFS(Concentrado!R$2:R564,Concentrado!$A$2:$A564,"="&amp;$A3,Concentrado!$B$2:$B564, "=Puebla")</f>
        <v>0</v>
      </c>
      <c r="R3" s="6">
        <f>SUMIFS(Concentrado!S$2:S564,Concentrado!$A$2:$A564,"="&amp;$A3,Concentrado!$B$2:$B564, "=Puebla")</f>
        <v>0</v>
      </c>
      <c r="S3" s="6">
        <f>SUMIFS(Concentrado!T$2:T564,Concentrado!$A$2:$A564,"="&amp;$A3,Concentrado!$B$2:$B564, "=Puebla")</f>
        <v>402.72480000000002</v>
      </c>
      <c r="T3" s="6">
        <f>SUMIFS(Concentrado!U$2:U564,Concentrado!$A$2:$A564,"="&amp;$A3,Concentrado!$B$2:$B564, "=Puebla")</f>
        <v>97.144599999999997</v>
      </c>
    </row>
    <row r="4" spans="1:20" x14ac:dyDescent="0.25">
      <c r="A4" s="3">
        <v>2005</v>
      </c>
      <c r="B4" s="6">
        <f>SUMIFS(Concentrado!C$2:C565,Concentrado!$A$2:$A565,"="&amp;$A4,Concentrado!$B$2:$B565, "=Puebla")</f>
        <v>3931.7858000000001</v>
      </c>
      <c r="C4" s="6">
        <f>SUMIFS(Concentrado!D$2:D565,Concentrado!$A$2:$A565,"="&amp;$A4,Concentrado!$B$2:$B565, "=Puebla")</f>
        <v>47.244391406721959</v>
      </c>
      <c r="D4" s="6">
        <f>SUMIFS(Concentrado!E$2:E565,Concentrado!$A$2:$A565,"="&amp;$A4,Concentrado!$B$2:$B565, "=Puebla")</f>
        <v>1568.42292</v>
      </c>
      <c r="E4" s="6">
        <f>SUMIFS(Concentrado!F$2:F565,Concentrado!$A$2:$A565,"="&amp;$A4,Concentrado!$B$2:$B565, "=Puebla")</f>
        <v>18.846191042185907</v>
      </c>
      <c r="F4" s="6">
        <f>SUMIFS(Concentrado!G$2:G565,Concentrado!$A$2:$A565,"="&amp;$A4,Concentrado!$B$2:$B565, "=Puebla")</f>
        <v>1578.6858999999999</v>
      </c>
      <c r="G4" s="6">
        <f>SUMIFS(Concentrado!H$2:H565,Concentrado!$A$2:$A565,"="&amp;$A4,Concentrado!$B$2:$B565, "=Puebla")</f>
        <v>18.969511148820242</v>
      </c>
      <c r="H4" s="6">
        <f>SUMIFS(Concentrado!I$2:I565,Concentrado!$A$2:$A565,"="&amp;$A4,Concentrado!$B$2:$B565, "=Puebla")</f>
        <v>435.28969000000001</v>
      </c>
      <c r="I4" s="6">
        <f>SUMIFS(Concentrado!J$2:J565,Concentrado!$A$2:$A565,"="&amp;$A4,Concentrado!$B$2:$B565, "=Puebla")</f>
        <v>5.2304468085903011</v>
      </c>
      <c r="J4" s="6">
        <f>SUMIFS(Concentrado!K$2:K565,Concentrado!$A$2:$A565,"="&amp;$A4,Concentrado!$B$2:$B565, "=Puebla")</f>
        <v>313.61869999999999</v>
      </c>
      <c r="K4" s="6">
        <f>SUMIFS(Concentrado!L$2:L565,Concentrado!$A$2:$A565,"="&amp;$A4,Concentrado!$B$2:$B565, "=Puebla")</f>
        <v>3.7684465454011535</v>
      </c>
      <c r="L4" s="6">
        <f>SUMIFS(Concentrado!M$2:M565,Concentrado!$A$2:$A565,"="&amp;$A4,Concentrado!$B$2:$B565, "=Puebla")</f>
        <v>494.42462999999998</v>
      </c>
      <c r="M4" s="6">
        <f>SUMIFS(Concentrado!N$2:N565,Concentrado!$A$2:$A565,"="&amp;$A4,Concentrado!$B$2:$B565, "=Puebla")</f>
        <v>5.9410130482804231</v>
      </c>
      <c r="N4" s="6">
        <f>SUMIFS(Concentrado!O$2:O565,Concentrado!$A$2:$A565,"="&amp;$A4,Concentrado!$B$2:$B565, "=Puebla")</f>
        <v>8322.227640000001</v>
      </c>
      <c r="O4" s="6">
        <f>SUMIFS(Concentrado!P$2:P565,Concentrado!$A$2:$A565,"="&amp;$A4,Concentrado!$B$2:$B565, "=Puebla")</f>
        <v>0</v>
      </c>
      <c r="P4" s="6">
        <f>SUMIFS(Concentrado!Q$2:Q565,Concentrado!$A$2:$A565,"="&amp;$A4,Concentrado!$B$2:$B565, "=Puebla")</f>
        <v>0</v>
      </c>
      <c r="Q4" s="6">
        <f>SUMIFS(Concentrado!R$2:R565,Concentrado!$A$2:$A565,"="&amp;$A4,Concentrado!$B$2:$B565, "=Puebla")</f>
        <v>0</v>
      </c>
      <c r="R4" s="6">
        <f>SUMIFS(Concentrado!S$2:S565,Concentrado!$A$2:$A565,"="&amp;$A4,Concentrado!$B$2:$B565, "=Puebla")</f>
        <v>0</v>
      </c>
      <c r="S4" s="6">
        <f>SUMIFS(Concentrado!T$2:T565,Concentrado!$A$2:$A565,"="&amp;$A4,Concentrado!$B$2:$B565, "=Puebla")</f>
        <v>388.16820000000001</v>
      </c>
      <c r="T4" s="6">
        <f>SUMIFS(Concentrado!U$2:U565,Concentrado!$A$2:$A565,"="&amp;$A4,Concentrado!$B$2:$B565, "=Puebla")</f>
        <v>106.25642999999999</v>
      </c>
    </row>
    <row r="5" spans="1:20" x14ac:dyDescent="0.25">
      <c r="A5" s="3">
        <v>2006</v>
      </c>
      <c r="B5" s="6">
        <f>SUMIFS(Concentrado!C$2:C566,Concentrado!$A$2:$A566,"="&amp;$A5,Concentrado!$B$2:$B566, "=Puebla")</f>
        <v>4199.4421899999998</v>
      </c>
      <c r="C5" s="6">
        <f>SUMIFS(Concentrado!D$2:D566,Concentrado!$A$2:$A566,"="&amp;$A5,Concentrado!$B$2:$B566, "=Puebla")</f>
        <v>46.89083673764992</v>
      </c>
      <c r="D5" s="6">
        <f>SUMIFS(Concentrado!E$2:E566,Concentrado!$A$2:$A566,"="&amp;$A5,Concentrado!$B$2:$B566, "=Puebla")</f>
        <v>1518.0952500000001</v>
      </c>
      <c r="E5" s="6">
        <f>SUMIFS(Concentrado!F$2:F566,Concentrado!$A$2:$A566,"="&amp;$A5,Concentrado!$B$2:$B566, "=Puebla")</f>
        <v>16.951002847345269</v>
      </c>
      <c r="F5" s="6">
        <f>SUMIFS(Concentrado!G$2:G566,Concentrado!$A$2:$A566,"="&amp;$A5,Concentrado!$B$2:$B566, "=Puebla")</f>
        <v>1781.4132</v>
      </c>
      <c r="G5" s="6">
        <f>SUMIFS(Concentrado!H$2:H566,Concentrado!$A$2:$A566,"="&amp;$A5,Concentrado!$B$2:$B566, "=Puebla")</f>
        <v>19.891202627436218</v>
      </c>
      <c r="H5" s="6">
        <f>SUMIFS(Concentrado!I$2:I566,Concentrado!$A$2:$A566,"="&amp;$A5,Concentrado!$B$2:$B566, "=Puebla")</f>
        <v>464.28039999999999</v>
      </c>
      <c r="I5" s="6">
        <f>SUMIFS(Concentrado!J$2:J566,Concentrado!$A$2:$A566,"="&amp;$A5,Concentrado!$B$2:$B566, "=Puebla")</f>
        <v>5.1841400481073894</v>
      </c>
      <c r="J5" s="6">
        <f>SUMIFS(Concentrado!K$2:K566,Concentrado!$A$2:$A566,"="&amp;$A5,Concentrado!$B$2:$B566, "=Puebla")</f>
        <v>397.07679999999999</v>
      </c>
      <c r="K5" s="6">
        <f>SUMIFS(Concentrado!L$2:L566,Concentrado!$A$2:$A566,"="&amp;$A5,Concentrado!$B$2:$B566, "=Puebla")</f>
        <v>4.4337468070035442</v>
      </c>
      <c r="L5" s="6">
        <f>SUMIFS(Concentrado!M$2:M566,Concentrado!$A$2:$A566,"="&amp;$A5,Concentrado!$B$2:$B566, "=Puebla")</f>
        <v>595.47645</v>
      </c>
      <c r="M5" s="6">
        <f>SUMIFS(Concentrado!N$2:N566,Concentrado!$A$2:$A566,"="&amp;$A5,Concentrado!$B$2:$B566, "=Puebla")</f>
        <v>6.649070932457664</v>
      </c>
      <c r="N5" s="6">
        <f>SUMIFS(Concentrado!O$2:O566,Concentrado!$A$2:$A566,"="&amp;$A5,Concentrado!$B$2:$B566, "=Puebla")</f>
        <v>8955.7842899999996</v>
      </c>
      <c r="O5" s="6">
        <f>SUMIFS(Concentrado!P$2:P566,Concentrado!$A$2:$A566,"="&amp;$A5,Concentrado!$B$2:$B566, "=Puebla")</f>
        <v>0</v>
      </c>
      <c r="P5" s="6">
        <f>SUMIFS(Concentrado!Q$2:Q566,Concentrado!$A$2:$A566,"="&amp;$A5,Concentrado!$B$2:$B566, "=Puebla")</f>
        <v>0</v>
      </c>
      <c r="Q5" s="6">
        <f>SUMIFS(Concentrado!R$2:R566,Concentrado!$A$2:$A566,"="&amp;$A5,Concentrado!$B$2:$B566, "=Puebla")</f>
        <v>0</v>
      </c>
      <c r="R5" s="6">
        <f>SUMIFS(Concentrado!S$2:S566,Concentrado!$A$2:$A566,"="&amp;$A5,Concentrado!$B$2:$B566, "=Puebla")</f>
        <v>0</v>
      </c>
      <c r="S5" s="6">
        <f>SUMIFS(Concentrado!T$2:T566,Concentrado!$A$2:$A566,"="&amp;$A5,Concentrado!$B$2:$B566, "=Puebla")</f>
        <v>470.40730000000002</v>
      </c>
      <c r="T5" s="6">
        <f>SUMIFS(Concentrado!U$2:U566,Concentrado!$A$2:$A566,"="&amp;$A5,Concentrado!$B$2:$B566, "=Puebla")</f>
        <v>125.06914999999999</v>
      </c>
    </row>
    <row r="6" spans="1:20" x14ac:dyDescent="0.25">
      <c r="A6" s="3">
        <v>2007</v>
      </c>
      <c r="B6" s="6">
        <f>SUMIFS(Concentrado!C$2:C567,Concentrado!$A$2:$A567,"="&amp;$A6,Concentrado!$B$2:$B567, "=Puebla")</f>
        <v>4227.1687000000002</v>
      </c>
      <c r="C6" s="6">
        <f>SUMIFS(Concentrado!D$2:D567,Concentrado!$A$2:$A567,"="&amp;$A6,Concentrado!$B$2:$B567, "=Puebla")</f>
        <v>42.225837720918406</v>
      </c>
      <c r="D6" s="6">
        <f>SUMIFS(Concentrado!E$2:E567,Concentrado!$A$2:$A567,"="&amp;$A6,Concentrado!$B$2:$B567, "=Puebla")</f>
        <v>2819.47111</v>
      </c>
      <c r="E6" s="6">
        <f>SUMIFS(Concentrado!F$2:F567,Concentrado!$A$2:$A567,"="&amp;$A6,Concentrado!$B$2:$B567, "=Puebla")</f>
        <v>28.164130177647671</v>
      </c>
      <c r="F6" s="6">
        <f>SUMIFS(Concentrado!G$2:G567,Concentrado!$A$2:$A567,"="&amp;$A6,Concentrado!$B$2:$B567, "=Puebla")</f>
        <v>1600.8222000000001</v>
      </c>
      <c r="G6" s="6">
        <f>SUMIFS(Concentrado!H$2:H567,Concentrado!$A$2:$A567,"="&amp;$A6,Concentrado!$B$2:$B567, "=Puebla")</f>
        <v>15.990858949453235</v>
      </c>
      <c r="H6" s="6">
        <f>SUMIFS(Concentrado!I$2:I567,Concentrado!$A$2:$A567,"="&amp;$A6,Concentrado!$B$2:$B567, "=Puebla")</f>
        <v>515.76030000000003</v>
      </c>
      <c r="I6" s="6">
        <f>SUMIFS(Concentrado!J$2:J567,Concentrado!$A$2:$A567,"="&amp;$A6,Concentrado!$B$2:$B567, "=Puebla")</f>
        <v>5.1520088920728897</v>
      </c>
      <c r="J6" s="6">
        <f>SUMIFS(Concentrado!K$2:K567,Concentrado!$A$2:$A567,"="&amp;$A6,Concentrado!$B$2:$B567, "=Puebla")</f>
        <v>226.28210000000001</v>
      </c>
      <c r="K6" s="6">
        <f>SUMIFS(Concentrado!L$2:L567,Concentrado!$A$2:$A567,"="&amp;$A6,Concentrado!$B$2:$B567, "=Puebla")</f>
        <v>2.2603666690067592</v>
      </c>
      <c r="L6" s="6">
        <f>SUMIFS(Concentrado!M$2:M567,Concentrado!$A$2:$A567,"="&amp;$A6,Concentrado!$B$2:$B567, "=Puebla")</f>
        <v>621.3537</v>
      </c>
      <c r="M6" s="6">
        <f>SUMIFS(Concentrado!N$2:N567,Concentrado!$A$2:$A567,"="&amp;$A6,Concentrado!$B$2:$B567, "=Puebla")</f>
        <v>6.2067975909010258</v>
      </c>
      <c r="N6" s="6">
        <f>SUMIFS(Concentrado!O$2:O567,Concentrado!$A$2:$A567,"="&amp;$A6,Concentrado!$B$2:$B567, "=Puebla")</f>
        <v>10010.858110000001</v>
      </c>
      <c r="O6" s="6">
        <f>SUMIFS(Concentrado!P$2:P567,Concentrado!$A$2:$A567,"="&amp;$A6,Concentrado!$B$2:$B567, "=Puebla")</f>
        <v>0</v>
      </c>
      <c r="P6" s="6">
        <f>SUMIFS(Concentrado!Q$2:Q567,Concentrado!$A$2:$A567,"="&amp;$A6,Concentrado!$B$2:$B567, "=Puebla")</f>
        <v>0</v>
      </c>
      <c r="Q6" s="6">
        <f>SUMIFS(Concentrado!R$2:R567,Concentrado!$A$2:$A567,"="&amp;$A6,Concentrado!$B$2:$B567, "=Puebla")</f>
        <v>0</v>
      </c>
      <c r="R6" s="6">
        <f>SUMIFS(Concentrado!S$2:S567,Concentrado!$A$2:$A567,"="&amp;$A6,Concentrado!$B$2:$B567, "=Puebla")</f>
        <v>0</v>
      </c>
      <c r="S6" s="6">
        <f>SUMIFS(Concentrado!T$2:T567,Concentrado!$A$2:$A567,"="&amp;$A6,Concentrado!$B$2:$B567, "=Puebla")</f>
        <v>499.41180000000003</v>
      </c>
      <c r="T6" s="6">
        <f>SUMIFS(Concentrado!U$2:U567,Concentrado!$A$2:$A567,"="&amp;$A6,Concentrado!$B$2:$B567, "=Puebla")</f>
        <v>121.9419</v>
      </c>
    </row>
    <row r="7" spans="1:20" x14ac:dyDescent="0.25">
      <c r="A7" s="3">
        <v>2008</v>
      </c>
      <c r="B7" s="6">
        <f>SUMIFS(Concentrado!C$2:C568,Concentrado!$A$2:$A568,"="&amp;$A7,Concentrado!$B$2:$B568, "=Puebla")</f>
        <v>4348.4395000000004</v>
      </c>
      <c r="C7" s="6">
        <f>SUMIFS(Concentrado!D$2:D568,Concentrado!$A$2:$A568,"="&amp;$A7,Concentrado!$B$2:$B568, "=Puebla")</f>
        <v>35.004267549289978</v>
      </c>
      <c r="D7" s="6">
        <f>SUMIFS(Concentrado!E$2:E568,Concentrado!$A$2:$A568,"="&amp;$A7,Concentrado!$B$2:$B568, "=Puebla")</f>
        <v>3852.0414700000001</v>
      </c>
      <c r="E7" s="6">
        <f>SUMIFS(Concentrado!F$2:F568,Concentrado!$A$2:$A568,"="&amp;$A7,Concentrado!$B$2:$B568, "=Puebla")</f>
        <v>31.008339940532743</v>
      </c>
      <c r="F7" s="6">
        <f>SUMIFS(Concentrado!G$2:G568,Concentrado!$A$2:$A568,"="&amp;$A7,Concentrado!$B$2:$B568, "=Puebla")</f>
        <v>2128.0205999999998</v>
      </c>
      <c r="G7" s="6">
        <f>SUMIFS(Concentrado!H$2:H568,Concentrado!$A$2:$A568,"="&amp;$A7,Concentrado!$B$2:$B568, "=Puebla")</f>
        <v>17.130237739952587</v>
      </c>
      <c r="H7" s="6">
        <f>SUMIFS(Concentrado!I$2:I568,Concentrado!$A$2:$A568,"="&amp;$A7,Concentrado!$B$2:$B568, "=Puebla")</f>
        <v>663.29150000000004</v>
      </c>
      <c r="I7" s="6">
        <f>SUMIFS(Concentrado!J$2:J568,Concentrado!$A$2:$A568,"="&amp;$A7,Concentrado!$B$2:$B568, "=Puebla")</f>
        <v>5.3393943112626658</v>
      </c>
      <c r="J7" s="6">
        <f>SUMIFS(Concentrado!K$2:K568,Concentrado!$A$2:$A568,"="&amp;$A7,Concentrado!$B$2:$B568, "=Puebla")</f>
        <v>740.18230000000005</v>
      </c>
      <c r="K7" s="6">
        <f>SUMIFS(Concentrado!L$2:L568,Concentrado!$A$2:$A568,"="&amp;$A7,Concentrado!$B$2:$B568, "=Puebla")</f>
        <v>5.9583533965342772</v>
      </c>
      <c r="L7" s="6">
        <f>SUMIFS(Concentrado!M$2:M568,Concentrado!$A$2:$A568,"="&amp;$A7,Concentrado!$B$2:$B568, "=Puebla")</f>
        <v>690.6228000000001</v>
      </c>
      <c r="M7" s="6">
        <f>SUMIFS(Concentrado!N$2:N568,Concentrado!$A$2:$A568,"="&amp;$A7,Concentrado!$B$2:$B568, "=Puebla")</f>
        <v>5.5594070624277467</v>
      </c>
      <c r="N7" s="6">
        <f>SUMIFS(Concentrado!O$2:O568,Concentrado!$A$2:$A568,"="&amp;$A7,Concentrado!$B$2:$B568, "=Puebla")</f>
        <v>12422.598170000001</v>
      </c>
      <c r="O7" s="6">
        <f>SUMIFS(Concentrado!P$2:P568,Concentrado!$A$2:$A568,"="&amp;$A7,Concentrado!$B$2:$B568, "=Puebla")</f>
        <v>0</v>
      </c>
      <c r="P7" s="6">
        <f>SUMIFS(Concentrado!Q$2:Q568,Concentrado!$A$2:$A568,"="&amp;$A7,Concentrado!$B$2:$B568, "=Puebla")</f>
        <v>0</v>
      </c>
      <c r="Q7" s="6">
        <f>SUMIFS(Concentrado!R$2:R568,Concentrado!$A$2:$A568,"="&amp;$A7,Concentrado!$B$2:$B568, "=Puebla")</f>
        <v>0</v>
      </c>
      <c r="R7" s="6">
        <f>SUMIFS(Concentrado!S$2:S568,Concentrado!$A$2:$A568,"="&amp;$A7,Concentrado!$B$2:$B568, "=Puebla")</f>
        <v>0</v>
      </c>
      <c r="S7" s="6">
        <f>SUMIFS(Concentrado!T$2:T568,Concentrado!$A$2:$A568,"="&amp;$A7,Concentrado!$B$2:$B568, "=Puebla")</f>
        <v>524.80820000000006</v>
      </c>
      <c r="T7" s="6">
        <f>SUMIFS(Concentrado!U$2:U568,Concentrado!$A$2:$A568,"="&amp;$A7,Concentrado!$B$2:$B568, "=Puebla")</f>
        <v>165.81460000000001</v>
      </c>
    </row>
    <row r="8" spans="1:20" x14ac:dyDescent="0.25">
      <c r="A8" s="3">
        <v>2009</v>
      </c>
      <c r="B8" s="6">
        <f>SUMIFS(Concentrado!C$2:C569,Concentrado!$A$2:$A569,"="&amp;$A8,Concentrado!$B$2:$B569, "=Puebla")</f>
        <v>4735.9502899999998</v>
      </c>
      <c r="C8" s="6">
        <f>SUMIFS(Concentrado!D$2:D569,Concentrado!$A$2:$A569,"="&amp;$A8,Concentrado!$B$2:$B569, "=Puebla")</f>
        <v>38.607424122056507</v>
      </c>
      <c r="D8" s="6">
        <f>SUMIFS(Concentrado!E$2:E569,Concentrado!$A$2:$A569,"="&amp;$A8,Concentrado!$B$2:$B569, "=Puebla")</f>
        <v>4074.69616</v>
      </c>
      <c r="E8" s="6">
        <f>SUMIFS(Concentrado!F$2:F569,Concentrado!$A$2:$A569,"="&amp;$A8,Concentrado!$B$2:$B569, "=Puebla")</f>
        <v>33.216886408162665</v>
      </c>
      <c r="F8" s="6">
        <f>SUMIFS(Concentrado!G$2:G569,Concentrado!$A$2:$A569,"="&amp;$A8,Concentrado!$B$2:$B569, "=Puebla")</f>
        <v>1646.588</v>
      </c>
      <c r="G8" s="6">
        <f>SUMIFS(Concentrado!H$2:H569,Concentrado!$A$2:$A569,"="&amp;$A8,Concentrado!$B$2:$B569, "=Puebla")</f>
        <v>13.422970550286074</v>
      </c>
      <c r="H8" s="6">
        <f>SUMIFS(Concentrado!I$2:I569,Concentrado!$A$2:$A569,"="&amp;$A8,Concentrado!$B$2:$B569, "=Puebla")</f>
        <v>763.13018</v>
      </c>
      <c r="I8" s="6">
        <f>SUMIFS(Concentrado!J$2:J569,Concentrado!$A$2:$A569,"="&amp;$A8,Concentrado!$B$2:$B569, "=Puebla")</f>
        <v>6.2210303562120632</v>
      </c>
      <c r="J8" s="6">
        <f>SUMIFS(Concentrado!K$2:K569,Concentrado!$A$2:$A569,"="&amp;$A8,Concentrado!$B$2:$B569, "=Puebla")</f>
        <v>328.48550999999998</v>
      </c>
      <c r="K8" s="6">
        <f>SUMIFS(Concentrado!L$2:L569,Concentrado!$A$2:$A569,"="&amp;$A8,Concentrado!$B$2:$B569, "=Puebla")</f>
        <v>2.6778109198692697</v>
      </c>
      <c r="L8" s="6">
        <f>SUMIFS(Concentrado!M$2:M569,Concentrado!$A$2:$A569,"="&amp;$A8,Concentrado!$B$2:$B569, "=Puebla")</f>
        <v>718.09177</v>
      </c>
      <c r="M8" s="6">
        <f>SUMIFS(Concentrado!N$2:N569,Concentrado!$A$2:$A569,"="&amp;$A8,Concentrado!$B$2:$B569, "=Puebla")</f>
        <v>5.8538776434134094</v>
      </c>
      <c r="N8" s="6">
        <f>SUMIFS(Concentrado!O$2:O569,Concentrado!$A$2:$A569,"="&amp;$A8,Concentrado!$B$2:$B569, "=Puebla")</f>
        <v>12266.941910000001</v>
      </c>
      <c r="O8" s="6">
        <f>SUMIFS(Concentrado!P$2:P569,Concentrado!$A$2:$A569,"="&amp;$A8,Concentrado!$B$2:$B569, "=Puebla")</f>
        <v>0</v>
      </c>
      <c r="P8" s="6">
        <f>SUMIFS(Concentrado!Q$2:Q569,Concentrado!$A$2:$A569,"="&amp;$A8,Concentrado!$B$2:$B569, "=Puebla")</f>
        <v>0</v>
      </c>
      <c r="Q8" s="6">
        <f>SUMIFS(Concentrado!R$2:R569,Concentrado!$A$2:$A569,"="&amp;$A8,Concentrado!$B$2:$B569, "=Puebla")</f>
        <v>0</v>
      </c>
      <c r="R8" s="6">
        <f>SUMIFS(Concentrado!S$2:S569,Concentrado!$A$2:$A569,"="&amp;$A8,Concentrado!$B$2:$B569, "=Puebla")</f>
        <v>0</v>
      </c>
      <c r="S8" s="6">
        <f>SUMIFS(Concentrado!T$2:T569,Concentrado!$A$2:$A569,"="&amp;$A8,Concentrado!$B$2:$B569, "=Puebla")</f>
        <v>569.98676999999998</v>
      </c>
      <c r="T8" s="6">
        <f>SUMIFS(Concentrado!U$2:U569,Concentrado!$A$2:$A569,"="&amp;$A8,Concentrado!$B$2:$B569, "=Puebla")</f>
        <v>148.10499999999999</v>
      </c>
    </row>
    <row r="9" spans="1:20" x14ac:dyDescent="0.25">
      <c r="A9" s="3">
        <v>2010</v>
      </c>
      <c r="B9" s="6">
        <f>SUMIFS(Concentrado!C$2:C570,Concentrado!$A$2:$A570,"="&amp;$A9,Concentrado!$B$2:$B570, "=Puebla")</f>
        <v>5466.3158999999996</v>
      </c>
      <c r="C9" s="6">
        <f>SUMIFS(Concentrado!D$2:D570,Concentrado!$A$2:$A570,"="&amp;$A9,Concentrado!$B$2:$B570, "=Puebla")</f>
        <v>40.12149304413299</v>
      </c>
      <c r="D9" s="6">
        <f>SUMIFS(Concentrado!E$2:E570,Concentrado!$A$2:$A570,"="&amp;$A9,Concentrado!$B$2:$B570, "=Puebla")</f>
        <v>4402.4458599999998</v>
      </c>
      <c r="E9" s="6">
        <f>SUMIFS(Concentrado!F$2:F570,Concentrado!$A$2:$A570,"="&amp;$A9,Concentrado!$B$2:$B570, "=Puebla")</f>
        <v>32.312933277266694</v>
      </c>
      <c r="F9" s="6">
        <f>SUMIFS(Concentrado!G$2:G570,Concentrado!$A$2:$A570,"="&amp;$A9,Concentrado!$B$2:$B570, "=Puebla")</f>
        <v>1707.395</v>
      </c>
      <c r="G9" s="6">
        <f>SUMIFS(Concentrado!H$2:H570,Concentrado!$A$2:$A570,"="&amp;$A9,Concentrado!$B$2:$B570, "=Puebla")</f>
        <v>12.531883972546748</v>
      </c>
      <c r="H9" s="6">
        <f>SUMIFS(Concentrado!I$2:I570,Concentrado!$A$2:$A570,"="&amp;$A9,Concentrado!$B$2:$B570, "=Puebla")</f>
        <v>750.52049999999997</v>
      </c>
      <c r="I9" s="6">
        <f>SUMIFS(Concentrado!J$2:J570,Concentrado!$A$2:$A570,"="&amp;$A9,Concentrado!$B$2:$B570, "=Puebla")</f>
        <v>5.5086466957076548</v>
      </c>
      <c r="J9" s="6">
        <f>SUMIFS(Concentrado!K$2:K570,Concentrado!$A$2:$A570,"="&amp;$A9,Concentrado!$B$2:$B570, "=Puebla")</f>
        <v>471.76242999999999</v>
      </c>
      <c r="K9" s="6">
        <f>SUMIFS(Concentrado!L$2:L570,Concentrado!$A$2:$A570,"="&amp;$A9,Concentrado!$B$2:$B570, "=Puebla")</f>
        <v>3.4626270050964809</v>
      </c>
      <c r="L9" s="6">
        <f>SUMIFS(Concentrado!M$2:M570,Concentrado!$A$2:$A570,"="&amp;$A9,Concentrado!$B$2:$B570, "=Puebla")</f>
        <v>825.96829000000002</v>
      </c>
      <c r="M9" s="6">
        <f>SUMIFS(Concentrado!N$2:N570,Concentrado!$A$2:$A570,"="&amp;$A9,Concentrado!$B$2:$B570, "=Puebla")</f>
        <v>6.0624160052494265</v>
      </c>
      <c r="N9" s="6">
        <f>SUMIFS(Concentrado!O$2:O570,Concentrado!$A$2:$A570,"="&amp;$A9,Concentrado!$B$2:$B570, "=Puebla")</f>
        <v>13624.40798</v>
      </c>
      <c r="O9" s="6">
        <f>SUMIFS(Concentrado!P$2:P570,Concentrado!$A$2:$A570,"="&amp;$A9,Concentrado!$B$2:$B570, "=Puebla")</f>
        <v>0</v>
      </c>
      <c r="P9" s="6">
        <f>SUMIFS(Concentrado!Q$2:Q570,Concentrado!$A$2:$A570,"="&amp;$A9,Concentrado!$B$2:$B570, "=Puebla")</f>
        <v>0</v>
      </c>
      <c r="Q9" s="6">
        <f>SUMIFS(Concentrado!R$2:R570,Concentrado!$A$2:$A570,"="&amp;$A9,Concentrado!$B$2:$B570, "=Puebla")</f>
        <v>0</v>
      </c>
      <c r="R9" s="6">
        <f>SUMIFS(Concentrado!S$2:S570,Concentrado!$A$2:$A570,"="&amp;$A9,Concentrado!$B$2:$B570, "=Puebla")</f>
        <v>0</v>
      </c>
      <c r="S9" s="6">
        <f>SUMIFS(Concentrado!T$2:T570,Concentrado!$A$2:$A570,"="&amp;$A9,Concentrado!$B$2:$B570, "=Puebla")</f>
        <v>646.55908999999997</v>
      </c>
      <c r="T9" s="6">
        <f>SUMIFS(Concentrado!U$2:U570,Concentrado!$A$2:$A570,"="&amp;$A9,Concentrado!$B$2:$B570, "=Puebla")</f>
        <v>179.4092</v>
      </c>
    </row>
    <row r="10" spans="1:20" x14ac:dyDescent="0.25">
      <c r="A10" s="3">
        <v>2011</v>
      </c>
      <c r="B10" s="6">
        <f>SUMIFS(Concentrado!C$2:C571,Concentrado!$A$2:$A571,"="&amp;$A10,Concentrado!$B$2:$B571, "=Puebla")</f>
        <v>6143.7113499999996</v>
      </c>
      <c r="C10" s="6">
        <f>SUMIFS(Concentrado!D$2:D571,Concentrado!$A$2:$A571,"="&amp;$A10,Concentrado!$B$2:$B571, "=Puebla")</f>
        <v>39.930470985427341</v>
      </c>
      <c r="D10" s="6">
        <f>SUMIFS(Concentrado!E$2:E571,Concentrado!$A$2:$A571,"="&amp;$A10,Concentrado!$B$2:$B571, "=Puebla")</f>
        <v>5064.1345700000002</v>
      </c>
      <c r="E10" s="6">
        <f>SUMIFS(Concentrado!F$2:F571,Concentrado!$A$2:$A571,"="&amp;$A10,Concentrado!$B$2:$B571, "=Puebla")</f>
        <v>32.913863785883194</v>
      </c>
      <c r="F10" s="6">
        <f>SUMIFS(Concentrado!G$2:G571,Concentrado!$A$2:$A571,"="&amp;$A10,Concentrado!$B$2:$B571, "=Puebla")</f>
        <v>1996.8389999999999</v>
      </c>
      <c r="G10" s="6">
        <f>SUMIFS(Concentrado!H$2:H571,Concentrado!$A$2:$A571,"="&amp;$A10,Concentrado!$B$2:$B571, "=Puebla")</f>
        <v>12.978266264424962</v>
      </c>
      <c r="H10" s="6">
        <f>SUMIFS(Concentrado!I$2:I571,Concentrado!$A$2:$A571,"="&amp;$A10,Concentrado!$B$2:$B571, "=Puebla")</f>
        <v>878.78957000000003</v>
      </c>
      <c r="I10" s="6">
        <f>SUMIFS(Concentrado!J$2:J571,Concentrado!$A$2:$A571,"="&amp;$A10,Concentrado!$B$2:$B571, "=Puebla")</f>
        <v>5.7116097140828677</v>
      </c>
      <c r="J10" s="6">
        <f>SUMIFS(Concentrado!K$2:K571,Concentrado!$A$2:$A571,"="&amp;$A10,Concentrado!$B$2:$B571, "=Puebla")</f>
        <v>361.05140999999998</v>
      </c>
      <c r="K10" s="6">
        <f>SUMIFS(Concentrado!L$2:L571,Concentrado!$A$2:$A571,"="&amp;$A10,Concentrado!$B$2:$B571, "=Puebla")</f>
        <v>2.346619499181489</v>
      </c>
      <c r="L10" s="6">
        <f>SUMIFS(Concentrado!M$2:M571,Concentrado!$A$2:$A571,"="&amp;$A10,Concentrado!$B$2:$B571, "=Puebla")</f>
        <v>941.49684999999999</v>
      </c>
      <c r="M10" s="6">
        <f>SUMIFS(Concentrado!N$2:N571,Concentrado!$A$2:$A571,"="&amp;$A10,Concentrado!$B$2:$B571, "=Puebla")</f>
        <v>6.1191697510001406</v>
      </c>
      <c r="N10" s="6">
        <f>SUMIFS(Concentrado!O$2:O571,Concentrado!$A$2:$A571,"="&amp;$A10,Concentrado!$B$2:$B571, "=Puebla")</f>
        <v>15386.02275</v>
      </c>
      <c r="O10" s="6">
        <f>SUMIFS(Concentrado!P$2:P571,Concentrado!$A$2:$A571,"="&amp;$A10,Concentrado!$B$2:$B571, "=Puebla")</f>
        <v>0</v>
      </c>
      <c r="P10" s="6">
        <f>SUMIFS(Concentrado!Q$2:Q571,Concentrado!$A$2:$A571,"="&amp;$A10,Concentrado!$B$2:$B571, "=Puebla")</f>
        <v>0</v>
      </c>
      <c r="Q10" s="6">
        <f>SUMIFS(Concentrado!R$2:R571,Concentrado!$A$2:$A571,"="&amp;$A10,Concentrado!$B$2:$B571, "=Puebla")</f>
        <v>0</v>
      </c>
      <c r="R10" s="6">
        <f>SUMIFS(Concentrado!S$2:S571,Concentrado!$A$2:$A571,"="&amp;$A10,Concentrado!$B$2:$B571, "=Puebla")</f>
        <v>0</v>
      </c>
      <c r="S10" s="6">
        <f>SUMIFS(Concentrado!T$2:T571,Concentrado!$A$2:$A571,"="&amp;$A10,Concentrado!$B$2:$B571, "=Puebla")</f>
        <v>769.33835999999997</v>
      </c>
      <c r="T10" s="6">
        <f>SUMIFS(Concentrado!U$2:U571,Concentrado!$A$2:$A571,"="&amp;$A10,Concentrado!$B$2:$B571, "=Puebla")</f>
        <v>172.15849</v>
      </c>
    </row>
    <row r="11" spans="1:20" x14ac:dyDescent="0.25">
      <c r="A11" s="3">
        <v>2012</v>
      </c>
      <c r="B11" s="6">
        <f>SUMIFS(Concentrado!C$2:C572,Concentrado!$A$2:$A572,"="&amp;$A11,Concentrado!$B$2:$B572, "=Puebla")</f>
        <v>6274.3531800000001</v>
      </c>
      <c r="C11" s="6">
        <f>SUMIFS(Concentrado!D$2:D572,Concentrado!$A$2:$A572,"="&amp;$A11,Concentrado!$B$2:$B572, "=Puebla")</f>
        <v>39.240355386310156</v>
      </c>
      <c r="D11" s="6">
        <f>SUMIFS(Concentrado!E$2:E572,Concentrado!$A$2:$A572,"="&amp;$A11,Concentrado!$B$2:$B572, "=Puebla")</f>
        <v>5720.2411000000002</v>
      </c>
      <c r="E11" s="6">
        <f>SUMIFS(Concentrado!F$2:F572,Concentrado!$A$2:$A572,"="&amp;$A11,Concentrado!$B$2:$B572, "=Puebla")</f>
        <v>35.774889812526901</v>
      </c>
      <c r="F11" s="6">
        <f>SUMIFS(Concentrado!G$2:G572,Concentrado!$A$2:$A572,"="&amp;$A11,Concentrado!$B$2:$B572, "=Puebla")</f>
        <v>2053.3265500000002</v>
      </c>
      <c r="G11" s="6">
        <f>SUMIFS(Concentrado!H$2:H572,Concentrado!$A$2:$A572,"="&amp;$A11,Concentrado!$B$2:$B572, "=Puebla")</f>
        <v>12.841684430991204</v>
      </c>
      <c r="H11" s="6">
        <f>SUMIFS(Concentrado!I$2:I572,Concentrado!$A$2:$A572,"="&amp;$A11,Concentrado!$B$2:$B572, "=Puebla")</f>
        <v>707.84448999999995</v>
      </c>
      <c r="I11" s="6">
        <f>SUMIFS(Concentrado!J$2:J572,Concentrado!$A$2:$A572,"="&amp;$A11,Concentrado!$B$2:$B572, "=Puebla")</f>
        <v>4.4269215565326947</v>
      </c>
      <c r="J11" s="6">
        <f>SUMIFS(Concentrado!K$2:K572,Concentrado!$A$2:$A572,"="&amp;$A11,Concentrado!$B$2:$B572, "=Puebla")</f>
        <v>229.54848999999999</v>
      </c>
      <c r="K11" s="6">
        <f>SUMIFS(Concentrado!L$2:L572,Concentrado!$A$2:$A572,"="&amp;$A11,Concentrado!$B$2:$B572, "=Puebla")</f>
        <v>1.43561640022165</v>
      </c>
      <c r="L11" s="6">
        <f>SUMIFS(Concentrado!M$2:M572,Concentrado!$A$2:$A572,"="&amp;$A11,Concentrado!$B$2:$B572, "=Puebla")</f>
        <v>1004.22838</v>
      </c>
      <c r="M11" s="6">
        <f>SUMIFS(Concentrado!N$2:N572,Concentrado!$A$2:$A572,"="&amp;$A11,Concentrado!$B$2:$B572, "=Puebla")</f>
        <v>6.2805324134173972</v>
      </c>
      <c r="N11" s="6">
        <f>SUMIFS(Concentrado!O$2:O572,Concentrado!$A$2:$A572,"="&amp;$A11,Concentrado!$B$2:$B572, "=Puebla")</f>
        <v>15989.54219</v>
      </c>
      <c r="O11" s="6">
        <f>SUMIFS(Concentrado!P$2:P572,Concentrado!$A$2:$A572,"="&amp;$A11,Concentrado!$B$2:$B572, "=Puebla")</f>
        <v>0</v>
      </c>
      <c r="P11" s="6">
        <f>SUMIFS(Concentrado!Q$2:Q572,Concentrado!$A$2:$A572,"="&amp;$A11,Concentrado!$B$2:$B572, "=Puebla")</f>
        <v>0</v>
      </c>
      <c r="Q11" s="6">
        <f>SUMIFS(Concentrado!R$2:R572,Concentrado!$A$2:$A572,"="&amp;$A11,Concentrado!$B$2:$B572, "=Puebla")</f>
        <v>0</v>
      </c>
      <c r="R11" s="6">
        <f>SUMIFS(Concentrado!S$2:S572,Concentrado!$A$2:$A572,"="&amp;$A11,Concentrado!$B$2:$B572, "=Puebla")</f>
        <v>0</v>
      </c>
      <c r="S11" s="6">
        <f>SUMIFS(Concentrado!T$2:T572,Concentrado!$A$2:$A572,"="&amp;$A11,Concentrado!$B$2:$B572, "=Puebla")</f>
        <v>800.35194000000001</v>
      </c>
      <c r="T11" s="6">
        <f>SUMIFS(Concentrado!U$2:U572,Concentrado!$A$2:$A572,"="&amp;$A11,Concentrado!$B$2:$B572, "=Puebla")</f>
        <v>203.87644</v>
      </c>
    </row>
    <row r="12" spans="1:20" x14ac:dyDescent="0.25">
      <c r="A12" s="3">
        <v>2013</v>
      </c>
      <c r="B12" s="6">
        <f>SUMIFS(Concentrado!C$2:C573,Concentrado!$A$2:$A573,"="&amp;$A12,Concentrado!$B$2:$B573, "=Puebla")</f>
        <v>6454.3712299999997</v>
      </c>
      <c r="C12" s="6">
        <f>SUMIFS(Concentrado!D$2:D573,Concentrado!$A$2:$A573,"="&amp;$A12,Concentrado!$B$2:$B573, "=Puebla")</f>
        <v>37.348714731075603</v>
      </c>
      <c r="D12" s="6">
        <f>SUMIFS(Concentrado!E$2:E573,Concentrado!$A$2:$A573,"="&amp;$A12,Concentrado!$B$2:$B573, "=Puebla")</f>
        <v>6032.62302</v>
      </c>
      <c r="E12" s="6">
        <f>SUMIFS(Concentrado!F$2:F573,Concentrado!$A$2:$A573,"="&amp;$A12,Concentrado!$B$2:$B573, "=Puebla")</f>
        <v>34.908236329334876</v>
      </c>
      <c r="F12" s="6">
        <f>SUMIFS(Concentrado!G$2:G573,Concentrado!$A$2:$A573,"="&amp;$A12,Concentrado!$B$2:$B573, "=Puebla")</f>
        <v>2643.8539500000002</v>
      </c>
      <c r="G12" s="6">
        <f>SUMIFS(Concentrado!H$2:H573,Concentrado!$A$2:$A573,"="&amp;$A12,Concentrado!$B$2:$B573, "=Puebla")</f>
        <v>15.298863894008996</v>
      </c>
      <c r="H12" s="6">
        <f>SUMIFS(Concentrado!I$2:I573,Concentrado!$A$2:$A573,"="&amp;$A12,Concentrado!$B$2:$B573, "=Puebla")</f>
        <v>897.80816000000004</v>
      </c>
      <c r="I12" s="6">
        <f>SUMIFS(Concentrado!J$2:J573,Concentrado!$A$2:$A573,"="&amp;$A12,Concentrado!$B$2:$B573, "=Puebla")</f>
        <v>5.1952358574007658</v>
      </c>
      <c r="J12" s="6">
        <f>SUMIFS(Concentrado!K$2:K573,Concentrado!$A$2:$A573,"="&amp;$A12,Concentrado!$B$2:$B573, "=Puebla")</f>
        <v>241.70222999999999</v>
      </c>
      <c r="K12" s="6">
        <f>SUMIFS(Concentrado!L$2:L573,Concentrado!$A$2:$A573,"="&amp;$A12,Concentrado!$B$2:$B573, "=Puebla")</f>
        <v>1.3986285133671841</v>
      </c>
      <c r="L12" s="6">
        <f>SUMIFS(Concentrado!M$2:M573,Concentrado!$A$2:$A573,"="&amp;$A12,Concentrado!$B$2:$B573, "=Puebla")</f>
        <v>1011.0158200000001</v>
      </c>
      <c r="M12" s="6">
        <f>SUMIFS(Concentrado!N$2:N573,Concentrado!$A$2:$A573,"="&amp;$A12,Concentrado!$B$2:$B573, "=Puebla")</f>
        <v>5.8503206748125773</v>
      </c>
      <c r="N12" s="6">
        <f>SUMIFS(Concentrado!O$2:O573,Concentrado!$A$2:$A573,"="&amp;$A12,Concentrado!$B$2:$B573, "=Puebla")</f>
        <v>17281.37441</v>
      </c>
      <c r="O12" s="6">
        <f>SUMIFS(Concentrado!P$2:P573,Concentrado!$A$2:$A573,"="&amp;$A12,Concentrado!$B$2:$B573, "=Puebla")</f>
        <v>0</v>
      </c>
      <c r="P12" s="6">
        <f>SUMIFS(Concentrado!Q$2:Q573,Concentrado!$A$2:$A573,"="&amp;$A12,Concentrado!$B$2:$B573, "=Puebla")</f>
        <v>0</v>
      </c>
      <c r="Q12" s="6">
        <f>SUMIFS(Concentrado!R$2:R573,Concentrado!$A$2:$A573,"="&amp;$A12,Concentrado!$B$2:$B573, "=Puebla")</f>
        <v>0</v>
      </c>
      <c r="R12" s="6">
        <f>SUMIFS(Concentrado!S$2:S573,Concentrado!$A$2:$A573,"="&amp;$A12,Concentrado!$B$2:$B573, "=Puebla")</f>
        <v>0</v>
      </c>
      <c r="S12" s="6">
        <f>SUMIFS(Concentrado!T$2:T573,Concentrado!$A$2:$A573,"="&amp;$A12,Concentrado!$B$2:$B573, "=Puebla")</f>
        <v>825.94599000000005</v>
      </c>
      <c r="T12" s="6">
        <f>SUMIFS(Concentrado!U$2:U573,Concentrado!$A$2:$A573,"="&amp;$A12,Concentrado!$B$2:$B573, "=Puebla")</f>
        <v>185.06983</v>
      </c>
    </row>
    <row r="13" spans="1:20" x14ac:dyDescent="0.25">
      <c r="A13" s="3">
        <v>2014</v>
      </c>
      <c r="B13" s="6">
        <f>SUMIFS(Concentrado!C$2:C574,Concentrado!$A$2:$A574,"="&amp;$A13,Concentrado!$B$2:$B574, "=Puebla")</f>
        <v>6183.76505</v>
      </c>
      <c r="C13" s="6">
        <f>SUMIFS(Concentrado!D$2:D574,Concentrado!$A$2:$A574,"="&amp;$A13,Concentrado!$B$2:$B574, "=Puebla")</f>
        <v>32.535676861950527</v>
      </c>
      <c r="D13" s="6">
        <f>SUMIFS(Concentrado!E$2:E574,Concentrado!$A$2:$A574,"="&amp;$A13,Concentrado!$B$2:$B574, "=Puebla")</f>
        <v>7044.2102100000002</v>
      </c>
      <c r="E13" s="6">
        <f>SUMIFS(Concentrado!F$2:F574,Concentrado!$A$2:$A574,"="&amp;$A13,Concentrado!$B$2:$B574, "=Puebla")</f>
        <v>37.062880831834427</v>
      </c>
      <c r="F13" s="6">
        <f>SUMIFS(Concentrado!G$2:G574,Concentrado!$A$2:$A574,"="&amp;$A13,Concentrado!$B$2:$B574, "=Puebla")</f>
        <v>2873.3522400000002</v>
      </c>
      <c r="G13" s="6">
        <f>SUMIFS(Concentrado!H$2:H574,Concentrado!$A$2:$A574,"="&amp;$A13,Concentrado!$B$2:$B574, "=Puebla")</f>
        <v>15.118048508521797</v>
      </c>
      <c r="H13" s="6">
        <f>SUMIFS(Concentrado!I$2:I574,Concentrado!$A$2:$A574,"="&amp;$A13,Concentrado!$B$2:$B574, "=Puebla")</f>
        <v>1195.59835</v>
      </c>
      <c r="I13" s="6">
        <f>SUMIFS(Concentrado!J$2:J574,Concentrado!$A$2:$A574,"="&amp;$A13,Concentrado!$B$2:$B574, "=Puebla")</f>
        <v>6.2906014794791121</v>
      </c>
      <c r="J13" s="6">
        <f>SUMIFS(Concentrado!K$2:K574,Concentrado!$A$2:$A574,"="&amp;$A13,Concentrado!$B$2:$B574, "=Puebla")</f>
        <v>624.13337000000001</v>
      </c>
      <c r="K13" s="6">
        <f>SUMIFS(Concentrado!L$2:L574,Concentrado!$A$2:$A574,"="&amp;$A13,Concentrado!$B$2:$B574, "=Puebla")</f>
        <v>3.2838572424546122</v>
      </c>
      <c r="L13" s="6">
        <f>SUMIFS(Concentrado!M$2:M574,Concentrado!$A$2:$A574,"="&amp;$A13,Concentrado!$B$2:$B574, "=Puebla")</f>
        <v>1085.0462199999999</v>
      </c>
      <c r="M13" s="6">
        <f>SUMIFS(Concentrado!N$2:N574,Concentrado!$A$2:$A574,"="&amp;$A13,Concentrado!$B$2:$B574, "=Puebla")</f>
        <v>5.7089350757595287</v>
      </c>
      <c r="N13" s="6">
        <f>SUMIFS(Concentrado!O$2:O574,Concentrado!$A$2:$A574,"="&amp;$A13,Concentrado!$B$2:$B574, "=Puebla")</f>
        <v>19006.105439999999</v>
      </c>
      <c r="O13" s="6">
        <f>SUMIFS(Concentrado!P$2:P574,Concentrado!$A$2:$A574,"="&amp;$A13,Concentrado!$B$2:$B574, "=Puebla")</f>
        <v>0</v>
      </c>
      <c r="P13" s="6">
        <f>SUMIFS(Concentrado!Q$2:Q574,Concentrado!$A$2:$A574,"="&amp;$A13,Concentrado!$B$2:$B574, "=Puebla")</f>
        <v>0</v>
      </c>
      <c r="Q13" s="6">
        <f>SUMIFS(Concentrado!R$2:R574,Concentrado!$A$2:$A574,"="&amp;$A13,Concentrado!$B$2:$B574, "=Puebla")</f>
        <v>0</v>
      </c>
      <c r="R13" s="6">
        <f>SUMIFS(Concentrado!S$2:S574,Concentrado!$A$2:$A574,"="&amp;$A13,Concentrado!$B$2:$B574, "=Puebla")</f>
        <v>0</v>
      </c>
      <c r="S13" s="6">
        <f>SUMIFS(Concentrado!T$2:T574,Concentrado!$A$2:$A574,"="&amp;$A13,Concentrado!$B$2:$B574, "=Puebla")</f>
        <v>870.18506000000002</v>
      </c>
      <c r="T13" s="6">
        <f>SUMIFS(Concentrado!U$2:U574,Concentrado!$A$2:$A574,"="&amp;$A13,Concentrado!$B$2:$B574, "=Puebla")</f>
        <v>214.86116000000001</v>
      </c>
    </row>
    <row r="14" spans="1:20" x14ac:dyDescent="0.25">
      <c r="A14" s="3">
        <v>2015</v>
      </c>
      <c r="B14" s="6">
        <f>SUMIFS(Concentrado!C$2:C575,Concentrado!$A$2:$A575,"="&amp;$A14,Concentrado!$B$2:$B575, "=Puebla")</f>
        <v>6776.4581600000001</v>
      </c>
      <c r="C14" s="6">
        <f>SUMIFS(Concentrado!D$2:D575,Concentrado!$A$2:$A575,"="&amp;$A14,Concentrado!$B$2:$B575, "=Puebla")</f>
        <v>32.342406301922871</v>
      </c>
      <c r="D14" s="6">
        <f>SUMIFS(Concentrado!E$2:E575,Concentrado!$A$2:$A575,"="&amp;$A14,Concentrado!$B$2:$B575, "=Puebla")</f>
        <v>7099.27754</v>
      </c>
      <c r="E14" s="6">
        <f>SUMIFS(Concentrado!F$2:F575,Concentrado!$A$2:$A575,"="&amp;$A14,Concentrado!$B$2:$B575, "=Puebla")</f>
        <v>33.883145623789332</v>
      </c>
      <c r="F14" s="6">
        <f>SUMIFS(Concentrado!G$2:G575,Concentrado!$A$2:$A575,"="&amp;$A14,Concentrado!$B$2:$B575, "=Puebla")</f>
        <v>3141.59</v>
      </c>
      <c r="G14" s="6">
        <f>SUMIFS(Concentrado!H$2:H575,Concentrado!$A$2:$A575,"="&amp;$A14,Concentrado!$B$2:$B575, "=Puebla")</f>
        <v>14.994054093600109</v>
      </c>
      <c r="H14" s="6">
        <f>SUMIFS(Concentrado!I$2:I575,Concentrado!$A$2:$A575,"="&amp;$A14,Concentrado!$B$2:$B575, "=Puebla")</f>
        <v>1492.78954</v>
      </c>
      <c r="I14" s="6">
        <f>SUMIFS(Concentrado!J$2:J575,Concentrado!$A$2:$A575,"="&amp;$A14,Concentrado!$B$2:$B575, "=Puebla")</f>
        <v>7.1247257322312674</v>
      </c>
      <c r="J14" s="6">
        <f>SUMIFS(Concentrado!K$2:K575,Concentrado!$A$2:$A575,"="&amp;$A14,Concentrado!$B$2:$B575, "=Puebla")</f>
        <v>1285.4825499999999</v>
      </c>
      <c r="K14" s="6">
        <f>SUMIFS(Concentrado!L$2:L575,Concentrado!$A$2:$A575,"="&amp;$A14,Concentrado!$B$2:$B575, "=Puebla")</f>
        <v>6.1352992882836421</v>
      </c>
      <c r="L14" s="6">
        <f>SUMIFS(Concentrado!M$2:M575,Concentrado!$A$2:$A575,"="&amp;$A14,Concentrado!$B$2:$B575, "=Puebla")</f>
        <v>1156.6408799999999</v>
      </c>
      <c r="M14" s="6">
        <f>SUMIFS(Concentrado!N$2:N575,Concentrado!$A$2:$A575,"="&amp;$A14,Concentrado!$B$2:$B575, "=Puebla")</f>
        <v>5.5203689601727888</v>
      </c>
      <c r="N14" s="6">
        <f>SUMIFS(Concentrado!O$2:O575,Concentrado!$A$2:$A575,"="&amp;$A14,Concentrado!$B$2:$B575, "=Puebla")</f>
        <v>20952.238669999999</v>
      </c>
      <c r="O14" s="6">
        <f>SUMIFS(Concentrado!P$2:P575,Concentrado!$A$2:$A575,"="&amp;$A14,Concentrado!$B$2:$B575, "=Puebla")</f>
        <v>0</v>
      </c>
      <c r="P14" s="6">
        <f>SUMIFS(Concentrado!Q$2:Q575,Concentrado!$A$2:$A575,"="&amp;$A14,Concentrado!$B$2:$B575, "=Puebla")</f>
        <v>0</v>
      </c>
      <c r="Q14" s="6">
        <f>SUMIFS(Concentrado!R$2:R575,Concentrado!$A$2:$A575,"="&amp;$A14,Concentrado!$B$2:$B575, "=Puebla")</f>
        <v>0</v>
      </c>
      <c r="R14" s="6">
        <f>SUMIFS(Concentrado!S$2:S575,Concentrado!$A$2:$A575,"="&amp;$A14,Concentrado!$B$2:$B575, "=Puebla")</f>
        <v>0</v>
      </c>
      <c r="S14" s="6">
        <f>SUMIFS(Concentrado!T$2:T575,Concentrado!$A$2:$A575,"="&amp;$A14,Concentrado!$B$2:$B575, "=Puebla")</f>
        <v>817.26036999999997</v>
      </c>
      <c r="T14" s="6">
        <f>SUMIFS(Concentrado!U$2:U575,Concentrado!$A$2:$A575,"="&amp;$A14,Concentrado!$B$2:$B575, "=Puebla")</f>
        <v>339.38051000000002</v>
      </c>
    </row>
    <row r="15" spans="1:20" x14ac:dyDescent="0.25">
      <c r="A15" s="3">
        <v>2016</v>
      </c>
      <c r="B15" s="6">
        <f>SUMIFS(Concentrado!C$2:C576,Concentrado!$A$2:$A576,"="&amp;$A15,Concentrado!$B$2:$B576, "=Puebla")</f>
        <v>7211.70424</v>
      </c>
      <c r="C15" s="6">
        <f>SUMIFS(Concentrado!D$2:D576,Concentrado!$A$2:$A576,"="&amp;$A15,Concentrado!$B$2:$B576, "=Puebla")</f>
        <v>33.104383629711833</v>
      </c>
      <c r="D15" s="6">
        <f>SUMIFS(Concentrado!E$2:E576,Concentrado!$A$2:$A576,"="&amp;$A15,Concentrado!$B$2:$B576, "=Puebla")</f>
        <v>7249.0262300000004</v>
      </c>
      <c r="E15" s="6">
        <f>SUMIFS(Concentrado!F$2:F576,Concentrado!$A$2:$A576,"="&amp;$A15,Concentrado!$B$2:$B576, "=Puebla")</f>
        <v>33.275705335881014</v>
      </c>
      <c r="F15" s="6">
        <f>SUMIFS(Concentrado!G$2:G576,Concentrado!$A$2:$A576,"="&amp;$A15,Concentrado!$B$2:$B576, "=Puebla")</f>
        <v>3368.95651</v>
      </c>
      <c r="G15" s="6">
        <f>SUMIFS(Concentrado!H$2:H576,Concentrado!$A$2:$A576,"="&amp;$A15,Concentrado!$B$2:$B576, "=Puebla")</f>
        <v>15.464753548858114</v>
      </c>
      <c r="H15" s="6">
        <f>SUMIFS(Concentrado!I$2:I576,Concentrado!$A$2:$A576,"="&amp;$A15,Concentrado!$B$2:$B576, "=Puebla")</f>
        <v>1380.3990200000001</v>
      </c>
      <c r="I15" s="6">
        <f>SUMIFS(Concentrado!J$2:J576,Concentrado!$A$2:$A576,"="&amp;$A15,Concentrado!$B$2:$B576, "=Puebla")</f>
        <v>6.3365408784648469</v>
      </c>
      <c r="J15" s="6">
        <f>SUMIFS(Concentrado!K$2:K576,Concentrado!$A$2:$A576,"="&amp;$A15,Concentrado!$B$2:$B576, "=Puebla")</f>
        <v>1273.99506</v>
      </c>
      <c r="K15" s="6">
        <f>SUMIFS(Concentrado!L$2:L576,Concentrado!$A$2:$A576,"="&amp;$A15,Concentrado!$B$2:$B576, "=Puebla")</f>
        <v>5.8481074382769958</v>
      </c>
      <c r="L15" s="6">
        <f>SUMIFS(Concentrado!M$2:M576,Concentrado!$A$2:$A576,"="&amp;$A15,Concentrado!$B$2:$B576, "=Puebla")</f>
        <v>1300.65996</v>
      </c>
      <c r="M15" s="6">
        <f>SUMIFS(Concentrado!N$2:N576,Concentrado!$A$2:$A576,"="&amp;$A15,Concentrado!$B$2:$B576, "=Puebla")</f>
        <v>5.970509168807185</v>
      </c>
      <c r="N15" s="6">
        <f>SUMIFS(Concentrado!O$2:O576,Concentrado!$A$2:$A576,"="&amp;$A15,Concentrado!$B$2:$B576, "=Puebla")</f>
        <v>21784.741020000001</v>
      </c>
      <c r="O15" s="6">
        <f>SUMIFS(Concentrado!P$2:P576,Concentrado!$A$2:$A576,"="&amp;$A15,Concentrado!$B$2:$B576, "=Puebla")</f>
        <v>0</v>
      </c>
      <c r="P15" s="6">
        <f>SUMIFS(Concentrado!Q$2:Q576,Concentrado!$A$2:$A576,"="&amp;$A15,Concentrado!$B$2:$B576, "=Puebla")</f>
        <v>0</v>
      </c>
      <c r="Q15" s="6">
        <f>SUMIFS(Concentrado!R$2:R576,Concentrado!$A$2:$A576,"="&amp;$A15,Concentrado!$B$2:$B576, "=Puebla")</f>
        <v>0</v>
      </c>
      <c r="R15" s="6">
        <f>SUMIFS(Concentrado!S$2:S576,Concentrado!$A$2:$A576,"="&amp;$A15,Concentrado!$B$2:$B576, "=Puebla")</f>
        <v>0</v>
      </c>
      <c r="S15" s="6">
        <f>SUMIFS(Concentrado!T$2:T576,Concentrado!$A$2:$A576,"="&amp;$A15,Concentrado!$B$2:$B576, "=Puebla")</f>
        <v>882.33540000000005</v>
      </c>
      <c r="T15" s="6">
        <f>SUMIFS(Concentrado!U$2:U576,Concentrado!$A$2:$A576,"="&amp;$A15,Concentrado!$B$2:$B576, "=Puebla")</f>
        <v>418.32456000000002</v>
      </c>
    </row>
    <row r="16" spans="1:20" x14ac:dyDescent="0.25">
      <c r="A16" s="3">
        <v>2017</v>
      </c>
      <c r="B16" s="6">
        <f>SUMIFS(Concentrado!C$2:C577,Concentrado!$A$2:$A577,"="&amp;$A16,Concentrado!$B$2:$B577, "=Puebla")</f>
        <v>8031.5718900000002</v>
      </c>
      <c r="C16" s="6">
        <f>SUMIFS(Concentrado!D$2:D577,Concentrado!$A$2:$A577,"="&amp;$A16,Concentrado!$B$2:$B577, "=Puebla")</f>
        <v>33.864230038946225</v>
      </c>
      <c r="D16" s="6">
        <f>SUMIFS(Concentrado!E$2:E577,Concentrado!$A$2:$A577,"="&amp;$A16,Concentrado!$B$2:$B577, "=Puebla")</f>
        <v>7706.3989000000001</v>
      </c>
      <c r="E16" s="6">
        <f>SUMIFS(Concentrado!F$2:F577,Concentrado!$A$2:$A577,"="&amp;$A16,Concentrado!$B$2:$B577, "=Puebla")</f>
        <v>32.493174274691341</v>
      </c>
      <c r="F16" s="6">
        <f>SUMIFS(Concentrado!G$2:G577,Concentrado!$A$2:$A577,"="&amp;$A16,Concentrado!$B$2:$B577, "=Puebla")</f>
        <v>3551.2718799999998</v>
      </c>
      <c r="G16" s="6">
        <f>SUMIFS(Concentrado!H$2:H577,Concentrado!$A$2:$A577,"="&amp;$A16,Concentrado!$B$2:$B577, "=Puebla")</f>
        <v>14.973543102427614</v>
      </c>
      <c r="H16" s="6">
        <f>SUMIFS(Concentrado!I$2:I577,Concentrado!$A$2:$A577,"="&amp;$A16,Concentrado!$B$2:$B577, "=Puebla")</f>
        <v>1311.3884800000001</v>
      </c>
      <c r="I16" s="6">
        <f>SUMIFS(Concentrado!J$2:J577,Concentrado!$A$2:$A577,"="&amp;$A16,Concentrado!$B$2:$B577, "=Puebla")</f>
        <v>5.5293237445134826</v>
      </c>
      <c r="J16" s="6">
        <f>SUMIFS(Concentrado!K$2:K577,Concentrado!$A$2:$A577,"="&amp;$A16,Concentrado!$B$2:$B577, "=Puebla")</f>
        <v>1758.4449500000001</v>
      </c>
      <c r="K16" s="6">
        <f>SUMIFS(Concentrado!L$2:L577,Concentrado!$A$2:$A577,"="&amp;$A16,Concentrado!$B$2:$B577, "=Puebla")</f>
        <v>7.41428765292709</v>
      </c>
      <c r="L16" s="6">
        <f>SUMIFS(Concentrado!M$2:M577,Concentrado!$A$2:$A577,"="&amp;$A16,Concentrado!$B$2:$B577, "=Puebla")</f>
        <v>1357.9016099999999</v>
      </c>
      <c r="M16" s="6">
        <f>SUMIFS(Concentrado!N$2:N577,Concentrado!$A$2:$A577,"="&amp;$A16,Concentrado!$B$2:$B577, "=Puebla")</f>
        <v>5.7254411864942467</v>
      </c>
      <c r="N16" s="6">
        <f>SUMIFS(Concentrado!O$2:O577,Concentrado!$A$2:$A577,"="&amp;$A16,Concentrado!$B$2:$B577, "=Puebla")</f>
        <v>23716.977709999999</v>
      </c>
      <c r="O16" s="6">
        <f>SUMIFS(Concentrado!P$2:P577,Concentrado!$A$2:$A577,"="&amp;$A16,Concentrado!$B$2:$B577, "=Puebla")</f>
        <v>0</v>
      </c>
      <c r="P16" s="6">
        <f>SUMIFS(Concentrado!Q$2:Q577,Concentrado!$A$2:$A577,"="&amp;$A16,Concentrado!$B$2:$B577, "=Puebla")</f>
        <v>0</v>
      </c>
      <c r="Q16" s="6">
        <f>SUMIFS(Concentrado!R$2:R577,Concentrado!$A$2:$A577,"="&amp;$A16,Concentrado!$B$2:$B577, "=Puebla")</f>
        <v>0</v>
      </c>
      <c r="R16" s="6">
        <f>SUMIFS(Concentrado!S$2:S577,Concentrado!$A$2:$A577,"="&amp;$A16,Concentrado!$B$2:$B577, "=Puebla")</f>
        <v>0</v>
      </c>
      <c r="S16" s="6">
        <f>SUMIFS(Concentrado!T$2:T577,Concentrado!$A$2:$A577,"="&amp;$A16,Concentrado!$B$2:$B577, "=Puebla")</f>
        <v>1029.07177</v>
      </c>
      <c r="T16" s="6">
        <f>SUMIFS(Concentrado!U$2:U577,Concentrado!$A$2:$A577,"="&amp;$A16,Concentrado!$B$2:$B577, "=Puebla")</f>
        <v>328.82983999999999</v>
      </c>
    </row>
    <row r="17" spans="1:20" x14ac:dyDescent="0.25">
      <c r="A17" s="3">
        <v>2018</v>
      </c>
      <c r="B17" s="6">
        <f>SUMIFS(Concentrado!C$2:C578,Concentrado!$A$2:$A578,"="&amp;$A17,Concentrado!$B$2:$B578, "=Puebla")</f>
        <v>8318.3010799999993</v>
      </c>
      <c r="C17" s="6">
        <f>SUMIFS(Concentrado!D$2:D578,Concentrado!$A$2:$A578,"="&amp;$A17,Concentrado!$B$2:$B578, "=Puebla")</f>
        <v>35.202848785989062</v>
      </c>
      <c r="D17" s="6">
        <f>SUMIFS(Concentrado!E$2:E578,Concentrado!$A$2:$A578,"="&amp;$A17,Concentrado!$B$2:$B578, "=Puebla")</f>
        <v>7201.9886100000003</v>
      </c>
      <c r="E17" s="6">
        <f>SUMIFS(Concentrado!F$2:F578,Concentrado!$A$2:$A578,"="&amp;$A17,Concentrado!$B$2:$B578, "=Puebla")</f>
        <v>30.478641438672906</v>
      </c>
      <c r="F17" s="6">
        <f>SUMIFS(Concentrado!G$2:G578,Concentrado!$A$2:$A578,"="&amp;$A17,Concentrado!$B$2:$B578, "=Puebla")</f>
        <v>3758.5749000000001</v>
      </c>
      <c r="G17" s="6">
        <f>SUMIFS(Concentrado!H$2:H578,Concentrado!$A$2:$A578,"="&amp;$A17,Concentrado!$B$2:$B578, "=Puebla")</f>
        <v>15.906197982378629</v>
      </c>
      <c r="H17" s="6">
        <f>SUMIFS(Concentrado!I$2:I578,Concentrado!$A$2:$A578,"="&amp;$A17,Concentrado!$B$2:$B578, "=Puebla")</f>
        <v>1455.04492</v>
      </c>
      <c r="I17" s="6">
        <f>SUMIFS(Concentrado!J$2:J578,Concentrado!$A$2:$A578,"="&amp;$A17,Concentrado!$B$2:$B578, "=Puebla")</f>
        <v>6.1577148750645554</v>
      </c>
      <c r="J17" s="6">
        <f>SUMIFS(Concentrado!K$2:K578,Concentrado!$A$2:$A578,"="&amp;$A17,Concentrado!$B$2:$B578, "=Puebla")</f>
        <v>1665.2684400000001</v>
      </c>
      <c r="K17" s="6">
        <f>SUMIFS(Concentrado!L$2:L578,Concentrado!$A$2:$A578,"="&amp;$A17,Concentrado!$B$2:$B578, "=Puebla")</f>
        <v>7.0473757222309992</v>
      </c>
      <c r="L17" s="6">
        <f>SUMIFS(Concentrado!M$2:M578,Concentrado!$A$2:$A578,"="&amp;$A17,Concentrado!$B$2:$B578, "=Puebla")</f>
        <v>1230.4468299999999</v>
      </c>
      <c r="M17" s="6">
        <f>SUMIFS(Concentrado!N$2:N578,Concentrado!$A$2:$A578,"="&amp;$A17,Concentrado!$B$2:$B578, "=Puebla")</f>
        <v>5.2072211956638608</v>
      </c>
      <c r="N17" s="6">
        <f>SUMIFS(Concentrado!O$2:O578,Concentrado!$A$2:$A578,"="&amp;$A17,Concentrado!$B$2:$B578, "=Puebla")</f>
        <v>23629.624779999998</v>
      </c>
      <c r="O17" s="6">
        <f>SUMIFS(Concentrado!P$2:P578,Concentrado!$A$2:$A578,"="&amp;$A17,Concentrado!$B$2:$B578, "=Puebla")</f>
        <v>0</v>
      </c>
      <c r="P17" s="6">
        <f>SUMIFS(Concentrado!Q$2:Q578,Concentrado!$A$2:$A578,"="&amp;$A17,Concentrado!$B$2:$B578, "=Puebla")</f>
        <v>0</v>
      </c>
      <c r="Q17" s="6">
        <f>SUMIFS(Concentrado!R$2:R578,Concentrado!$A$2:$A578,"="&amp;$A17,Concentrado!$B$2:$B578, "=Puebla")</f>
        <v>0</v>
      </c>
      <c r="R17" s="6">
        <f>SUMIFS(Concentrado!S$2:S578,Concentrado!$A$2:$A578,"="&amp;$A17,Concentrado!$B$2:$B578, "=Puebla")</f>
        <v>0</v>
      </c>
      <c r="S17" s="6">
        <f>SUMIFS(Concentrado!T$2:T578,Concentrado!$A$2:$A578,"="&amp;$A17,Concentrado!$B$2:$B578, "=Puebla")</f>
        <v>912.13167999999996</v>
      </c>
      <c r="T17" s="6">
        <f>SUMIFS(Concentrado!U$2:U578,Concentrado!$A$2:$A578,"="&amp;$A17,Concentrado!$B$2:$B578, "=Puebla")</f>
        <v>318.31515000000002</v>
      </c>
    </row>
    <row r="18" spans="1:20" x14ac:dyDescent="0.25">
      <c r="A18" s="3">
        <v>2019</v>
      </c>
      <c r="B18" s="6">
        <f>SUMIFS(Concentrado!C$2:C579,Concentrado!$A$2:$A579,"="&amp;$A18,Concentrado!$B$2:$B579, "=Puebla")</f>
        <v>8469.8297299999995</v>
      </c>
      <c r="C18" s="6">
        <f>SUMIFS(Concentrado!D$2:D579,Concentrado!$A$2:$A579,"="&amp;$A18,Concentrado!$B$2:$B579, "=Puebla")</f>
        <v>34.874755396538987</v>
      </c>
      <c r="D18" s="6">
        <f>SUMIFS(Concentrado!E$2:E579,Concentrado!$A$2:$A579,"="&amp;$A18,Concentrado!$B$2:$B579, "=Puebla")</f>
        <v>7158.88285</v>
      </c>
      <c r="E18" s="6">
        <f>SUMIFS(Concentrado!F$2:F579,Concentrado!$A$2:$A579,"="&amp;$A18,Concentrado!$B$2:$B579, "=Puebla")</f>
        <v>29.476895789524676</v>
      </c>
      <c r="F18" s="6">
        <f>SUMIFS(Concentrado!G$2:G579,Concentrado!$A$2:$A579,"="&amp;$A18,Concentrado!$B$2:$B579, "=Puebla")</f>
        <v>3831.05206</v>
      </c>
      <c r="G18" s="6">
        <f>SUMIFS(Concentrado!H$2:H579,Concentrado!$A$2:$A579,"="&amp;$A18,Concentrado!$B$2:$B579, "=Puebla")</f>
        <v>15.774461560977191</v>
      </c>
      <c r="H18" s="6">
        <f>SUMIFS(Concentrado!I$2:I579,Concentrado!$A$2:$A579,"="&amp;$A18,Concentrado!$B$2:$B579, "=Puebla")</f>
        <v>1567.75674</v>
      </c>
      <c r="I18" s="6">
        <f>SUMIFS(Concentrado!J$2:J579,Concentrado!$A$2:$A579,"="&amp;$A18,Concentrado!$B$2:$B579, "=Puebla")</f>
        <v>6.4552812242632154</v>
      </c>
      <c r="J18" s="6">
        <f>SUMIFS(Concentrado!K$2:K579,Concentrado!$A$2:$A579,"="&amp;$A18,Concentrado!$B$2:$B579, "=Puebla")</f>
        <v>2016.3502000000001</v>
      </c>
      <c r="K18" s="6">
        <f>SUMIFS(Concentrado!L$2:L579,Concentrado!$A$2:$A579,"="&amp;$A18,Concentrado!$B$2:$B579, "=Puebla")</f>
        <v>8.302377056021701</v>
      </c>
      <c r="L18" s="6">
        <f>SUMIFS(Concentrado!M$2:M579,Concentrado!$A$2:$A579,"="&amp;$A18,Concentrado!$B$2:$B579, "=Puebla")</f>
        <v>1242.5488799999998</v>
      </c>
      <c r="M18" s="6">
        <f>SUMIFS(Concentrado!N$2:N579,Concentrado!$A$2:$A579,"="&amp;$A18,Concentrado!$B$2:$B579, "=Puebla")</f>
        <v>5.1162289726742207</v>
      </c>
      <c r="N18" s="6">
        <f>SUMIFS(Concentrado!O$2:O579,Concentrado!$A$2:$A579,"="&amp;$A18,Concentrado!$B$2:$B579, "=Puebla")</f>
        <v>24286.420460000001</v>
      </c>
      <c r="O18" s="6">
        <f>SUMIFS(Concentrado!P$2:P579,Concentrado!$A$2:$A579,"="&amp;$A18,Concentrado!$B$2:$B579, "=Puebla")</f>
        <v>0</v>
      </c>
      <c r="P18" s="6">
        <f>SUMIFS(Concentrado!Q$2:Q579,Concentrado!$A$2:$A579,"="&amp;$A18,Concentrado!$B$2:$B579, "=Puebla")</f>
        <v>0</v>
      </c>
      <c r="Q18" s="6">
        <f>SUMIFS(Concentrado!R$2:R579,Concentrado!$A$2:$A579,"="&amp;$A18,Concentrado!$B$2:$B579, "=Puebla")</f>
        <v>0</v>
      </c>
      <c r="R18" s="6">
        <f>SUMIFS(Concentrado!S$2:S579,Concentrado!$A$2:$A579,"="&amp;$A18,Concentrado!$B$2:$B579, "=Puebla")</f>
        <v>0</v>
      </c>
      <c r="S18" s="6">
        <f>SUMIFS(Concentrado!T$2:T579,Concentrado!$A$2:$A579,"="&amp;$A18,Concentrado!$B$2:$B579, "=Puebla")</f>
        <v>945.26680999999996</v>
      </c>
      <c r="T18" s="6">
        <f>SUMIFS(Concentrado!U$2:U579,Concentrado!$A$2:$A579,"="&amp;$A18,Concentrado!$B$2:$B579, "=Puebla")</f>
        <v>297.28206999999998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"=Querétaro")</f>
        <v>1425.0966000000001</v>
      </c>
      <c r="C2" s="6">
        <f>SUMIFS(Concentrado!D$2:D563,Concentrado!$A$2:$A563,"="&amp;$A2,Concentrado!$B$2:$B563, "=Querétaro")</f>
        <v>57.373846131641429</v>
      </c>
      <c r="D2" s="6">
        <f>SUMIFS(Concentrado!E$2:E563,Concentrado!$A$2:$A563,"="&amp;$A2,Concentrado!$B$2:$B563, "=Querétaro")</f>
        <v>259.71136000000001</v>
      </c>
      <c r="E2" s="6">
        <f>SUMIFS(Concentrado!F$2:F563,Concentrado!$A$2:$A563,"="&amp;$A2,Concentrado!$B$2:$B563, "=Querétaro")</f>
        <v>10.455880399461575</v>
      </c>
      <c r="F2" s="6">
        <f>SUMIFS(Concentrado!G$2:G563,Concentrado!$A$2:$A563,"="&amp;$A2,Concentrado!$B$2:$B563, "=Querétaro")</f>
        <v>615.29246000000001</v>
      </c>
      <c r="G2" s="6">
        <f>SUMIFS(Concentrado!H$2:H563,Concentrado!$A$2:$A563,"="&amp;$A2,Concentrado!$B$2:$B563, "=Querétaro")</f>
        <v>24.77144000343495</v>
      </c>
      <c r="H2" s="6">
        <f>SUMIFS(Concentrado!I$2:I563,Concentrado!$A$2:$A563,"="&amp;$A2,Concentrado!$B$2:$B563, "=Querétaro")</f>
        <v>131.3355</v>
      </c>
      <c r="I2" s="6">
        <f>SUMIFS(Concentrado!J$2:J563,Concentrado!$A$2:$A563,"="&amp;$A2,Concentrado!$B$2:$B563, "=Querétaro")</f>
        <v>5.2875171890959471</v>
      </c>
      <c r="J2" s="6">
        <f>SUMIFS(Concentrado!K$2:K563,Concentrado!$A$2:$A563,"="&amp;$A2,Concentrado!$B$2:$B563, "=Querétaro")</f>
        <v>47.914740000000002</v>
      </c>
      <c r="K2" s="6">
        <f>SUMIFS(Concentrado!L$2:L563,Concentrado!$A$2:$A563,"="&amp;$A2,Concentrado!$B$2:$B563, "=Querétaro")</f>
        <v>1.9290291761257479</v>
      </c>
      <c r="L2" s="6">
        <f>SUMIFS(Concentrado!M$2:M563,Concentrado!$A$2:$A563,"="&amp;$A2,Concentrado!$B$2:$B563, "=Querétaro")</f>
        <v>4.5277900000000004</v>
      </c>
      <c r="M2" s="6">
        <f>SUMIFS(Concentrado!N$2:N563,Concentrado!$A$2:$A563,"="&amp;$A2,Concentrado!$B$2:$B563, "=Querétaro")</f>
        <v>0.18228710024035194</v>
      </c>
      <c r="N2" s="6">
        <f>SUMIFS(Concentrado!O$2:O563,Concentrado!$A$2:$A563,"="&amp;$A2,Concentrado!$B$2:$B563, "=Querétaro")</f>
        <v>2483.8784500000002</v>
      </c>
      <c r="O2" s="6">
        <f>SUMIFS(Concentrado!P$2:P563,Concentrado!$A$2:$A563,"="&amp;$A2,Concentrado!$B$2:$B563, "=Querétaro")</f>
        <v>0</v>
      </c>
      <c r="P2" s="6">
        <f>SUMIFS(Concentrado!Q$2:Q563,Concentrado!$A$2:$A563,"="&amp;$A2,Concentrado!$B$2:$B563, "=Querétaro")</f>
        <v>0</v>
      </c>
      <c r="Q2" s="6">
        <f>SUMIFS(Concentrado!R$2:R563,Concentrado!$A$2:$A563,"="&amp;$A2,Concentrado!$B$2:$B563, "=Querétaro")</f>
        <v>0</v>
      </c>
      <c r="R2" s="6">
        <f>SUMIFS(Concentrado!S$2:S563,Concentrado!$A$2:$A563,"="&amp;$A2,Concentrado!$B$2:$B563, "=Querétaro")</f>
        <v>0</v>
      </c>
      <c r="S2" s="6">
        <f>SUMIFS(Concentrado!T$2:T563,Concentrado!$A$2:$A563,"="&amp;$A2,Concentrado!$B$2:$B563, "=Querétaro")</f>
        <v>0</v>
      </c>
      <c r="T2" s="6">
        <f>SUMIFS(Concentrado!U$2:U563,Concentrado!$A$2:$A563,"="&amp;$A2,Concentrado!$B$2:$B563, "=Querétaro")</f>
        <v>4.5277900000000004</v>
      </c>
    </row>
    <row r="3" spans="1:20" x14ac:dyDescent="0.25">
      <c r="A3" s="3">
        <v>2004</v>
      </c>
      <c r="B3" s="6">
        <f>SUMIFS(Concentrado!C$2:C564,Concentrado!$A$2:$A564,"="&amp;$A3,Concentrado!$B$2:$B564, "=Querétaro")</f>
        <v>1744.048</v>
      </c>
      <c r="C3" s="6">
        <f>SUMIFS(Concentrado!D$2:D564,Concentrado!$A$2:$A564,"="&amp;$A3,Concentrado!$B$2:$B564, "=Querétaro")</f>
        <v>60.658775965467413</v>
      </c>
      <c r="D3" s="6">
        <f>SUMIFS(Concentrado!E$2:E564,Concentrado!$A$2:$A564,"="&amp;$A3,Concentrado!$B$2:$B564, "=Querétaro")</f>
        <v>178.42125999999999</v>
      </c>
      <c r="E3" s="6">
        <f>SUMIFS(Concentrado!F$2:F564,Concentrado!$A$2:$A564,"="&amp;$A3,Concentrado!$B$2:$B564, "=Querétaro")</f>
        <v>6.2055718866776663</v>
      </c>
      <c r="F3" s="6">
        <f>SUMIFS(Concentrado!G$2:G564,Concentrado!$A$2:$A564,"="&amp;$A3,Concentrado!$B$2:$B564, "=Querétaro")</f>
        <v>722.39720999999997</v>
      </c>
      <c r="G3" s="6">
        <f>SUMIFS(Concentrado!H$2:H564,Concentrado!$A$2:$A564,"="&amp;$A3,Concentrado!$B$2:$B564, "=Querétaro")</f>
        <v>25.125300748298617</v>
      </c>
      <c r="H3" s="6">
        <f>SUMIFS(Concentrado!I$2:I564,Concentrado!$A$2:$A564,"="&amp;$A3,Concentrado!$B$2:$B564, "=Querétaro")</f>
        <v>146.14699999999999</v>
      </c>
      <c r="I3" s="6">
        <f>SUMIFS(Concentrado!J$2:J564,Concentrado!$A$2:$A564,"="&amp;$A3,Concentrado!$B$2:$B564, "=Querétaro")</f>
        <v>5.0830585689299639</v>
      </c>
      <c r="J3" s="6">
        <f>SUMIFS(Concentrado!K$2:K564,Concentrado!$A$2:$A564,"="&amp;$A3,Concentrado!$B$2:$B564, "=Querétaro")</f>
        <v>66.363230000000001</v>
      </c>
      <c r="K3" s="6">
        <f>SUMIFS(Concentrado!L$2:L564,Concentrado!$A$2:$A564,"="&amp;$A3,Concentrado!$B$2:$B564, "=Querétaro")</f>
        <v>2.3081430676878076</v>
      </c>
      <c r="L3" s="6">
        <f>SUMIFS(Concentrado!M$2:M564,Concentrado!$A$2:$A564,"="&amp;$A3,Concentrado!$B$2:$B564, "=Querétaro")</f>
        <v>17.801659999999998</v>
      </c>
      <c r="M3" s="6">
        <f>SUMIFS(Concentrado!N$2:N564,Concentrado!$A$2:$A564,"="&amp;$A3,Concentrado!$B$2:$B564, "=Querétaro")</f>
        <v>0.61914976293853297</v>
      </c>
      <c r="N3" s="6">
        <f>SUMIFS(Concentrado!O$2:O564,Concentrado!$A$2:$A564,"="&amp;$A3,Concentrado!$B$2:$B564, "=Querétaro")</f>
        <v>2875.1783599999999</v>
      </c>
      <c r="O3" s="6">
        <f>SUMIFS(Concentrado!P$2:P564,Concentrado!$A$2:$A564,"="&amp;$A3,Concentrado!$B$2:$B564, "=Querétaro")</f>
        <v>0</v>
      </c>
      <c r="P3" s="6">
        <f>SUMIFS(Concentrado!Q$2:Q564,Concentrado!$A$2:$A564,"="&amp;$A3,Concentrado!$B$2:$B564, "=Querétaro")</f>
        <v>0</v>
      </c>
      <c r="Q3" s="6">
        <f>SUMIFS(Concentrado!R$2:R564,Concentrado!$A$2:$A564,"="&amp;$A3,Concentrado!$B$2:$B564, "=Querétaro")</f>
        <v>0</v>
      </c>
      <c r="R3" s="6">
        <f>SUMIFS(Concentrado!S$2:S564,Concentrado!$A$2:$A564,"="&amp;$A3,Concentrado!$B$2:$B564, "=Querétaro")</f>
        <v>0</v>
      </c>
      <c r="S3" s="6">
        <f>SUMIFS(Concentrado!T$2:T564,Concentrado!$A$2:$A564,"="&amp;$A3,Concentrado!$B$2:$B564, "=Querétaro")</f>
        <v>0</v>
      </c>
      <c r="T3" s="6">
        <f>SUMIFS(Concentrado!U$2:U564,Concentrado!$A$2:$A564,"="&amp;$A3,Concentrado!$B$2:$B564, "=Querétaro")</f>
        <v>17.801659999999998</v>
      </c>
    </row>
    <row r="4" spans="1:20" x14ac:dyDescent="0.25">
      <c r="A4" s="3">
        <v>2005</v>
      </c>
      <c r="B4" s="6">
        <f>SUMIFS(Concentrado!C$2:C565,Concentrado!$A$2:$A565,"="&amp;$A4,Concentrado!$B$2:$B565, "=Querétaro")</f>
        <v>1668.2620999999999</v>
      </c>
      <c r="C4" s="6">
        <f>SUMIFS(Concentrado!D$2:D565,Concentrado!$A$2:$A565,"="&amp;$A4,Concentrado!$B$2:$B565, "=Querétaro")</f>
        <v>56.676485185692982</v>
      </c>
      <c r="D4" s="6">
        <f>SUMIFS(Concentrado!E$2:E565,Concentrado!$A$2:$A565,"="&amp;$A4,Concentrado!$B$2:$B565, "=Querétaro")</f>
        <v>254.45805999999999</v>
      </c>
      <c r="E4" s="6">
        <f>SUMIFS(Concentrado!F$2:F565,Concentrado!$A$2:$A565,"="&amp;$A4,Concentrado!$B$2:$B565, "=Querétaro")</f>
        <v>8.6447977616767631</v>
      </c>
      <c r="F4" s="6">
        <f>SUMIFS(Concentrado!G$2:G565,Concentrado!$A$2:$A565,"="&amp;$A4,Concentrado!$B$2:$B565, "=Querétaro")</f>
        <v>736.32280000000003</v>
      </c>
      <c r="G4" s="6">
        <f>SUMIFS(Concentrado!H$2:H565,Concentrado!$A$2:$A565,"="&amp;$A4,Concentrado!$B$2:$B565, "=Querétaro")</f>
        <v>25.015366749677991</v>
      </c>
      <c r="H4" s="6">
        <f>SUMIFS(Concentrado!I$2:I565,Concentrado!$A$2:$A565,"="&amp;$A4,Concentrado!$B$2:$B565, "=Querétaro")</f>
        <v>153.66327000000001</v>
      </c>
      <c r="I4" s="6">
        <f>SUMIFS(Concentrado!J$2:J565,Concentrado!$A$2:$A565,"="&amp;$A4,Concentrado!$B$2:$B565, "=Querétaro")</f>
        <v>5.2204590907748507</v>
      </c>
      <c r="J4" s="6">
        <f>SUMIFS(Concentrado!K$2:K565,Concentrado!$A$2:$A565,"="&amp;$A4,Concentrado!$B$2:$B565, "=Querétaro")</f>
        <v>74.131799999999998</v>
      </c>
      <c r="K4" s="6">
        <f>SUMIFS(Concentrado!L$2:L565,Concentrado!$A$2:$A565,"="&amp;$A4,Concentrado!$B$2:$B565, "=Querétaro")</f>
        <v>2.5185070526320503</v>
      </c>
      <c r="L4" s="6">
        <f>SUMIFS(Concentrado!M$2:M565,Concentrado!$A$2:$A565,"="&amp;$A4,Concentrado!$B$2:$B565, "=Querétaro")</f>
        <v>56.643900000000002</v>
      </c>
      <c r="M4" s="6">
        <f>SUMIFS(Concentrado!N$2:N565,Concentrado!$A$2:$A565,"="&amp;$A4,Concentrado!$B$2:$B565, "=Querétaro")</f>
        <v>1.9243841595453586</v>
      </c>
      <c r="N4" s="6">
        <f>SUMIFS(Concentrado!O$2:O565,Concentrado!$A$2:$A565,"="&amp;$A4,Concentrado!$B$2:$B565, "=Querétaro")</f>
        <v>2943.4819299999999</v>
      </c>
      <c r="O4" s="6">
        <f>SUMIFS(Concentrado!P$2:P565,Concentrado!$A$2:$A565,"="&amp;$A4,Concentrado!$B$2:$B565, "=Querétaro")</f>
        <v>0</v>
      </c>
      <c r="P4" s="6">
        <f>SUMIFS(Concentrado!Q$2:Q565,Concentrado!$A$2:$A565,"="&amp;$A4,Concentrado!$B$2:$B565, "=Querétaro")</f>
        <v>0</v>
      </c>
      <c r="Q4" s="6">
        <f>SUMIFS(Concentrado!R$2:R565,Concentrado!$A$2:$A565,"="&amp;$A4,Concentrado!$B$2:$B565, "=Querétaro")</f>
        <v>0</v>
      </c>
      <c r="R4" s="6">
        <f>SUMIFS(Concentrado!S$2:S565,Concentrado!$A$2:$A565,"="&amp;$A4,Concentrado!$B$2:$B565, "=Querétaro")</f>
        <v>0</v>
      </c>
      <c r="S4" s="6">
        <f>SUMIFS(Concentrado!T$2:T565,Concentrado!$A$2:$A565,"="&amp;$A4,Concentrado!$B$2:$B565, "=Querétaro")</f>
        <v>0</v>
      </c>
      <c r="T4" s="6">
        <f>SUMIFS(Concentrado!U$2:U565,Concentrado!$A$2:$A565,"="&amp;$A4,Concentrado!$B$2:$B565, "=Querétaro")</f>
        <v>56.643900000000002</v>
      </c>
    </row>
    <row r="5" spans="1:20" x14ac:dyDescent="0.25">
      <c r="A5" s="3">
        <v>2006</v>
      </c>
      <c r="B5" s="6">
        <f>SUMIFS(Concentrado!C$2:C566,Concentrado!$A$2:$A566,"="&amp;$A5,Concentrado!$B$2:$B566, "=Querétaro")</f>
        <v>1767.4644900000001</v>
      </c>
      <c r="C5" s="6">
        <f>SUMIFS(Concentrado!D$2:D566,Concentrado!$A$2:$A566,"="&amp;$A5,Concentrado!$B$2:$B566, "=Querétaro")</f>
        <v>55.137921163835514</v>
      </c>
      <c r="D5" s="6">
        <f>SUMIFS(Concentrado!E$2:E566,Concentrado!$A$2:$A566,"="&amp;$A5,Concentrado!$B$2:$B566, "=Querétaro")</f>
        <v>331.40577999999999</v>
      </c>
      <c r="E5" s="6">
        <f>SUMIFS(Concentrado!F$2:F566,Concentrado!$A$2:$A566,"="&amp;$A5,Concentrado!$B$2:$B566, "=Querétaro")</f>
        <v>10.338553263313036</v>
      </c>
      <c r="F5" s="6">
        <f>SUMIFS(Concentrado!G$2:G566,Concentrado!$A$2:$A566,"="&amp;$A5,Concentrado!$B$2:$B566, "=Querétaro")</f>
        <v>806.98519999999996</v>
      </c>
      <c r="G5" s="6">
        <f>SUMIFS(Concentrado!H$2:H566,Concentrado!$A$2:$A566,"="&amp;$A5,Concentrado!$B$2:$B566, "=Querétaro")</f>
        <v>25.174755470183179</v>
      </c>
      <c r="H5" s="6">
        <f>SUMIFS(Concentrado!I$2:I566,Concentrado!$A$2:$A566,"="&amp;$A5,Concentrado!$B$2:$B566, "=Querétaro")</f>
        <v>162.19911999999999</v>
      </c>
      <c r="I5" s="6">
        <f>SUMIFS(Concentrado!J$2:J566,Concentrado!$A$2:$A566,"="&amp;$A5,Concentrado!$B$2:$B566, "=Querétaro")</f>
        <v>5.059972826613051</v>
      </c>
      <c r="J5" s="6">
        <f>SUMIFS(Concentrado!K$2:K566,Concentrado!$A$2:$A566,"="&amp;$A5,Concentrado!$B$2:$B566, "=Querétaro")</f>
        <v>75.021799999999999</v>
      </c>
      <c r="K5" s="6">
        <f>SUMIFS(Concentrado!L$2:L566,Concentrado!$A$2:$A566,"="&amp;$A5,Concentrado!$B$2:$B566, "=Querétaro")</f>
        <v>2.3403842721440102</v>
      </c>
      <c r="L5" s="6">
        <f>SUMIFS(Concentrado!M$2:M566,Concentrado!$A$2:$A566,"="&amp;$A5,Concentrado!$B$2:$B566, "=Querétaro")</f>
        <v>62.457030000000003</v>
      </c>
      <c r="M5" s="6">
        <f>SUMIFS(Concentrado!N$2:N566,Concentrado!$A$2:$A566,"="&amp;$A5,Concentrado!$B$2:$B566, "=Querétaro")</f>
        <v>1.9484130039112182</v>
      </c>
      <c r="N5" s="6">
        <f>SUMIFS(Concentrado!O$2:O566,Concentrado!$A$2:$A566,"="&amp;$A5,Concentrado!$B$2:$B566, "=Querétaro")</f>
        <v>3205.5334199999998</v>
      </c>
      <c r="O5" s="6">
        <f>SUMIFS(Concentrado!P$2:P566,Concentrado!$A$2:$A566,"="&amp;$A5,Concentrado!$B$2:$B566, "=Querétaro")</f>
        <v>0</v>
      </c>
      <c r="P5" s="6">
        <f>SUMIFS(Concentrado!Q$2:Q566,Concentrado!$A$2:$A566,"="&amp;$A5,Concentrado!$B$2:$B566, "=Querétaro")</f>
        <v>0</v>
      </c>
      <c r="Q5" s="6">
        <f>SUMIFS(Concentrado!R$2:R566,Concentrado!$A$2:$A566,"="&amp;$A5,Concentrado!$B$2:$B566, "=Querétaro")</f>
        <v>0</v>
      </c>
      <c r="R5" s="6">
        <f>SUMIFS(Concentrado!S$2:S566,Concentrado!$A$2:$A566,"="&amp;$A5,Concentrado!$B$2:$B566, "=Querétaro")</f>
        <v>0</v>
      </c>
      <c r="S5" s="6">
        <f>SUMIFS(Concentrado!T$2:T566,Concentrado!$A$2:$A566,"="&amp;$A5,Concentrado!$B$2:$B566, "=Querétaro")</f>
        <v>0</v>
      </c>
      <c r="T5" s="6">
        <f>SUMIFS(Concentrado!U$2:U566,Concentrado!$A$2:$A566,"="&amp;$A5,Concentrado!$B$2:$B566, "=Querétaro")</f>
        <v>62.457030000000003</v>
      </c>
    </row>
    <row r="6" spans="1:20" x14ac:dyDescent="0.25">
      <c r="A6" s="3">
        <v>2007</v>
      </c>
      <c r="B6" s="6">
        <f>SUMIFS(Concentrado!C$2:C567,Concentrado!$A$2:$A567,"="&amp;$A6,Concentrado!$B$2:$B567, "=Querétaro")</f>
        <v>1851.1296</v>
      </c>
      <c r="C6" s="6">
        <f>SUMIFS(Concentrado!D$2:D567,Concentrado!$A$2:$A567,"="&amp;$A6,Concentrado!$B$2:$B567, "=Querétaro")</f>
        <v>53.134227631434136</v>
      </c>
      <c r="D6" s="6">
        <f>SUMIFS(Concentrado!E$2:E567,Concentrado!$A$2:$A567,"="&amp;$A6,Concentrado!$B$2:$B567, "=Querétaro")</f>
        <v>458.45200999999997</v>
      </c>
      <c r="E6" s="6">
        <f>SUMIFS(Concentrado!F$2:F567,Concentrado!$A$2:$A567,"="&amp;$A6,Concentrado!$B$2:$B567, "=Querétaro")</f>
        <v>13.159258788487049</v>
      </c>
      <c r="F6" s="6">
        <f>SUMIFS(Concentrado!G$2:G567,Concentrado!$A$2:$A567,"="&amp;$A6,Concentrado!$B$2:$B567, "=Querétaro")</f>
        <v>854.55709999999999</v>
      </c>
      <c r="G6" s="6">
        <f>SUMIFS(Concentrado!H$2:H567,Concentrado!$A$2:$A567,"="&amp;$A6,Concentrado!$B$2:$B567, "=Querétaro")</f>
        <v>24.528931672562649</v>
      </c>
      <c r="H6" s="6">
        <f>SUMIFS(Concentrado!I$2:I567,Concentrado!$A$2:$A567,"="&amp;$A6,Concentrado!$B$2:$B567, "=Querétaro")</f>
        <v>192.66970000000001</v>
      </c>
      <c r="I6" s="6">
        <f>SUMIFS(Concentrado!J$2:J567,Concentrado!$A$2:$A567,"="&amp;$A6,Concentrado!$B$2:$B567, "=Querétaro")</f>
        <v>5.5303289934319704</v>
      </c>
      <c r="J6" s="6">
        <f>SUMIFS(Concentrado!K$2:K567,Concentrado!$A$2:$A567,"="&amp;$A6,Concentrado!$B$2:$B567, "=Querétaro")</f>
        <v>61.807000000000002</v>
      </c>
      <c r="K6" s="6">
        <f>SUMIFS(Concentrado!L$2:L567,Concentrado!$A$2:$A567,"="&amp;$A6,Concentrado!$B$2:$B567, "=Querétaro")</f>
        <v>1.7740882146858057</v>
      </c>
      <c r="L6" s="6">
        <f>SUMIFS(Concentrado!M$2:M567,Concentrado!$A$2:$A567,"="&amp;$A6,Concentrado!$B$2:$B567, "=Querétaro")</f>
        <v>65.258700000000005</v>
      </c>
      <c r="M6" s="6">
        <f>SUMIFS(Concentrado!N$2:N567,Concentrado!$A$2:$A567,"="&amp;$A6,Concentrado!$B$2:$B567, "=Querétaro")</f>
        <v>1.8731646993983948</v>
      </c>
      <c r="N6" s="6">
        <f>SUMIFS(Concentrado!O$2:O567,Concentrado!$A$2:$A567,"="&amp;$A6,Concentrado!$B$2:$B567, "=Querétaro")</f>
        <v>3483.8741099999997</v>
      </c>
      <c r="O6" s="6">
        <f>SUMIFS(Concentrado!P$2:P567,Concentrado!$A$2:$A567,"="&amp;$A6,Concentrado!$B$2:$B567, "=Querétaro")</f>
        <v>0</v>
      </c>
      <c r="P6" s="6">
        <f>SUMIFS(Concentrado!Q$2:Q567,Concentrado!$A$2:$A567,"="&amp;$A6,Concentrado!$B$2:$B567, "=Querétaro")</f>
        <v>0</v>
      </c>
      <c r="Q6" s="6">
        <f>SUMIFS(Concentrado!R$2:R567,Concentrado!$A$2:$A567,"="&amp;$A6,Concentrado!$B$2:$B567, "=Querétaro")</f>
        <v>0</v>
      </c>
      <c r="R6" s="6">
        <f>SUMIFS(Concentrado!S$2:S567,Concentrado!$A$2:$A567,"="&amp;$A6,Concentrado!$B$2:$B567, "=Querétaro")</f>
        <v>0</v>
      </c>
      <c r="S6" s="6">
        <f>SUMIFS(Concentrado!T$2:T567,Concentrado!$A$2:$A567,"="&amp;$A6,Concentrado!$B$2:$B567, "=Querétaro")</f>
        <v>0</v>
      </c>
      <c r="T6" s="6">
        <f>SUMIFS(Concentrado!U$2:U567,Concentrado!$A$2:$A567,"="&amp;$A6,Concentrado!$B$2:$B567, "=Querétaro")</f>
        <v>65.258700000000005</v>
      </c>
    </row>
    <row r="7" spans="1:20" x14ac:dyDescent="0.25">
      <c r="A7" s="3">
        <v>2008</v>
      </c>
      <c r="B7" s="6">
        <f>SUMIFS(Concentrado!C$2:C568,Concentrado!$A$2:$A568,"="&amp;$A7,Concentrado!$B$2:$B568, "=Querétaro")</f>
        <v>1929.6692</v>
      </c>
      <c r="C7" s="6">
        <f>SUMIFS(Concentrado!D$2:D568,Concentrado!$A$2:$A568,"="&amp;$A7,Concentrado!$B$2:$B568, "=Querétaro")</f>
        <v>46.965355126813137</v>
      </c>
      <c r="D7" s="6">
        <f>SUMIFS(Concentrado!E$2:E568,Concentrado!$A$2:$A568,"="&amp;$A7,Concentrado!$B$2:$B568, "=Querétaro")</f>
        <v>822.01337999999998</v>
      </c>
      <c r="E7" s="6">
        <f>SUMIFS(Concentrado!F$2:F568,Concentrado!$A$2:$A568,"="&amp;$A7,Concentrado!$B$2:$B568, "=Querétaro")</f>
        <v>20.006615802694053</v>
      </c>
      <c r="F7" s="6">
        <f>SUMIFS(Concentrado!G$2:G568,Concentrado!$A$2:$A568,"="&amp;$A7,Concentrado!$B$2:$B568, "=Querétaro")</f>
        <v>930.33600000000001</v>
      </c>
      <c r="G7" s="6">
        <f>SUMIFS(Concentrado!H$2:H568,Concentrado!$A$2:$A568,"="&amp;$A7,Concentrado!$B$2:$B568, "=Querétaro")</f>
        <v>22.643031576219812</v>
      </c>
      <c r="H7" s="6">
        <f>SUMIFS(Concentrado!I$2:I568,Concentrado!$A$2:$A568,"="&amp;$A7,Concentrado!$B$2:$B568, "=Querétaro")</f>
        <v>288.8845</v>
      </c>
      <c r="I7" s="6">
        <f>SUMIFS(Concentrado!J$2:J568,Concentrado!$A$2:$A568,"="&amp;$A7,Concentrado!$B$2:$B568, "=Querétaro")</f>
        <v>7.0310305689347432</v>
      </c>
      <c r="J7" s="6">
        <f>SUMIFS(Concentrado!K$2:K568,Concentrado!$A$2:$A568,"="&amp;$A7,Concentrado!$B$2:$B568, "=Querétaro")</f>
        <v>59.646500000000003</v>
      </c>
      <c r="K7" s="6">
        <f>SUMIFS(Concentrado!L$2:L568,Concentrado!$A$2:$A568,"="&amp;$A7,Concentrado!$B$2:$B568, "=Querétaro")</f>
        <v>1.451709471536085</v>
      </c>
      <c r="L7" s="6">
        <f>SUMIFS(Concentrado!M$2:M568,Concentrado!$A$2:$A568,"="&amp;$A7,Concentrado!$B$2:$B568, "=Querétaro")</f>
        <v>78.158199999999994</v>
      </c>
      <c r="M7" s="6">
        <f>SUMIFS(Concentrado!N$2:N568,Concentrado!$A$2:$A568,"="&amp;$A7,Concentrado!$B$2:$B568, "=Querétaro")</f>
        <v>1.9022574538021781</v>
      </c>
      <c r="N7" s="6">
        <f>SUMIFS(Concentrado!O$2:O568,Concentrado!$A$2:$A568,"="&amp;$A7,Concentrado!$B$2:$B568, "=Querétaro")</f>
        <v>4108.7077799999997</v>
      </c>
      <c r="O7" s="6">
        <f>SUMIFS(Concentrado!P$2:P568,Concentrado!$A$2:$A568,"="&amp;$A7,Concentrado!$B$2:$B568, "=Querétaro")</f>
        <v>0</v>
      </c>
      <c r="P7" s="6">
        <f>SUMIFS(Concentrado!Q$2:Q568,Concentrado!$A$2:$A568,"="&amp;$A7,Concentrado!$B$2:$B568, "=Querétaro")</f>
        <v>0</v>
      </c>
      <c r="Q7" s="6">
        <f>SUMIFS(Concentrado!R$2:R568,Concentrado!$A$2:$A568,"="&amp;$A7,Concentrado!$B$2:$B568, "=Querétaro")</f>
        <v>0</v>
      </c>
      <c r="R7" s="6">
        <f>SUMIFS(Concentrado!S$2:S568,Concentrado!$A$2:$A568,"="&amp;$A7,Concentrado!$B$2:$B568, "=Querétaro")</f>
        <v>0</v>
      </c>
      <c r="S7" s="6">
        <f>SUMIFS(Concentrado!T$2:T568,Concentrado!$A$2:$A568,"="&amp;$A7,Concentrado!$B$2:$B568, "=Querétaro")</f>
        <v>0</v>
      </c>
      <c r="T7" s="6">
        <f>SUMIFS(Concentrado!U$2:U568,Concentrado!$A$2:$A568,"="&amp;$A7,Concentrado!$B$2:$B568, "=Querétaro")</f>
        <v>78.158199999999994</v>
      </c>
    </row>
    <row r="8" spans="1:20" x14ac:dyDescent="0.25">
      <c r="A8" s="3">
        <v>2009</v>
      </c>
      <c r="B8" s="6">
        <f>SUMIFS(Concentrado!C$2:C569,Concentrado!$A$2:$A569,"="&amp;$A8,Concentrado!$B$2:$B569, "=Querétaro")</f>
        <v>2096.9158400000001</v>
      </c>
      <c r="C8" s="6">
        <f>SUMIFS(Concentrado!D$2:D569,Concentrado!$A$2:$A569,"="&amp;$A8,Concentrado!$B$2:$B569, "=Querétaro")</f>
        <v>43.878905815126664</v>
      </c>
      <c r="D8" s="6">
        <f>SUMIFS(Concentrado!E$2:E569,Concentrado!$A$2:$A569,"="&amp;$A8,Concentrado!$B$2:$B569, "=Querétaro")</f>
        <v>896.71479999999997</v>
      </c>
      <c r="E8" s="6">
        <f>SUMIFS(Concentrado!F$2:F569,Concentrado!$A$2:$A569,"="&amp;$A8,Concentrado!$B$2:$B569, "=Querétaro")</f>
        <v>18.764159963725646</v>
      </c>
      <c r="F8" s="6">
        <f>SUMIFS(Concentrado!G$2:G569,Concentrado!$A$2:$A569,"="&amp;$A8,Concentrado!$B$2:$B569, "=Querétaro")</f>
        <v>973.90790000000004</v>
      </c>
      <c r="G8" s="6">
        <f>SUMIFS(Concentrado!H$2:H569,Concentrado!$A$2:$A569,"="&amp;$A8,Concentrado!$B$2:$B569, "=Querétaro")</f>
        <v>20.379460253735214</v>
      </c>
      <c r="H8" s="6">
        <f>SUMIFS(Concentrado!I$2:I569,Concentrado!$A$2:$A569,"="&amp;$A8,Concentrado!$B$2:$B569, "=Querétaro")</f>
        <v>464.58875999999998</v>
      </c>
      <c r="I8" s="6">
        <f>SUMIFS(Concentrado!J$2:J569,Concentrado!$A$2:$A569,"="&amp;$A8,Concentrado!$B$2:$B569, "=Querétaro")</f>
        <v>9.7217284804365249</v>
      </c>
      <c r="J8" s="6">
        <f>SUMIFS(Concentrado!K$2:K569,Concentrado!$A$2:$A569,"="&amp;$A8,Concentrado!$B$2:$B569, "=Querétaro")</f>
        <v>282.84764000000001</v>
      </c>
      <c r="K8" s="6">
        <f>SUMIFS(Concentrado!L$2:L569,Concentrado!$A$2:$A569,"="&amp;$A8,Concentrado!$B$2:$B569, "=Querétaro")</f>
        <v>5.9187139125196611</v>
      </c>
      <c r="L8" s="6">
        <f>SUMIFS(Concentrado!M$2:M569,Concentrado!$A$2:$A569,"="&amp;$A8,Concentrado!$B$2:$B569, "=Querétaro")</f>
        <v>63.895000000000003</v>
      </c>
      <c r="M8" s="6">
        <f>SUMIFS(Concentrado!N$2:N569,Concentrado!$A$2:$A569,"="&amp;$A8,Concentrado!$B$2:$B569, "=Querétaro")</f>
        <v>1.3370315744562824</v>
      </c>
      <c r="N8" s="6">
        <f>SUMIFS(Concentrado!O$2:O569,Concentrado!$A$2:$A569,"="&amp;$A8,Concentrado!$B$2:$B569, "=Querétaro")</f>
        <v>4778.8699400000005</v>
      </c>
      <c r="O8" s="6">
        <f>SUMIFS(Concentrado!P$2:P569,Concentrado!$A$2:$A569,"="&amp;$A8,Concentrado!$B$2:$B569, "=Querétaro")</f>
        <v>0</v>
      </c>
      <c r="P8" s="6">
        <f>SUMIFS(Concentrado!Q$2:Q569,Concentrado!$A$2:$A569,"="&amp;$A8,Concentrado!$B$2:$B569, "=Querétaro")</f>
        <v>0</v>
      </c>
      <c r="Q8" s="6">
        <f>SUMIFS(Concentrado!R$2:R569,Concentrado!$A$2:$A569,"="&amp;$A8,Concentrado!$B$2:$B569, "=Querétaro")</f>
        <v>0</v>
      </c>
      <c r="R8" s="6">
        <f>SUMIFS(Concentrado!S$2:S569,Concentrado!$A$2:$A569,"="&amp;$A8,Concentrado!$B$2:$B569, "=Querétaro")</f>
        <v>0</v>
      </c>
      <c r="S8" s="6">
        <f>SUMIFS(Concentrado!T$2:T569,Concentrado!$A$2:$A569,"="&amp;$A8,Concentrado!$B$2:$B569, "=Querétaro")</f>
        <v>0</v>
      </c>
      <c r="T8" s="6">
        <f>SUMIFS(Concentrado!U$2:U569,Concentrado!$A$2:$A569,"="&amp;$A8,Concentrado!$B$2:$B569, "=Querétaro")</f>
        <v>63.895000000000003</v>
      </c>
    </row>
    <row r="9" spans="1:20" x14ac:dyDescent="0.25">
      <c r="A9" s="3">
        <v>2010</v>
      </c>
      <c r="B9" s="6">
        <f>SUMIFS(Concentrado!C$2:C570,Concentrado!$A$2:$A570,"="&amp;$A9,Concentrado!$B$2:$B570, "=Querétaro")</f>
        <v>2291.0590000000002</v>
      </c>
      <c r="C9" s="6">
        <f>SUMIFS(Concentrado!D$2:D570,Concentrado!$A$2:$A570,"="&amp;$A9,Concentrado!$B$2:$B570, "=Querétaro")</f>
        <v>43.856626200996232</v>
      </c>
      <c r="D9" s="6">
        <f>SUMIFS(Concentrado!E$2:E570,Concentrado!$A$2:$A570,"="&amp;$A9,Concentrado!$B$2:$B570, "=Querétaro")</f>
        <v>1144.4274399999999</v>
      </c>
      <c r="E9" s="6">
        <f>SUMIFS(Concentrado!F$2:F570,Concentrado!$A$2:$A570,"="&amp;$A9,Concentrado!$B$2:$B570, "=Querétaro")</f>
        <v>21.907216902857165</v>
      </c>
      <c r="F9" s="6">
        <f>SUMIFS(Concentrado!G$2:G570,Concentrado!$A$2:$A570,"="&amp;$A9,Concentrado!$B$2:$B570, "=Querétaro")</f>
        <v>1034.9874500000001</v>
      </c>
      <c r="G9" s="6">
        <f>SUMIFS(Concentrado!H$2:H570,Concentrado!$A$2:$A570,"="&amp;$A9,Concentrado!$B$2:$B570, "=Querétaro")</f>
        <v>19.812260494981697</v>
      </c>
      <c r="H9" s="6">
        <f>SUMIFS(Concentrado!I$2:I570,Concentrado!$A$2:$A570,"="&amp;$A9,Concentrado!$B$2:$B570, "=Querétaro")</f>
        <v>466.24860000000001</v>
      </c>
      <c r="I9" s="6">
        <f>SUMIFS(Concentrado!J$2:J570,Concentrado!$A$2:$A570,"="&amp;$A9,Concentrado!$B$2:$B570, "=Querétaro")</f>
        <v>8.9251697869578255</v>
      </c>
      <c r="J9" s="6">
        <f>SUMIFS(Concentrado!K$2:K570,Concentrado!$A$2:$A570,"="&amp;$A9,Concentrado!$B$2:$B570, "=Querétaro")</f>
        <v>191.99554000000001</v>
      </c>
      <c r="K9" s="6">
        <f>SUMIFS(Concentrado!L$2:L570,Concentrado!$A$2:$A570,"="&amp;$A9,Concentrado!$B$2:$B570, "=Querétaro")</f>
        <v>3.6752770793063028</v>
      </c>
      <c r="L9" s="6">
        <f>SUMIFS(Concentrado!M$2:M570,Concentrado!$A$2:$A570,"="&amp;$A9,Concentrado!$B$2:$B570, "=Querétaro")</f>
        <v>95.256540000000001</v>
      </c>
      <c r="M9" s="6">
        <f>SUMIFS(Concentrado!N$2:N570,Concentrado!$A$2:$A570,"="&amp;$A9,Concentrado!$B$2:$B570, "=Querétaro")</f>
        <v>1.8234495349007795</v>
      </c>
      <c r="N9" s="6">
        <f>SUMIFS(Concentrado!O$2:O570,Concentrado!$A$2:$A570,"="&amp;$A9,Concentrado!$B$2:$B570, "=Querétaro")</f>
        <v>5223.9745700000003</v>
      </c>
      <c r="O9" s="6">
        <f>SUMIFS(Concentrado!P$2:P570,Concentrado!$A$2:$A570,"="&amp;$A9,Concentrado!$B$2:$B570, "=Querétaro")</f>
        <v>0</v>
      </c>
      <c r="P9" s="6">
        <f>SUMIFS(Concentrado!Q$2:Q570,Concentrado!$A$2:$A570,"="&amp;$A9,Concentrado!$B$2:$B570, "=Querétaro")</f>
        <v>0</v>
      </c>
      <c r="Q9" s="6">
        <f>SUMIFS(Concentrado!R$2:R570,Concentrado!$A$2:$A570,"="&amp;$A9,Concentrado!$B$2:$B570, "=Querétaro")</f>
        <v>0</v>
      </c>
      <c r="R9" s="6">
        <f>SUMIFS(Concentrado!S$2:S570,Concentrado!$A$2:$A570,"="&amp;$A9,Concentrado!$B$2:$B570, "=Querétaro")</f>
        <v>0</v>
      </c>
      <c r="S9" s="6">
        <f>SUMIFS(Concentrado!T$2:T570,Concentrado!$A$2:$A570,"="&amp;$A9,Concentrado!$B$2:$B570, "=Querétaro")</f>
        <v>0</v>
      </c>
      <c r="T9" s="6">
        <f>SUMIFS(Concentrado!U$2:U570,Concentrado!$A$2:$A570,"="&amp;$A9,Concentrado!$B$2:$B570, "=Querétaro")</f>
        <v>95.256540000000001</v>
      </c>
    </row>
    <row r="10" spans="1:20" x14ac:dyDescent="0.25">
      <c r="A10" s="3">
        <v>2011</v>
      </c>
      <c r="B10" s="6">
        <f>SUMIFS(Concentrado!C$2:C571,Concentrado!$A$2:$A571,"="&amp;$A10,Concentrado!$B$2:$B571, "=Querétaro")</f>
        <v>2448.3739700000001</v>
      </c>
      <c r="C10" s="6">
        <f>SUMIFS(Concentrado!D$2:D571,Concentrado!$A$2:$A571,"="&amp;$A10,Concentrado!$B$2:$B571, "=Querétaro")</f>
        <v>44.093213857798744</v>
      </c>
      <c r="D10" s="6">
        <f>SUMIFS(Concentrado!E$2:E571,Concentrado!$A$2:$A571,"="&amp;$A10,Concentrado!$B$2:$B571, "=Querétaro")</f>
        <v>1316.43517</v>
      </c>
      <c r="E10" s="6">
        <f>SUMIFS(Concentrado!F$2:F571,Concentrado!$A$2:$A571,"="&amp;$A10,Concentrado!$B$2:$B571, "=Querétaro")</f>
        <v>23.707921335537495</v>
      </c>
      <c r="F10" s="6">
        <f>SUMIFS(Concentrado!G$2:G571,Concentrado!$A$2:$A571,"="&amp;$A10,Concentrado!$B$2:$B571, "=Querétaro")</f>
        <v>1152.3382099999999</v>
      </c>
      <c r="G10" s="6">
        <f>SUMIFS(Concentrado!H$2:H571,Concentrado!$A$2:$A571,"="&amp;$A10,Concentrado!$B$2:$B571, "=Querétaro")</f>
        <v>20.752669221541755</v>
      </c>
      <c r="H10" s="6">
        <f>SUMIFS(Concentrado!I$2:I571,Concentrado!$A$2:$A571,"="&amp;$A10,Concentrado!$B$2:$B571, "=Querétaro")</f>
        <v>370.28426000000002</v>
      </c>
      <c r="I10" s="6">
        <f>SUMIFS(Concentrado!J$2:J571,Concentrado!$A$2:$A571,"="&amp;$A10,Concentrado!$B$2:$B571, "=Querétaro")</f>
        <v>6.6685168460424187</v>
      </c>
      <c r="J10" s="6">
        <f>SUMIFS(Concentrado!K$2:K571,Concentrado!$A$2:$A571,"="&amp;$A10,Concentrado!$B$2:$B571, "=Querétaro")</f>
        <v>194.73946000000001</v>
      </c>
      <c r="K10" s="6">
        <f>SUMIFS(Concentrado!L$2:L571,Concentrado!$A$2:$A571,"="&amp;$A10,Concentrado!$B$2:$B571, "=Querétaro")</f>
        <v>3.5070984913028806</v>
      </c>
      <c r="L10" s="6">
        <f>SUMIFS(Concentrado!M$2:M571,Concentrado!$A$2:$A571,"="&amp;$A10,Concentrado!$B$2:$B571, "=Querétaro")</f>
        <v>70.5518</v>
      </c>
      <c r="M10" s="6">
        <f>SUMIFS(Concentrado!N$2:N571,Concentrado!$A$2:$A571,"="&amp;$A10,Concentrado!$B$2:$B571, "=Querétaro")</f>
        <v>1.2705802477767094</v>
      </c>
      <c r="N10" s="6">
        <f>SUMIFS(Concentrado!O$2:O571,Concentrado!$A$2:$A571,"="&amp;$A10,Concentrado!$B$2:$B571, "=Querétaro")</f>
        <v>5552.7228699999996</v>
      </c>
      <c r="O10" s="6">
        <f>SUMIFS(Concentrado!P$2:P571,Concentrado!$A$2:$A571,"="&amp;$A10,Concentrado!$B$2:$B571, "=Querétaro")</f>
        <v>0</v>
      </c>
      <c r="P10" s="6">
        <f>SUMIFS(Concentrado!Q$2:Q571,Concentrado!$A$2:$A571,"="&amp;$A10,Concentrado!$B$2:$B571, "=Querétaro")</f>
        <v>0</v>
      </c>
      <c r="Q10" s="6">
        <f>SUMIFS(Concentrado!R$2:R571,Concentrado!$A$2:$A571,"="&amp;$A10,Concentrado!$B$2:$B571, "=Querétaro")</f>
        <v>0</v>
      </c>
      <c r="R10" s="6">
        <f>SUMIFS(Concentrado!S$2:S571,Concentrado!$A$2:$A571,"="&amp;$A10,Concentrado!$B$2:$B571, "=Querétaro")</f>
        <v>0</v>
      </c>
      <c r="S10" s="6">
        <f>SUMIFS(Concentrado!T$2:T571,Concentrado!$A$2:$A571,"="&amp;$A10,Concentrado!$B$2:$B571, "=Querétaro")</f>
        <v>0</v>
      </c>
      <c r="T10" s="6">
        <f>SUMIFS(Concentrado!U$2:U571,Concentrado!$A$2:$A571,"="&amp;$A10,Concentrado!$B$2:$B571, "=Querétaro")</f>
        <v>70.5518</v>
      </c>
    </row>
    <row r="11" spans="1:20" x14ac:dyDescent="0.25">
      <c r="A11" s="3">
        <v>2012</v>
      </c>
      <c r="B11" s="6">
        <f>SUMIFS(Concentrado!C$2:C572,Concentrado!$A$2:$A572,"="&amp;$A11,Concentrado!$B$2:$B572, "=Querétaro")</f>
        <v>2640.1493500000001</v>
      </c>
      <c r="C11" s="6">
        <f>SUMIFS(Concentrado!D$2:D572,Concentrado!$A$2:$A572,"="&amp;$A11,Concentrado!$B$2:$B572, "=Querétaro")</f>
        <v>43.560135913861181</v>
      </c>
      <c r="D11" s="6">
        <f>SUMIFS(Concentrado!E$2:E572,Concentrado!$A$2:$A572,"="&amp;$A11,Concentrado!$B$2:$B572, "=Querétaro")</f>
        <v>1486.9918</v>
      </c>
      <c r="E11" s="6">
        <f>SUMIFS(Concentrado!F$2:F572,Concentrado!$A$2:$A572,"="&amp;$A11,Concentrado!$B$2:$B572, "=Querétaro")</f>
        <v>24.53405331436916</v>
      </c>
      <c r="F11" s="6">
        <f>SUMIFS(Concentrado!G$2:G572,Concentrado!$A$2:$A572,"="&amp;$A11,Concentrado!$B$2:$B572, "=Querétaro")</f>
        <v>1310.7416900000001</v>
      </c>
      <c r="G11" s="6">
        <f>SUMIFS(Concentrado!H$2:H572,Concentrado!$A$2:$A572,"="&amp;$A11,Concentrado!$B$2:$B572, "=Querétaro")</f>
        <v>21.626081935237526</v>
      </c>
      <c r="H11" s="6">
        <f>SUMIFS(Concentrado!I$2:I572,Concentrado!$A$2:$A572,"="&amp;$A11,Concentrado!$B$2:$B572, "=Querétaro")</f>
        <v>289.38238999999999</v>
      </c>
      <c r="I11" s="6">
        <f>SUMIFS(Concentrado!J$2:J572,Concentrado!$A$2:$A572,"="&amp;$A11,Concentrado!$B$2:$B572, "=Querétaro")</f>
        <v>4.7745542271985419</v>
      </c>
      <c r="J11" s="6">
        <f>SUMIFS(Concentrado!K$2:K572,Concentrado!$A$2:$A572,"="&amp;$A11,Concentrado!$B$2:$B572, "=Querétaro")</f>
        <v>229.17275000000001</v>
      </c>
      <c r="K11" s="6">
        <f>SUMIFS(Concentrado!L$2:L572,Concentrado!$A$2:$A572,"="&amp;$A11,Concentrado!$B$2:$B572, "=Querétaro")</f>
        <v>3.7811482663862672</v>
      </c>
      <c r="L11" s="6">
        <f>SUMIFS(Concentrado!M$2:M572,Concentrado!$A$2:$A572,"="&amp;$A11,Concentrado!$B$2:$B572, "=Querétaro")</f>
        <v>104.49203</v>
      </c>
      <c r="M11" s="6">
        <f>SUMIFS(Concentrado!N$2:N572,Concentrado!$A$2:$A572,"="&amp;$A11,Concentrado!$B$2:$B572, "=Querétaro")</f>
        <v>1.7240263429473262</v>
      </c>
      <c r="N11" s="6">
        <f>SUMIFS(Concentrado!O$2:O572,Concentrado!$A$2:$A572,"="&amp;$A11,Concentrado!$B$2:$B572, "=Querétaro")</f>
        <v>6060.93001</v>
      </c>
      <c r="O11" s="6">
        <f>SUMIFS(Concentrado!P$2:P572,Concentrado!$A$2:$A572,"="&amp;$A11,Concentrado!$B$2:$B572, "=Querétaro")</f>
        <v>0</v>
      </c>
      <c r="P11" s="6">
        <f>SUMIFS(Concentrado!Q$2:Q572,Concentrado!$A$2:$A572,"="&amp;$A11,Concentrado!$B$2:$B572, "=Querétaro")</f>
        <v>0</v>
      </c>
      <c r="Q11" s="6">
        <f>SUMIFS(Concentrado!R$2:R572,Concentrado!$A$2:$A572,"="&amp;$A11,Concentrado!$B$2:$B572, "=Querétaro")</f>
        <v>0</v>
      </c>
      <c r="R11" s="6">
        <f>SUMIFS(Concentrado!S$2:S572,Concentrado!$A$2:$A572,"="&amp;$A11,Concentrado!$B$2:$B572, "=Querétaro")</f>
        <v>0</v>
      </c>
      <c r="S11" s="6">
        <f>SUMIFS(Concentrado!T$2:T572,Concentrado!$A$2:$A572,"="&amp;$A11,Concentrado!$B$2:$B572, "=Querétaro")</f>
        <v>0</v>
      </c>
      <c r="T11" s="6">
        <f>SUMIFS(Concentrado!U$2:U572,Concentrado!$A$2:$A572,"="&amp;$A11,Concentrado!$B$2:$B572, "=Querétaro")</f>
        <v>104.49203</v>
      </c>
    </row>
    <row r="12" spans="1:20" x14ac:dyDescent="0.25">
      <c r="A12" s="3">
        <v>2013</v>
      </c>
      <c r="B12" s="6">
        <f>SUMIFS(Concentrado!C$2:C573,Concentrado!$A$2:$A573,"="&amp;$A12,Concentrado!$B$2:$B573, "=Querétaro")</f>
        <v>2956.6663600000002</v>
      </c>
      <c r="C12" s="6">
        <f>SUMIFS(Concentrado!D$2:D573,Concentrado!$A$2:$A573,"="&amp;$A12,Concentrado!$B$2:$B573, "=Querétaro")</f>
        <v>44.333571718022057</v>
      </c>
      <c r="D12" s="6">
        <f>SUMIFS(Concentrado!E$2:E573,Concentrado!$A$2:$A573,"="&amp;$A12,Concentrado!$B$2:$B573, "=Querétaro")</f>
        <v>1568.1963000000001</v>
      </c>
      <c r="E12" s="6">
        <f>SUMIFS(Concentrado!F$2:F573,Concentrado!$A$2:$A573,"="&amp;$A12,Concentrado!$B$2:$B573, "=Querétaro")</f>
        <v>23.514233487604884</v>
      </c>
      <c r="F12" s="6">
        <f>SUMIFS(Concentrado!G$2:G573,Concentrado!$A$2:$A573,"="&amp;$A12,Concentrado!$B$2:$B573, "=Querétaro")</f>
        <v>1326.33025</v>
      </c>
      <c r="G12" s="6">
        <f>SUMIFS(Concentrado!H$2:H573,Concentrado!$A$2:$A573,"="&amp;$A12,Concentrado!$B$2:$B573, "=Querétaro")</f>
        <v>19.887586254458931</v>
      </c>
      <c r="H12" s="6">
        <f>SUMIFS(Concentrado!I$2:I573,Concentrado!$A$2:$A573,"="&amp;$A12,Concentrado!$B$2:$B573, "=Querétaro")</f>
        <v>408.25918999999999</v>
      </c>
      <c r="I12" s="6">
        <f>SUMIFS(Concentrado!J$2:J573,Concentrado!$A$2:$A573,"="&amp;$A12,Concentrado!$B$2:$B573, "=Querétaro")</f>
        <v>6.1216200530000258</v>
      </c>
      <c r="J12" s="6">
        <f>SUMIFS(Concentrado!K$2:K573,Concentrado!$A$2:$A573,"="&amp;$A12,Concentrado!$B$2:$B573, "=Querétaro")</f>
        <v>307.43651</v>
      </c>
      <c r="K12" s="6">
        <f>SUMIFS(Concentrado!L$2:L573,Concentrado!$A$2:$A573,"="&amp;$A12,Concentrado!$B$2:$B573, "=Querétaro")</f>
        <v>4.6098399025392247</v>
      </c>
      <c r="L12" s="6">
        <f>SUMIFS(Concentrado!M$2:M573,Concentrado!$A$2:$A573,"="&amp;$A12,Concentrado!$B$2:$B573, "=Querétaro")</f>
        <v>102.24777</v>
      </c>
      <c r="M12" s="6">
        <f>SUMIFS(Concentrado!N$2:N573,Concentrado!$A$2:$A573,"="&amp;$A12,Concentrado!$B$2:$B573, "=Querétaro")</f>
        <v>1.5331485843748782</v>
      </c>
      <c r="N12" s="6">
        <f>SUMIFS(Concentrado!O$2:O573,Concentrado!$A$2:$A573,"="&amp;$A12,Concentrado!$B$2:$B573, "=Querétaro")</f>
        <v>6669.1363799999999</v>
      </c>
      <c r="O12" s="6">
        <f>SUMIFS(Concentrado!P$2:P573,Concentrado!$A$2:$A573,"="&amp;$A12,Concentrado!$B$2:$B573, "=Querétaro")</f>
        <v>0</v>
      </c>
      <c r="P12" s="6">
        <f>SUMIFS(Concentrado!Q$2:Q573,Concentrado!$A$2:$A573,"="&amp;$A12,Concentrado!$B$2:$B573, "=Querétaro")</f>
        <v>0</v>
      </c>
      <c r="Q12" s="6">
        <f>SUMIFS(Concentrado!R$2:R573,Concentrado!$A$2:$A573,"="&amp;$A12,Concentrado!$B$2:$B573, "=Querétaro")</f>
        <v>0</v>
      </c>
      <c r="R12" s="6">
        <f>SUMIFS(Concentrado!S$2:S573,Concentrado!$A$2:$A573,"="&amp;$A12,Concentrado!$B$2:$B573, "=Querétaro")</f>
        <v>0</v>
      </c>
      <c r="S12" s="6">
        <f>SUMIFS(Concentrado!T$2:T573,Concentrado!$A$2:$A573,"="&amp;$A12,Concentrado!$B$2:$B573, "=Querétaro")</f>
        <v>0</v>
      </c>
      <c r="T12" s="6">
        <f>SUMIFS(Concentrado!U$2:U573,Concentrado!$A$2:$A573,"="&amp;$A12,Concentrado!$B$2:$B573, "=Querétaro")</f>
        <v>102.24777</v>
      </c>
    </row>
    <row r="13" spans="1:20" x14ac:dyDescent="0.25">
      <c r="A13" s="3">
        <v>2014</v>
      </c>
      <c r="B13" s="6">
        <f>SUMIFS(Concentrado!C$2:C574,Concentrado!$A$2:$A574,"="&amp;$A13,Concentrado!$B$2:$B574, "=Querétaro")</f>
        <v>2793.54108</v>
      </c>
      <c r="C13" s="6">
        <f>SUMIFS(Concentrado!D$2:D574,Concentrado!$A$2:$A574,"="&amp;$A13,Concentrado!$B$2:$B574, "=Querétaro")</f>
        <v>42.956548267428353</v>
      </c>
      <c r="D13" s="6">
        <f>SUMIFS(Concentrado!E$2:E574,Concentrado!$A$2:$A574,"="&amp;$A13,Concentrado!$B$2:$B574, "=Querétaro")</f>
        <v>1472.3957499999999</v>
      </c>
      <c r="E13" s="6">
        <f>SUMIFS(Concentrado!F$2:F574,Concentrado!$A$2:$A574,"="&amp;$A13,Concentrado!$B$2:$B574, "=Querétaro")</f>
        <v>22.641170218134526</v>
      </c>
      <c r="F13" s="6">
        <f>SUMIFS(Concentrado!G$2:G574,Concentrado!$A$2:$A574,"="&amp;$A13,Concentrado!$B$2:$B574, "=Querétaro")</f>
        <v>1379.0283099999999</v>
      </c>
      <c r="G13" s="6">
        <f>SUMIFS(Concentrado!H$2:H574,Concentrado!$A$2:$A574,"="&amp;$A13,Concentrado!$B$2:$B574, "=Querétaro")</f>
        <v>21.205450166734309</v>
      </c>
      <c r="H13" s="6">
        <f>SUMIFS(Concentrado!I$2:I574,Concentrado!$A$2:$A574,"="&amp;$A13,Concentrado!$B$2:$B574, "=Querétaro")</f>
        <v>350.72014000000001</v>
      </c>
      <c r="I13" s="6">
        <f>SUMIFS(Concentrado!J$2:J574,Concentrado!$A$2:$A574,"="&amp;$A13,Concentrado!$B$2:$B574, "=Querétaro")</f>
        <v>5.3930571238527225</v>
      </c>
      <c r="J13" s="6">
        <f>SUMIFS(Concentrado!K$2:K574,Concentrado!$A$2:$A574,"="&amp;$A13,Concentrado!$B$2:$B574, "=Querétaro")</f>
        <v>423.62866000000002</v>
      </c>
      <c r="K13" s="6">
        <f>SUMIFS(Concentrado!L$2:L574,Concentrado!$A$2:$A574,"="&amp;$A13,Concentrado!$B$2:$B574, "=Querétaro")</f>
        <v>6.5141784064102595</v>
      </c>
      <c r="L13" s="6">
        <f>SUMIFS(Concentrado!M$2:M574,Concentrado!$A$2:$A574,"="&amp;$A13,Concentrado!$B$2:$B574, "=Querétaro")</f>
        <v>83.864720000000005</v>
      </c>
      <c r="M13" s="6">
        <f>SUMIFS(Concentrado!N$2:N574,Concentrado!$A$2:$A574,"="&amp;$A13,Concentrado!$B$2:$B574, "=Querétaro")</f>
        <v>1.2895958174398365</v>
      </c>
      <c r="N13" s="6">
        <f>SUMIFS(Concentrado!O$2:O574,Concentrado!$A$2:$A574,"="&amp;$A13,Concentrado!$B$2:$B574, "=Querétaro")</f>
        <v>6503.1786599999996</v>
      </c>
      <c r="O13" s="6">
        <f>SUMIFS(Concentrado!P$2:P574,Concentrado!$A$2:$A574,"="&amp;$A13,Concentrado!$B$2:$B574, "=Querétaro")</f>
        <v>0</v>
      </c>
      <c r="P13" s="6">
        <f>SUMIFS(Concentrado!Q$2:Q574,Concentrado!$A$2:$A574,"="&amp;$A13,Concentrado!$B$2:$B574, "=Querétaro")</f>
        <v>0</v>
      </c>
      <c r="Q13" s="6">
        <f>SUMIFS(Concentrado!R$2:R574,Concentrado!$A$2:$A574,"="&amp;$A13,Concentrado!$B$2:$B574, "=Querétaro")</f>
        <v>0</v>
      </c>
      <c r="R13" s="6">
        <f>SUMIFS(Concentrado!S$2:S574,Concentrado!$A$2:$A574,"="&amp;$A13,Concentrado!$B$2:$B574, "=Querétaro")</f>
        <v>0</v>
      </c>
      <c r="S13" s="6">
        <f>SUMIFS(Concentrado!T$2:T574,Concentrado!$A$2:$A574,"="&amp;$A13,Concentrado!$B$2:$B574, "=Querétaro")</f>
        <v>0</v>
      </c>
      <c r="T13" s="6">
        <f>SUMIFS(Concentrado!U$2:U574,Concentrado!$A$2:$A574,"="&amp;$A13,Concentrado!$B$2:$B574, "=Querétaro")</f>
        <v>83.864720000000005</v>
      </c>
    </row>
    <row r="14" spans="1:20" x14ac:dyDescent="0.25">
      <c r="A14" s="3">
        <v>2015</v>
      </c>
      <c r="B14" s="6">
        <f>SUMIFS(Concentrado!C$2:C575,Concentrado!$A$2:$A575,"="&amp;$A14,Concentrado!$B$2:$B575, "=Querétaro")</f>
        <v>3124.73342</v>
      </c>
      <c r="C14" s="6">
        <f>SUMIFS(Concentrado!D$2:D575,Concentrado!$A$2:$A575,"="&amp;$A14,Concentrado!$B$2:$B575, "=Querétaro")</f>
        <v>44.746627804778555</v>
      </c>
      <c r="D14" s="6">
        <f>SUMIFS(Concentrado!E$2:E575,Concentrado!$A$2:$A575,"="&amp;$A14,Concentrado!$B$2:$B575, "=Querétaro")</f>
        <v>1483.9060400000001</v>
      </c>
      <c r="E14" s="6">
        <f>SUMIFS(Concentrado!F$2:F575,Concentrado!$A$2:$A575,"="&amp;$A14,Concentrado!$B$2:$B575, "=Querétaro")</f>
        <v>21.249745928451983</v>
      </c>
      <c r="F14" s="6">
        <f>SUMIFS(Concentrado!G$2:G575,Concentrado!$A$2:$A575,"="&amp;$A14,Concentrado!$B$2:$B575, "=Querétaro")</f>
        <v>1451.40266</v>
      </c>
      <c r="G14" s="6">
        <f>SUMIFS(Concentrado!H$2:H575,Concentrado!$A$2:$A575,"="&amp;$A14,Concentrado!$B$2:$B575, "=Querétaro")</f>
        <v>20.784292895579409</v>
      </c>
      <c r="H14" s="6">
        <f>SUMIFS(Concentrado!I$2:I575,Concentrado!$A$2:$A575,"="&amp;$A14,Concentrado!$B$2:$B575, "=Querétaro")</f>
        <v>292.06310999999999</v>
      </c>
      <c r="I14" s="6">
        <f>SUMIFS(Concentrado!J$2:J575,Concentrado!$A$2:$A575,"="&amp;$A14,Concentrado!$B$2:$B575, "=Querétaro")</f>
        <v>4.1823853500680697</v>
      </c>
      <c r="J14" s="6">
        <f>SUMIFS(Concentrado!K$2:K575,Concentrado!$A$2:$A575,"="&amp;$A14,Concentrado!$B$2:$B575, "=Querétaro")</f>
        <v>482.22230999999999</v>
      </c>
      <c r="K14" s="6">
        <f>SUMIFS(Concentrado!L$2:L575,Concentrado!$A$2:$A575,"="&amp;$A14,Concentrado!$B$2:$B575, "=Querétaro")</f>
        <v>6.9054921890682577</v>
      </c>
      <c r="L14" s="6">
        <f>SUMIFS(Concentrado!M$2:M575,Concentrado!$A$2:$A575,"="&amp;$A14,Concentrado!$B$2:$B575, "=Querétaro")</f>
        <v>148.8432</v>
      </c>
      <c r="M14" s="6">
        <f>SUMIFS(Concentrado!N$2:N575,Concentrado!$A$2:$A575,"="&amp;$A14,Concentrado!$B$2:$B575, "=Querétaro")</f>
        <v>2.1314558320537356</v>
      </c>
      <c r="N14" s="6">
        <f>SUMIFS(Concentrado!O$2:O575,Concentrado!$A$2:$A575,"="&amp;$A14,Concentrado!$B$2:$B575, "=Querétaro")</f>
        <v>6983.1707399999996</v>
      </c>
      <c r="O14" s="6">
        <f>SUMIFS(Concentrado!P$2:P575,Concentrado!$A$2:$A575,"="&amp;$A14,Concentrado!$B$2:$B575, "=Querétaro")</f>
        <v>0</v>
      </c>
      <c r="P14" s="6">
        <f>SUMIFS(Concentrado!Q$2:Q575,Concentrado!$A$2:$A575,"="&amp;$A14,Concentrado!$B$2:$B575, "=Querétaro")</f>
        <v>0</v>
      </c>
      <c r="Q14" s="6">
        <f>SUMIFS(Concentrado!R$2:R575,Concentrado!$A$2:$A575,"="&amp;$A14,Concentrado!$B$2:$B575, "=Querétaro")</f>
        <v>0</v>
      </c>
      <c r="R14" s="6">
        <f>SUMIFS(Concentrado!S$2:S575,Concentrado!$A$2:$A575,"="&amp;$A14,Concentrado!$B$2:$B575, "=Querétaro")</f>
        <v>0</v>
      </c>
      <c r="S14" s="6">
        <f>SUMIFS(Concentrado!T$2:T575,Concentrado!$A$2:$A575,"="&amp;$A14,Concentrado!$B$2:$B575, "=Querétaro")</f>
        <v>4.3288700000000002</v>
      </c>
      <c r="T14" s="6">
        <f>SUMIFS(Concentrado!U$2:U575,Concentrado!$A$2:$A575,"="&amp;$A14,Concentrado!$B$2:$B575, "=Querétaro")</f>
        <v>144.51433</v>
      </c>
    </row>
    <row r="15" spans="1:20" x14ac:dyDescent="0.25">
      <c r="A15" s="3">
        <v>2016</v>
      </c>
      <c r="B15" s="6">
        <f>SUMIFS(Concentrado!C$2:C576,Concentrado!$A$2:$A576,"="&amp;$A15,Concentrado!$B$2:$B576, "=Querétaro")</f>
        <v>3555.2218400000002</v>
      </c>
      <c r="C15" s="6">
        <f>SUMIFS(Concentrado!D$2:D576,Concentrado!$A$2:$A576,"="&amp;$A15,Concentrado!$B$2:$B576, "=Querétaro")</f>
        <v>46.158064107473166</v>
      </c>
      <c r="D15" s="6">
        <f>SUMIFS(Concentrado!E$2:E576,Concentrado!$A$2:$A576,"="&amp;$A15,Concentrado!$B$2:$B576, "=Querétaro")</f>
        <v>1515.2068300000001</v>
      </c>
      <c r="E15" s="6">
        <f>SUMIFS(Concentrado!F$2:F576,Concentrado!$A$2:$A576,"="&amp;$A15,Concentrado!$B$2:$B576, "=Querétaro")</f>
        <v>19.672194069110802</v>
      </c>
      <c r="F15" s="6">
        <f>SUMIFS(Concentrado!G$2:G576,Concentrado!$A$2:$A576,"="&amp;$A15,Concentrado!$B$2:$B576, "=Querétaro")</f>
        <v>1672.8052399999999</v>
      </c>
      <c r="G15" s="6">
        <f>SUMIFS(Concentrado!H$2:H576,Concentrado!$A$2:$A576,"="&amp;$A15,Concentrado!$B$2:$B576, "=Querétaro")</f>
        <v>21.718321663785972</v>
      </c>
      <c r="H15" s="6">
        <f>SUMIFS(Concentrado!I$2:I576,Concentrado!$A$2:$A576,"="&amp;$A15,Concentrado!$B$2:$B576, "=Querétaro")</f>
        <v>466.42426999999998</v>
      </c>
      <c r="I15" s="6">
        <f>SUMIFS(Concentrado!J$2:J576,Concentrado!$A$2:$A576,"="&amp;$A15,Concentrado!$B$2:$B576, "=Querétaro")</f>
        <v>6.0556675011710022</v>
      </c>
      <c r="J15" s="6">
        <f>SUMIFS(Concentrado!K$2:K576,Concentrado!$A$2:$A576,"="&amp;$A15,Concentrado!$B$2:$B576, "=Querétaro")</f>
        <v>472.80180999999999</v>
      </c>
      <c r="K15" s="6">
        <f>SUMIFS(Concentrado!L$2:L576,Concentrado!$A$2:$A576,"="&amp;$A15,Concentrado!$B$2:$B576, "=Querétaro")</f>
        <v>6.1384682133110848</v>
      </c>
      <c r="L15" s="6">
        <f>SUMIFS(Concentrado!M$2:M576,Concentrado!$A$2:$A576,"="&amp;$A15,Concentrado!$B$2:$B576, "=Querétaro")</f>
        <v>19.816760000000002</v>
      </c>
      <c r="M15" s="6">
        <f>SUMIFS(Concentrado!N$2:N576,Concentrado!$A$2:$A576,"="&amp;$A15,Concentrado!$B$2:$B576, "=Querétaro")</f>
        <v>0.25728444514798832</v>
      </c>
      <c r="N15" s="6">
        <f>SUMIFS(Concentrado!O$2:O576,Concentrado!$A$2:$A576,"="&amp;$A15,Concentrado!$B$2:$B576, "=Querétaro")</f>
        <v>7702.2767499999991</v>
      </c>
      <c r="O15" s="6">
        <f>SUMIFS(Concentrado!P$2:P576,Concentrado!$A$2:$A576,"="&amp;$A15,Concentrado!$B$2:$B576, "=Querétaro")</f>
        <v>0</v>
      </c>
      <c r="P15" s="6">
        <f>SUMIFS(Concentrado!Q$2:Q576,Concentrado!$A$2:$A576,"="&amp;$A15,Concentrado!$B$2:$B576, "=Querétaro")</f>
        <v>0</v>
      </c>
      <c r="Q15" s="6">
        <f>SUMIFS(Concentrado!R$2:R576,Concentrado!$A$2:$A576,"="&amp;$A15,Concentrado!$B$2:$B576, "=Querétaro")</f>
        <v>0</v>
      </c>
      <c r="R15" s="6">
        <f>SUMIFS(Concentrado!S$2:S576,Concentrado!$A$2:$A576,"="&amp;$A15,Concentrado!$B$2:$B576, "=Querétaro")</f>
        <v>0</v>
      </c>
      <c r="S15" s="6">
        <f>SUMIFS(Concentrado!T$2:T576,Concentrado!$A$2:$A576,"="&amp;$A15,Concentrado!$B$2:$B576, "=Querétaro")</f>
        <v>16.20542</v>
      </c>
      <c r="T15" s="6">
        <f>SUMIFS(Concentrado!U$2:U576,Concentrado!$A$2:$A576,"="&amp;$A15,Concentrado!$B$2:$B576, "=Querétaro")</f>
        <v>3.6113400000000002</v>
      </c>
    </row>
    <row r="16" spans="1:20" x14ac:dyDescent="0.25">
      <c r="A16" s="3">
        <v>2017</v>
      </c>
      <c r="B16" s="6">
        <f>SUMIFS(Concentrado!C$2:C577,Concentrado!$A$2:$A577,"="&amp;$A16,Concentrado!$B$2:$B577, "=Querétaro")</f>
        <v>4170.1897099999996</v>
      </c>
      <c r="C16" s="6">
        <f>SUMIFS(Concentrado!D$2:D577,Concentrado!$A$2:$A577,"="&amp;$A16,Concentrado!$B$2:$B577, "=Querétaro")</f>
        <v>45.511204634237259</v>
      </c>
      <c r="D16" s="6">
        <f>SUMIFS(Concentrado!E$2:E577,Concentrado!$A$2:$A577,"="&amp;$A16,Concentrado!$B$2:$B577, "=Querétaro")</f>
        <v>1610.80783</v>
      </c>
      <c r="E16" s="6">
        <f>SUMIFS(Concentrado!F$2:F577,Concentrado!$A$2:$A577,"="&amp;$A16,Concentrado!$B$2:$B577, "=Querétaro")</f>
        <v>17.579489154118523</v>
      </c>
      <c r="F16" s="6">
        <f>SUMIFS(Concentrado!G$2:G577,Concentrado!$A$2:$A577,"="&amp;$A16,Concentrado!$B$2:$B577, "=Querétaro")</f>
        <v>1908.65578</v>
      </c>
      <c r="G16" s="6">
        <f>SUMIFS(Concentrado!H$2:H577,Concentrado!$A$2:$A577,"="&amp;$A16,Concentrado!$B$2:$B577, "=Querétaro")</f>
        <v>20.830041274045477</v>
      </c>
      <c r="H16" s="6">
        <f>SUMIFS(Concentrado!I$2:I577,Concentrado!$A$2:$A577,"="&amp;$A16,Concentrado!$B$2:$B577, "=Querétaro")</f>
        <v>584.35879999999997</v>
      </c>
      <c r="I16" s="6">
        <f>SUMIFS(Concentrado!J$2:J577,Concentrado!$A$2:$A577,"="&amp;$A16,Concentrado!$B$2:$B577, "=Querétaro")</f>
        <v>6.3773772360627996</v>
      </c>
      <c r="J16" s="6">
        <f>SUMIFS(Concentrado!K$2:K577,Concentrado!$A$2:$A577,"="&amp;$A16,Concentrado!$B$2:$B577, "=Querétaro")</f>
        <v>880.03449999999998</v>
      </c>
      <c r="K16" s="6">
        <f>SUMIFS(Concentrado!L$2:L577,Concentrado!$A$2:$A577,"="&amp;$A16,Concentrado!$B$2:$B577, "=Querétaro")</f>
        <v>9.6042225893576116</v>
      </c>
      <c r="L16" s="6">
        <f>SUMIFS(Concentrado!M$2:M577,Concentrado!$A$2:$A577,"="&amp;$A16,Concentrado!$B$2:$B577, "=Querétaro")</f>
        <v>8.9490499999999997</v>
      </c>
      <c r="M16" s="6">
        <f>SUMIFS(Concentrado!N$2:N577,Concentrado!$A$2:$A577,"="&amp;$A16,Concentrado!$B$2:$B577, "=Querétaro")</f>
        <v>9.7665112178318858E-2</v>
      </c>
      <c r="N16" s="6">
        <f>SUMIFS(Concentrado!O$2:O577,Concentrado!$A$2:$A577,"="&amp;$A16,Concentrado!$B$2:$B577, "=Querétaro")</f>
        <v>9162.9956700000002</v>
      </c>
      <c r="O16" s="6">
        <f>SUMIFS(Concentrado!P$2:P577,Concentrado!$A$2:$A577,"="&amp;$A16,Concentrado!$B$2:$B577, "=Querétaro")</f>
        <v>0</v>
      </c>
      <c r="P16" s="6">
        <f>SUMIFS(Concentrado!Q$2:Q577,Concentrado!$A$2:$A577,"="&amp;$A16,Concentrado!$B$2:$B577, "=Querétaro")</f>
        <v>0</v>
      </c>
      <c r="Q16" s="6">
        <f>SUMIFS(Concentrado!R$2:R577,Concentrado!$A$2:$A577,"="&amp;$A16,Concentrado!$B$2:$B577, "=Querétaro")</f>
        <v>0</v>
      </c>
      <c r="R16" s="6">
        <f>SUMIFS(Concentrado!S$2:S577,Concentrado!$A$2:$A577,"="&amp;$A16,Concentrado!$B$2:$B577, "=Querétaro")</f>
        <v>0</v>
      </c>
      <c r="S16" s="6">
        <f>SUMIFS(Concentrado!T$2:T577,Concentrado!$A$2:$A577,"="&amp;$A16,Concentrado!$B$2:$B577, "=Querétaro")</f>
        <v>5.3367899999999997</v>
      </c>
      <c r="T16" s="6">
        <f>SUMIFS(Concentrado!U$2:U577,Concentrado!$A$2:$A577,"="&amp;$A16,Concentrado!$B$2:$B577, "=Querétaro")</f>
        <v>3.61226</v>
      </c>
    </row>
    <row r="17" spans="1:20" x14ac:dyDescent="0.25">
      <c r="A17" s="3">
        <v>2018</v>
      </c>
      <c r="B17" s="6">
        <f>SUMIFS(Concentrado!C$2:C578,Concentrado!$A$2:$A578,"="&amp;$A17,Concentrado!$B$2:$B578, "=Querétaro")</f>
        <v>4764.2077499999996</v>
      </c>
      <c r="C17" s="6">
        <f>SUMIFS(Concentrado!D$2:D578,Concentrado!$A$2:$A578,"="&amp;$A17,Concentrado!$B$2:$B578, "=Querétaro")</f>
        <v>48.111343759753417</v>
      </c>
      <c r="D17" s="6">
        <f>SUMIFS(Concentrado!E$2:E578,Concentrado!$A$2:$A578,"="&amp;$A17,Concentrado!$B$2:$B578, "=Querétaro")</f>
        <v>1505.3749299999999</v>
      </c>
      <c r="E17" s="6">
        <f>SUMIFS(Concentrado!F$2:F578,Concentrado!$A$2:$A578,"="&amp;$A17,Concentrado!$B$2:$B578, "=Querétaro")</f>
        <v>15.202026138458116</v>
      </c>
      <c r="F17" s="6">
        <f>SUMIFS(Concentrado!G$2:G578,Concentrado!$A$2:$A578,"="&amp;$A17,Concentrado!$B$2:$B578, "=Querétaro")</f>
        <v>1825.7550200000001</v>
      </c>
      <c r="G17" s="6">
        <f>SUMIFS(Concentrado!H$2:H578,Concentrado!$A$2:$A578,"="&amp;$A17,Concentrado!$B$2:$B578, "=Querétaro")</f>
        <v>18.437383925651748</v>
      </c>
      <c r="H17" s="6">
        <f>SUMIFS(Concentrado!I$2:I578,Concentrado!$A$2:$A578,"="&amp;$A17,Concentrado!$B$2:$B578, "=Querétaro")</f>
        <v>601.43877999999995</v>
      </c>
      <c r="I17" s="6">
        <f>SUMIFS(Concentrado!J$2:J578,Concentrado!$A$2:$A578,"="&amp;$A17,Concentrado!$B$2:$B578, "=Querétaro")</f>
        <v>6.0736284841958676</v>
      </c>
      <c r="J17" s="6">
        <f>SUMIFS(Concentrado!K$2:K578,Concentrado!$A$2:$A578,"="&amp;$A17,Concentrado!$B$2:$B578, "=Querétaro")</f>
        <v>1194.2245399999999</v>
      </c>
      <c r="K17" s="6">
        <f>SUMIFS(Concentrado!L$2:L578,Concentrado!$A$2:$A578,"="&amp;$A17,Concentrado!$B$2:$B578, "=Querétaro")</f>
        <v>12.059874460821611</v>
      </c>
      <c r="L17" s="6">
        <f>SUMIFS(Concentrado!M$2:M578,Concentrado!$A$2:$A578,"="&amp;$A17,Concentrado!$B$2:$B578, "=Querétaro")</f>
        <v>11.46143</v>
      </c>
      <c r="M17" s="6">
        <f>SUMIFS(Concentrado!N$2:N578,Concentrado!$A$2:$A578,"="&amp;$A17,Concentrado!$B$2:$B578, "=Querétaro")</f>
        <v>0.11574323111924552</v>
      </c>
      <c r="N17" s="6">
        <f>SUMIFS(Concentrado!O$2:O578,Concentrado!$A$2:$A578,"="&amp;$A17,Concentrado!$B$2:$B578, "=Querétaro")</f>
        <v>9902.4624499999991</v>
      </c>
      <c r="O17" s="6">
        <f>SUMIFS(Concentrado!P$2:P578,Concentrado!$A$2:$A578,"="&amp;$A17,Concentrado!$B$2:$B578, "=Querétaro")</f>
        <v>0</v>
      </c>
      <c r="P17" s="6">
        <f>SUMIFS(Concentrado!Q$2:Q578,Concentrado!$A$2:$A578,"="&amp;$A17,Concentrado!$B$2:$B578, "=Querétaro")</f>
        <v>0</v>
      </c>
      <c r="Q17" s="6">
        <f>SUMIFS(Concentrado!R$2:R578,Concentrado!$A$2:$A578,"="&amp;$A17,Concentrado!$B$2:$B578, "=Querétaro")</f>
        <v>0</v>
      </c>
      <c r="R17" s="6">
        <f>SUMIFS(Concentrado!S$2:S578,Concentrado!$A$2:$A578,"="&amp;$A17,Concentrado!$B$2:$B578, "=Querétaro")</f>
        <v>0</v>
      </c>
      <c r="S17" s="6">
        <f>SUMIFS(Concentrado!T$2:T578,Concentrado!$A$2:$A578,"="&amp;$A17,Concentrado!$B$2:$B578, "=Querétaro")</f>
        <v>7.3751600000000002</v>
      </c>
      <c r="T17" s="6">
        <f>SUMIFS(Concentrado!U$2:U578,Concentrado!$A$2:$A578,"="&amp;$A17,Concentrado!$B$2:$B578, "=Querétaro")</f>
        <v>4.0862699999999998</v>
      </c>
    </row>
    <row r="18" spans="1:20" x14ac:dyDescent="0.25">
      <c r="A18" s="3">
        <v>2019</v>
      </c>
      <c r="B18" s="6">
        <f>SUMIFS(Concentrado!C$2:C579,Concentrado!$A$2:$A579,"="&amp;$A18,Concentrado!$B$2:$B579, "=Querétaro")</f>
        <v>4581.9210199999998</v>
      </c>
      <c r="C18" s="6">
        <f>SUMIFS(Concentrado!D$2:D579,Concentrado!$A$2:$A579,"="&amp;$A18,Concentrado!$B$2:$B579, "=Querétaro")</f>
        <v>46.64859891781061</v>
      </c>
      <c r="D18" s="6">
        <f>SUMIFS(Concentrado!E$2:E579,Concentrado!$A$2:$A579,"="&amp;$A18,Concentrado!$B$2:$B579, "=Querétaro")</f>
        <v>1496.3648700000001</v>
      </c>
      <c r="E18" s="6">
        <f>SUMIFS(Concentrado!F$2:F579,Concentrado!$A$2:$A579,"="&amp;$A18,Concentrado!$B$2:$B579, "=Querétaro")</f>
        <v>15.234510667172483</v>
      </c>
      <c r="F18" s="6">
        <f>SUMIFS(Concentrado!G$2:G579,Concentrado!$A$2:$A579,"="&amp;$A18,Concentrado!$B$2:$B579, "=Querétaro")</f>
        <v>1895.6164000000001</v>
      </c>
      <c r="G18" s="6">
        <f>SUMIFS(Concentrado!H$2:H579,Concentrado!$A$2:$A579,"="&amp;$A18,Concentrado!$B$2:$B579, "=Querétaro")</f>
        <v>19.299295810564637</v>
      </c>
      <c r="H18" s="6">
        <f>SUMIFS(Concentrado!I$2:I579,Concentrado!$A$2:$A579,"="&amp;$A18,Concentrado!$B$2:$B579, "=Querétaro")</f>
        <v>632.34041999999999</v>
      </c>
      <c r="I18" s="6">
        <f>SUMIFS(Concentrado!J$2:J579,Concentrado!$A$2:$A579,"="&amp;$A18,Concentrado!$B$2:$B579, "=Querétaro")</f>
        <v>6.4378662363106169</v>
      </c>
      <c r="J18" s="6">
        <f>SUMIFS(Concentrado!K$2:K579,Concentrado!$A$2:$A579,"="&amp;$A18,Concentrado!$B$2:$B579, "=Querétaro")</f>
        <v>1208.34924</v>
      </c>
      <c r="K18" s="6">
        <f>SUMIFS(Concentrado!L$2:L579,Concentrado!$A$2:$A579,"="&amp;$A18,Concentrado!$B$2:$B579, "=Querétaro")</f>
        <v>12.302219702905589</v>
      </c>
      <c r="L18" s="6">
        <f>SUMIFS(Concentrado!M$2:M579,Concentrado!$A$2:$A579,"="&amp;$A18,Concentrado!$B$2:$B579, "=Querétaro")</f>
        <v>7.6130599999999999</v>
      </c>
      <c r="M18" s="6">
        <f>SUMIFS(Concentrado!N$2:N579,Concentrado!$A$2:$A579,"="&amp;$A18,Concentrado!$B$2:$B579, "=Querétaro")</f>
        <v>7.7508665236055777E-2</v>
      </c>
      <c r="N18" s="6">
        <f>SUMIFS(Concentrado!O$2:O579,Concentrado!$A$2:$A579,"="&amp;$A18,Concentrado!$B$2:$B579, "=Querétaro")</f>
        <v>9822.2050100000015</v>
      </c>
      <c r="O18" s="6">
        <f>SUMIFS(Concentrado!P$2:P579,Concentrado!$A$2:$A579,"="&amp;$A18,Concentrado!$B$2:$B579, "=Querétaro")</f>
        <v>0</v>
      </c>
      <c r="P18" s="6">
        <f>SUMIFS(Concentrado!Q$2:Q579,Concentrado!$A$2:$A579,"="&amp;$A18,Concentrado!$B$2:$B579, "=Querétaro")</f>
        <v>0</v>
      </c>
      <c r="Q18" s="6">
        <f>SUMIFS(Concentrado!R$2:R579,Concentrado!$A$2:$A579,"="&amp;$A18,Concentrado!$B$2:$B579, "=Querétaro")</f>
        <v>0</v>
      </c>
      <c r="R18" s="6">
        <f>SUMIFS(Concentrado!S$2:S579,Concentrado!$A$2:$A579,"="&amp;$A18,Concentrado!$B$2:$B579, "=Querétaro")</f>
        <v>0</v>
      </c>
      <c r="S18" s="6">
        <f>SUMIFS(Concentrado!T$2:T579,Concentrado!$A$2:$A579,"="&amp;$A18,Concentrado!$B$2:$B579, "=Querétaro")</f>
        <v>3.7274099999999999</v>
      </c>
      <c r="T18" s="6">
        <f>SUMIFS(Concentrado!U$2:U579,Concentrado!$A$2:$A579,"="&amp;$A18,Concentrado!$B$2:$B579, "=Querétaro")</f>
        <v>3.88565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"=Quintana Roo")</f>
        <v>1108.7727</v>
      </c>
      <c r="C2" s="6">
        <f>SUMIFS(Concentrado!D$2:D563,Concentrado!$A$2:$A563,"="&amp;$A2,Concentrado!$B$2:$B563, "=Quintana Roo")</f>
        <v>55.65805770893796</v>
      </c>
      <c r="D2" s="6">
        <f>SUMIFS(Concentrado!E$2:E563,Concentrado!$A$2:$A563,"="&amp;$A2,Concentrado!$B$2:$B563, "=Quintana Roo")</f>
        <v>159.98693</v>
      </c>
      <c r="E2" s="6">
        <f>SUMIFS(Concentrado!F$2:F563,Concentrado!$A$2:$A563,"="&amp;$A2,Concentrado!$B$2:$B563, "=Quintana Roo")</f>
        <v>8.0310074216436043</v>
      </c>
      <c r="F2" s="6">
        <f>SUMIFS(Concentrado!G$2:G563,Concentrado!$A$2:$A563,"="&amp;$A2,Concentrado!$B$2:$B563, "=Quintana Roo")</f>
        <v>505.04140000000001</v>
      </c>
      <c r="G2" s="6">
        <f>SUMIFS(Concentrado!H$2:H563,Concentrado!$A$2:$A563,"="&amp;$A2,Concentrado!$B$2:$B563, "=Quintana Roo")</f>
        <v>25.352016140551459</v>
      </c>
      <c r="H2" s="6">
        <f>SUMIFS(Concentrado!I$2:I563,Concentrado!$A$2:$A563,"="&amp;$A2,Concentrado!$B$2:$B563, "=Quintana Roo")</f>
        <v>145.6858</v>
      </c>
      <c r="I2" s="6">
        <f>SUMIFS(Concentrado!J$2:J563,Concentrado!$A$2:$A563,"="&amp;$A2,Concentrado!$B$2:$B563, "=Quintana Roo")</f>
        <v>7.313120771978598</v>
      </c>
      <c r="J2" s="6">
        <f>SUMIFS(Concentrado!K$2:K563,Concentrado!$A$2:$A563,"="&amp;$A2,Concentrado!$B$2:$B563, "=Quintana Roo")</f>
        <v>72.628500000000003</v>
      </c>
      <c r="K2" s="6">
        <f>SUMIFS(Concentrado!L$2:L563,Concentrado!$A$2:$A563,"="&amp;$A2,Concentrado!$B$2:$B563, "=Quintana Roo")</f>
        <v>3.6457979568883694</v>
      </c>
      <c r="L2" s="6">
        <f>SUMIFS(Concentrado!M$2:M563,Concentrado!$A$2:$A563,"="&amp;$A2,Concentrado!$B$2:$B563, "=Quintana Roo")</f>
        <v>0</v>
      </c>
      <c r="M2" s="6">
        <f>SUMIFS(Concentrado!N$2:N563,Concentrado!$A$2:$A563,"="&amp;$A2,Concentrado!$B$2:$B563, "=Quintana Roo")</f>
        <v>0</v>
      </c>
      <c r="N2" s="6">
        <f>SUMIFS(Concentrado!O$2:O563,Concentrado!$A$2:$A563,"="&amp;$A2,Concentrado!$B$2:$B563, "=Quintana Roo")</f>
        <v>1992.1153300000001</v>
      </c>
      <c r="O2" s="6">
        <f>SUMIFS(Concentrado!P$2:P563,Concentrado!$A$2:$A563,"="&amp;$A2,Concentrado!$B$2:$B563, "=Quintana Roo")</f>
        <v>0</v>
      </c>
      <c r="P2" s="6">
        <f>SUMIFS(Concentrado!Q$2:Q563,Concentrado!$A$2:$A563,"="&amp;$A2,Concentrado!$B$2:$B563, "=Quintana Roo")</f>
        <v>0</v>
      </c>
      <c r="Q2" s="6">
        <f>SUMIFS(Concentrado!R$2:R563,Concentrado!$A$2:$A563,"="&amp;$A2,Concentrado!$B$2:$B563, "=Quintana Roo")</f>
        <v>0</v>
      </c>
      <c r="R2" s="6">
        <f>SUMIFS(Concentrado!S$2:S563,Concentrado!$A$2:$A563,"="&amp;$A2,Concentrado!$B$2:$B563, "=Quintana Roo")</f>
        <v>0</v>
      </c>
      <c r="S2" s="6">
        <f>SUMIFS(Concentrado!T$2:T563,Concentrado!$A$2:$A563,"="&amp;$A2,Concentrado!$B$2:$B563, "=Quintana Roo")</f>
        <v>0</v>
      </c>
      <c r="T2" s="6">
        <f>SUMIFS(Concentrado!U$2:U563,Concentrado!$A$2:$A563,"="&amp;$A2,Concentrado!$B$2:$B563, "=Quintana Roo")</f>
        <v>0</v>
      </c>
    </row>
    <row r="3" spans="1:20" x14ac:dyDescent="0.25">
      <c r="A3" s="3">
        <v>2004</v>
      </c>
      <c r="B3" s="6">
        <f>SUMIFS(Concentrado!C$2:C564,Concentrado!$A$2:$A564,"="&amp;$A3,Concentrado!$B$2:$B564, "=Quintana Roo")</f>
        <v>1359.316</v>
      </c>
      <c r="C3" s="6">
        <f>SUMIFS(Concentrado!D$2:D564,Concentrado!$A$2:$A564,"="&amp;$A3,Concentrado!$B$2:$B564, "=Quintana Roo")</f>
        <v>60.278091361868491</v>
      </c>
      <c r="D3" s="6">
        <f>SUMIFS(Concentrado!E$2:E564,Concentrado!$A$2:$A564,"="&amp;$A3,Concentrado!$B$2:$B564, "=Quintana Roo")</f>
        <v>125.55625000000001</v>
      </c>
      <c r="E3" s="6">
        <f>SUMIFS(Concentrado!F$2:F564,Concentrado!$A$2:$A564,"="&amp;$A3,Concentrado!$B$2:$B564, "=Quintana Roo")</f>
        <v>5.5677201684918005</v>
      </c>
      <c r="F3" s="6">
        <f>SUMIFS(Concentrado!G$2:G564,Concentrado!$A$2:$A564,"="&amp;$A3,Concentrado!$B$2:$B564, "=Quintana Roo")</f>
        <v>537.14804000000004</v>
      </c>
      <c r="G3" s="6">
        <f>SUMIFS(Concentrado!H$2:H564,Concentrado!$A$2:$A564,"="&amp;$A3,Concentrado!$B$2:$B564, "=Quintana Roo")</f>
        <v>23.81952292915598</v>
      </c>
      <c r="H3" s="6">
        <f>SUMIFS(Concentrado!I$2:I564,Concentrado!$A$2:$A564,"="&amp;$A3,Concentrado!$B$2:$B564, "=Quintana Roo")</f>
        <v>145.80700999999999</v>
      </c>
      <c r="I3" s="6">
        <f>SUMIFS(Concentrado!J$2:J564,Concentrado!$A$2:$A564,"="&amp;$A3,Concentrado!$B$2:$B564, "=Quintana Roo")</f>
        <v>6.4657285502273734</v>
      </c>
      <c r="J3" s="6">
        <f>SUMIFS(Concentrado!K$2:K564,Concentrado!$A$2:$A564,"="&amp;$A3,Concentrado!$B$2:$B564, "=Quintana Roo")</f>
        <v>87.247420000000005</v>
      </c>
      <c r="K3" s="6">
        <f>SUMIFS(Concentrado!L$2:L564,Concentrado!$A$2:$A564,"="&amp;$A3,Concentrado!$B$2:$B564, "=Quintana Roo")</f>
        <v>3.8689369902563588</v>
      </c>
      <c r="L3" s="6">
        <f>SUMIFS(Concentrado!M$2:M564,Concentrado!$A$2:$A564,"="&amp;$A3,Concentrado!$B$2:$B564, "=Quintana Roo")</f>
        <v>0</v>
      </c>
      <c r="M3" s="6">
        <f>SUMIFS(Concentrado!N$2:N564,Concentrado!$A$2:$A564,"="&amp;$A3,Concentrado!$B$2:$B564, "=Quintana Roo")</f>
        <v>0</v>
      </c>
      <c r="N3" s="6">
        <f>SUMIFS(Concentrado!O$2:O564,Concentrado!$A$2:$A564,"="&amp;$A3,Concentrado!$B$2:$B564, "=Quintana Roo")</f>
        <v>2255.0747200000001</v>
      </c>
      <c r="O3" s="6">
        <f>SUMIFS(Concentrado!P$2:P564,Concentrado!$A$2:$A564,"="&amp;$A3,Concentrado!$B$2:$B564, "=Quintana Roo")</f>
        <v>0</v>
      </c>
      <c r="P3" s="6">
        <f>SUMIFS(Concentrado!Q$2:Q564,Concentrado!$A$2:$A564,"="&amp;$A3,Concentrado!$B$2:$B564, "=Quintana Roo")</f>
        <v>0</v>
      </c>
      <c r="Q3" s="6">
        <f>SUMIFS(Concentrado!R$2:R564,Concentrado!$A$2:$A564,"="&amp;$A3,Concentrado!$B$2:$B564, "=Quintana Roo")</f>
        <v>0</v>
      </c>
      <c r="R3" s="6">
        <f>SUMIFS(Concentrado!S$2:S564,Concentrado!$A$2:$A564,"="&amp;$A3,Concentrado!$B$2:$B564, "=Quintana Roo")</f>
        <v>0</v>
      </c>
      <c r="S3" s="6">
        <f>SUMIFS(Concentrado!T$2:T564,Concentrado!$A$2:$A564,"="&amp;$A3,Concentrado!$B$2:$B564, "=Quintana Roo")</f>
        <v>0</v>
      </c>
      <c r="T3" s="6">
        <f>SUMIFS(Concentrado!U$2:U564,Concentrado!$A$2:$A564,"="&amp;$A3,Concentrado!$B$2:$B564, "=Quintana Roo")</f>
        <v>0</v>
      </c>
    </row>
    <row r="4" spans="1:20" x14ac:dyDescent="0.25">
      <c r="A4" s="3">
        <v>2005</v>
      </c>
      <c r="B4" s="6">
        <f>SUMIFS(Concentrado!C$2:C565,Concentrado!$A$2:$A565,"="&amp;$A4,Concentrado!$B$2:$B565, "=Quintana Roo")</f>
        <v>1378.9483</v>
      </c>
      <c r="C4" s="6">
        <f>SUMIFS(Concentrado!D$2:D565,Concentrado!$A$2:$A565,"="&amp;$A4,Concentrado!$B$2:$B565, "=Quintana Roo")</f>
        <v>57.749274299139067</v>
      </c>
      <c r="D4" s="6">
        <f>SUMIFS(Concentrado!E$2:E565,Concentrado!$A$2:$A565,"="&amp;$A4,Concentrado!$B$2:$B565, "=Quintana Roo")</f>
        <v>171.27525</v>
      </c>
      <c r="E4" s="6">
        <f>SUMIFS(Concentrado!F$2:F565,Concentrado!$A$2:$A565,"="&amp;$A4,Concentrado!$B$2:$B565, "=Quintana Roo")</f>
        <v>7.1728732635615255</v>
      </c>
      <c r="F4" s="6">
        <f>SUMIFS(Concentrado!G$2:G565,Concentrado!$A$2:$A565,"="&amp;$A4,Concentrado!$B$2:$B565, "=Quintana Roo")</f>
        <v>581.23270000000002</v>
      </c>
      <c r="G4" s="6">
        <f>SUMIFS(Concentrado!H$2:H565,Concentrado!$A$2:$A565,"="&amp;$A4,Concentrado!$B$2:$B565, "=Quintana Roo")</f>
        <v>24.341570038506308</v>
      </c>
      <c r="H4" s="6">
        <f>SUMIFS(Concentrado!I$2:I565,Concentrado!$A$2:$A565,"="&amp;$A4,Concentrado!$B$2:$B565, "=Quintana Roo")</f>
        <v>166.21122</v>
      </c>
      <c r="I4" s="6">
        <f>SUMIFS(Concentrado!J$2:J565,Concentrado!$A$2:$A565,"="&amp;$A4,Concentrado!$B$2:$B565, "=Quintana Roo")</f>
        <v>6.9607956551921122</v>
      </c>
      <c r="J4" s="6">
        <f>SUMIFS(Concentrado!K$2:K565,Concentrado!$A$2:$A565,"="&amp;$A4,Concentrado!$B$2:$B565, "=Quintana Roo")</f>
        <v>90.151799999999994</v>
      </c>
      <c r="K4" s="6">
        <f>SUMIFS(Concentrado!L$2:L565,Concentrado!$A$2:$A565,"="&amp;$A4,Concentrado!$B$2:$B565, "=Quintana Roo")</f>
        <v>3.7754867436009927</v>
      </c>
      <c r="L4" s="6">
        <f>SUMIFS(Concentrado!M$2:M565,Concentrado!$A$2:$A565,"="&amp;$A4,Concentrado!$B$2:$B565, "=Quintana Roo")</f>
        <v>0</v>
      </c>
      <c r="M4" s="6">
        <f>SUMIFS(Concentrado!N$2:N565,Concentrado!$A$2:$A565,"="&amp;$A4,Concentrado!$B$2:$B565, "=Quintana Roo")</f>
        <v>0</v>
      </c>
      <c r="N4" s="6">
        <f>SUMIFS(Concentrado!O$2:O565,Concentrado!$A$2:$A565,"="&amp;$A4,Concentrado!$B$2:$B565, "=Quintana Roo")</f>
        <v>2387.81927</v>
      </c>
      <c r="O4" s="6">
        <f>SUMIFS(Concentrado!P$2:P565,Concentrado!$A$2:$A565,"="&amp;$A4,Concentrado!$B$2:$B565, "=Quintana Roo")</f>
        <v>0</v>
      </c>
      <c r="P4" s="6">
        <f>SUMIFS(Concentrado!Q$2:Q565,Concentrado!$A$2:$A565,"="&amp;$A4,Concentrado!$B$2:$B565, "=Quintana Roo")</f>
        <v>0</v>
      </c>
      <c r="Q4" s="6">
        <f>SUMIFS(Concentrado!R$2:R565,Concentrado!$A$2:$A565,"="&amp;$A4,Concentrado!$B$2:$B565, "=Quintana Roo")</f>
        <v>0</v>
      </c>
      <c r="R4" s="6">
        <f>SUMIFS(Concentrado!S$2:S565,Concentrado!$A$2:$A565,"="&amp;$A4,Concentrado!$B$2:$B565, "=Quintana Roo")</f>
        <v>0</v>
      </c>
      <c r="S4" s="6">
        <f>SUMIFS(Concentrado!T$2:T565,Concentrado!$A$2:$A565,"="&amp;$A4,Concentrado!$B$2:$B565, "=Quintana Roo")</f>
        <v>0</v>
      </c>
      <c r="T4" s="6">
        <f>SUMIFS(Concentrado!U$2:U565,Concentrado!$A$2:$A565,"="&amp;$A4,Concentrado!$B$2:$B565, "=Quintana Roo")</f>
        <v>0</v>
      </c>
    </row>
    <row r="5" spans="1:20" x14ac:dyDescent="0.25">
      <c r="A5" s="3">
        <v>2006</v>
      </c>
      <c r="B5" s="6">
        <f>SUMIFS(Concentrado!C$2:C566,Concentrado!$A$2:$A566,"="&amp;$A5,Concentrado!$B$2:$B566, "=Quintana Roo")</f>
        <v>1463.5389</v>
      </c>
      <c r="C5" s="6">
        <f>SUMIFS(Concentrado!D$2:D566,Concentrado!$A$2:$A566,"="&amp;$A5,Concentrado!$B$2:$B566, "=Quintana Roo")</f>
        <v>47.486304264221353</v>
      </c>
      <c r="D5" s="6">
        <f>SUMIFS(Concentrado!E$2:E566,Concentrado!$A$2:$A566,"="&amp;$A5,Concentrado!$B$2:$B566, "=Quintana Roo")</f>
        <v>678.76451999999995</v>
      </c>
      <c r="E5" s="6">
        <f>SUMIFS(Concentrado!F$2:F566,Concentrado!$A$2:$A566,"="&amp;$A5,Concentrado!$B$2:$B566, "=Quintana Roo")</f>
        <v>22.023342543527988</v>
      </c>
      <c r="F5" s="6">
        <f>SUMIFS(Concentrado!G$2:G566,Concentrado!$A$2:$A566,"="&amp;$A5,Concentrado!$B$2:$B566, "=Quintana Roo")</f>
        <v>651.32759999999996</v>
      </c>
      <c r="G5" s="6">
        <f>SUMIFS(Concentrado!H$2:H566,Concentrado!$A$2:$A566,"="&amp;$A5,Concentrado!$B$2:$B566, "=Quintana Roo")</f>
        <v>21.133118217278035</v>
      </c>
      <c r="H5" s="6">
        <f>SUMIFS(Concentrado!I$2:I566,Concentrado!$A$2:$A566,"="&amp;$A5,Concentrado!$B$2:$B566, "=Quintana Roo")</f>
        <v>191.45495</v>
      </c>
      <c r="I5" s="6">
        <f>SUMIFS(Concentrado!J$2:J566,Concentrado!$A$2:$A566,"="&amp;$A5,Concentrado!$B$2:$B566, "=Quintana Roo")</f>
        <v>6.2119893147980454</v>
      </c>
      <c r="J5" s="6">
        <f>SUMIFS(Concentrado!K$2:K566,Concentrado!$A$2:$A566,"="&amp;$A5,Concentrado!$B$2:$B566, "=Quintana Roo")</f>
        <v>96.937200000000004</v>
      </c>
      <c r="K5" s="6">
        <f>SUMIFS(Concentrado!L$2:L566,Concentrado!$A$2:$A566,"="&amp;$A5,Concentrado!$B$2:$B566, "=Quintana Roo")</f>
        <v>3.1452456601745795</v>
      </c>
      <c r="L5" s="6">
        <f>SUMIFS(Concentrado!M$2:M566,Concentrado!$A$2:$A566,"="&amp;$A5,Concentrado!$B$2:$B566, "=Quintana Roo")</f>
        <v>0</v>
      </c>
      <c r="M5" s="6">
        <f>SUMIFS(Concentrado!N$2:N566,Concentrado!$A$2:$A566,"="&amp;$A5,Concentrado!$B$2:$B566, "=Quintana Roo")</f>
        <v>0</v>
      </c>
      <c r="N5" s="6">
        <f>SUMIFS(Concentrado!O$2:O566,Concentrado!$A$2:$A566,"="&amp;$A5,Concentrado!$B$2:$B566, "=Quintana Roo")</f>
        <v>3082.0231699999999</v>
      </c>
      <c r="O5" s="6">
        <f>SUMIFS(Concentrado!P$2:P566,Concentrado!$A$2:$A566,"="&amp;$A5,Concentrado!$B$2:$B566, "=Quintana Roo")</f>
        <v>0</v>
      </c>
      <c r="P5" s="6">
        <f>SUMIFS(Concentrado!Q$2:Q566,Concentrado!$A$2:$A566,"="&amp;$A5,Concentrado!$B$2:$B566, "=Quintana Roo")</f>
        <v>0</v>
      </c>
      <c r="Q5" s="6">
        <f>SUMIFS(Concentrado!R$2:R566,Concentrado!$A$2:$A566,"="&amp;$A5,Concentrado!$B$2:$B566, "=Quintana Roo")</f>
        <v>0</v>
      </c>
      <c r="R5" s="6">
        <f>SUMIFS(Concentrado!S$2:S566,Concentrado!$A$2:$A566,"="&amp;$A5,Concentrado!$B$2:$B566, "=Quintana Roo")</f>
        <v>0</v>
      </c>
      <c r="S5" s="6">
        <f>SUMIFS(Concentrado!T$2:T566,Concentrado!$A$2:$A566,"="&amp;$A5,Concentrado!$B$2:$B566, "=Quintana Roo")</f>
        <v>0</v>
      </c>
      <c r="T5" s="6">
        <f>SUMIFS(Concentrado!U$2:U566,Concentrado!$A$2:$A566,"="&amp;$A5,Concentrado!$B$2:$B566, "=Quintana Roo")</f>
        <v>0</v>
      </c>
    </row>
    <row r="6" spans="1:20" x14ac:dyDescent="0.25">
      <c r="A6" s="3">
        <v>2007</v>
      </c>
      <c r="B6" s="6">
        <f>SUMIFS(Concentrado!C$2:C567,Concentrado!$A$2:$A567,"="&amp;$A6,Concentrado!$B$2:$B567, "=Quintana Roo")</f>
        <v>1602.1396</v>
      </c>
      <c r="C6" s="6">
        <f>SUMIFS(Concentrado!D$2:D567,Concentrado!$A$2:$A567,"="&amp;$A6,Concentrado!$B$2:$B567, "=Quintana Roo")</f>
        <v>53.475751126981685</v>
      </c>
      <c r="D6" s="6">
        <f>SUMIFS(Concentrado!E$2:E567,Concentrado!$A$2:$A567,"="&amp;$A6,Concentrado!$B$2:$B567, "=Quintana Roo")</f>
        <v>330.14019999999999</v>
      </c>
      <c r="E6" s="6">
        <f>SUMIFS(Concentrado!F$2:F567,Concentrado!$A$2:$A567,"="&amp;$A6,Concentrado!$B$2:$B567, "=Quintana Roo")</f>
        <v>11.019323891758221</v>
      </c>
      <c r="F6" s="6">
        <f>SUMIFS(Concentrado!G$2:G567,Concentrado!$A$2:$A567,"="&amp;$A6,Concentrado!$B$2:$B567, "=Quintana Roo")</f>
        <v>689.53930000000003</v>
      </c>
      <c r="G6" s="6">
        <f>SUMIFS(Concentrado!H$2:H567,Concentrado!$A$2:$A567,"="&amp;$A6,Concentrado!$B$2:$B567, "=Quintana Roo")</f>
        <v>23.015242865898305</v>
      </c>
      <c r="H6" s="6">
        <f>SUMIFS(Concentrado!I$2:I567,Concentrado!$A$2:$A567,"="&amp;$A6,Concentrado!$B$2:$B567, "=Quintana Roo")</f>
        <v>201.45240000000001</v>
      </c>
      <c r="I6" s="6">
        <f>SUMIFS(Concentrado!J$2:J567,Concentrado!$A$2:$A567,"="&amp;$A6,Concentrado!$B$2:$B567, "=Quintana Roo")</f>
        <v>6.724019808469353</v>
      </c>
      <c r="J6" s="6">
        <f>SUMIFS(Concentrado!K$2:K567,Concentrado!$A$2:$A567,"="&amp;$A6,Concentrado!$B$2:$B567, "=Quintana Roo")</f>
        <v>172.73990000000001</v>
      </c>
      <c r="K6" s="6">
        <f>SUMIFS(Concentrado!L$2:L567,Concentrado!$A$2:$A567,"="&amp;$A6,Concentrado!$B$2:$B567, "=Quintana Roo")</f>
        <v>5.7656623068924233</v>
      </c>
      <c r="L6" s="6">
        <f>SUMIFS(Concentrado!M$2:M567,Concentrado!$A$2:$A567,"="&amp;$A6,Concentrado!$B$2:$B567, "=Quintana Roo")</f>
        <v>0</v>
      </c>
      <c r="M6" s="6">
        <f>SUMIFS(Concentrado!N$2:N567,Concentrado!$A$2:$A567,"="&amp;$A6,Concentrado!$B$2:$B567, "=Quintana Roo")</f>
        <v>0</v>
      </c>
      <c r="N6" s="6">
        <f>SUMIFS(Concentrado!O$2:O567,Concentrado!$A$2:$A567,"="&amp;$A6,Concentrado!$B$2:$B567, "=Quintana Roo")</f>
        <v>2996.0114000000003</v>
      </c>
      <c r="O6" s="6">
        <f>SUMIFS(Concentrado!P$2:P567,Concentrado!$A$2:$A567,"="&amp;$A6,Concentrado!$B$2:$B567, "=Quintana Roo")</f>
        <v>0</v>
      </c>
      <c r="P6" s="6">
        <f>SUMIFS(Concentrado!Q$2:Q567,Concentrado!$A$2:$A567,"="&amp;$A6,Concentrado!$B$2:$B567, "=Quintana Roo")</f>
        <v>0</v>
      </c>
      <c r="Q6" s="6">
        <f>SUMIFS(Concentrado!R$2:R567,Concentrado!$A$2:$A567,"="&amp;$A6,Concentrado!$B$2:$B567, "=Quintana Roo")</f>
        <v>0</v>
      </c>
      <c r="R6" s="6">
        <f>SUMIFS(Concentrado!S$2:S567,Concentrado!$A$2:$A567,"="&amp;$A6,Concentrado!$B$2:$B567, "=Quintana Roo")</f>
        <v>0</v>
      </c>
      <c r="S6" s="6">
        <f>SUMIFS(Concentrado!T$2:T567,Concentrado!$A$2:$A567,"="&amp;$A6,Concentrado!$B$2:$B567, "=Quintana Roo")</f>
        <v>0</v>
      </c>
      <c r="T6" s="6">
        <f>SUMIFS(Concentrado!U$2:U567,Concentrado!$A$2:$A567,"="&amp;$A6,Concentrado!$B$2:$B567, "=Quintana Roo")</f>
        <v>0</v>
      </c>
    </row>
    <row r="7" spans="1:20" x14ac:dyDescent="0.25">
      <c r="A7" s="3">
        <v>2008</v>
      </c>
      <c r="B7" s="6">
        <f>SUMIFS(Concentrado!C$2:C568,Concentrado!$A$2:$A568,"="&amp;$A7,Concentrado!$B$2:$B568, "=Quintana Roo")</f>
        <v>1735.8508999999999</v>
      </c>
      <c r="C7" s="6">
        <f>SUMIFS(Concentrado!D$2:D568,Concentrado!$A$2:$A568,"="&amp;$A7,Concentrado!$B$2:$B568, "=Quintana Roo")</f>
        <v>50.64299251946921</v>
      </c>
      <c r="D7" s="6">
        <f>SUMIFS(Concentrado!E$2:E568,Concentrado!$A$2:$A568,"="&amp;$A7,Concentrado!$B$2:$B568, "=Quintana Roo")</f>
        <v>528.59428000000003</v>
      </c>
      <c r="E7" s="6">
        <f>SUMIFS(Concentrado!F$2:F568,Concentrado!$A$2:$A568,"="&amp;$A7,Concentrado!$B$2:$B568, "=Quintana Roo")</f>
        <v>15.421598806599238</v>
      </c>
      <c r="F7" s="6">
        <f>SUMIFS(Concentrado!G$2:G568,Concentrado!$A$2:$A568,"="&amp;$A7,Concentrado!$B$2:$B568, "=Quintana Roo")</f>
        <v>676.39049999999997</v>
      </c>
      <c r="G7" s="6">
        <f>SUMIFS(Concentrado!H$2:H568,Concentrado!$A$2:$A568,"="&amp;$A7,Concentrado!$B$2:$B568, "=Quintana Roo")</f>
        <v>19.733514573020088</v>
      </c>
      <c r="H7" s="6">
        <f>SUMIFS(Concentrado!I$2:I568,Concentrado!$A$2:$A568,"="&amp;$A7,Concentrado!$B$2:$B568, "=Quintana Roo")</f>
        <v>250.33009999999999</v>
      </c>
      <c r="I7" s="6">
        <f>SUMIFS(Concentrado!J$2:J568,Concentrado!$A$2:$A568,"="&amp;$A7,Concentrado!$B$2:$B568, "=Quintana Roo")</f>
        <v>7.3033146923494288</v>
      </c>
      <c r="J7" s="6">
        <f>SUMIFS(Concentrado!K$2:K568,Concentrado!$A$2:$A568,"="&amp;$A7,Concentrado!$B$2:$B568, "=Quintana Roo")</f>
        <v>236.4573</v>
      </c>
      <c r="K7" s="6">
        <f>SUMIFS(Concentrado!L$2:L568,Concentrado!$A$2:$A568,"="&amp;$A7,Concentrado!$B$2:$B568, "=Quintana Roo")</f>
        <v>6.8985794085620418</v>
      </c>
      <c r="L7" s="6">
        <f>SUMIFS(Concentrado!M$2:M568,Concentrado!$A$2:$A568,"="&amp;$A7,Concentrado!$B$2:$B568, "=Quintana Roo")</f>
        <v>0</v>
      </c>
      <c r="M7" s="6">
        <f>SUMIFS(Concentrado!N$2:N568,Concentrado!$A$2:$A568,"="&amp;$A7,Concentrado!$B$2:$B568, "=Quintana Roo")</f>
        <v>0</v>
      </c>
      <c r="N7" s="6">
        <f>SUMIFS(Concentrado!O$2:O568,Concentrado!$A$2:$A568,"="&amp;$A7,Concentrado!$B$2:$B568, "=Quintana Roo")</f>
        <v>3427.6230799999998</v>
      </c>
      <c r="O7" s="6">
        <f>SUMIFS(Concentrado!P$2:P568,Concentrado!$A$2:$A568,"="&amp;$A7,Concentrado!$B$2:$B568, "=Quintana Roo")</f>
        <v>0</v>
      </c>
      <c r="P7" s="6">
        <f>SUMIFS(Concentrado!Q$2:Q568,Concentrado!$A$2:$A568,"="&amp;$A7,Concentrado!$B$2:$B568, "=Quintana Roo")</f>
        <v>0</v>
      </c>
      <c r="Q7" s="6">
        <f>SUMIFS(Concentrado!R$2:R568,Concentrado!$A$2:$A568,"="&amp;$A7,Concentrado!$B$2:$B568, "=Quintana Roo")</f>
        <v>0</v>
      </c>
      <c r="R7" s="6">
        <f>SUMIFS(Concentrado!S$2:S568,Concentrado!$A$2:$A568,"="&amp;$A7,Concentrado!$B$2:$B568, "=Quintana Roo")</f>
        <v>0</v>
      </c>
      <c r="S7" s="6">
        <f>SUMIFS(Concentrado!T$2:T568,Concentrado!$A$2:$A568,"="&amp;$A7,Concentrado!$B$2:$B568, "=Quintana Roo")</f>
        <v>0</v>
      </c>
      <c r="T7" s="6">
        <f>SUMIFS(Concentrado!U$2:U568,Concentrado!$A$2:$A568,"="&amp;$A7,Concentrado!$B$2:$B568, "=Quintana Roo")</f>
        <v>0</v>
      </c>
    </row>
    <row r="8" spans="1:20" x14ac:dyDescent="0.25">
      <c r="A8" s="3">
        <v>2009</v>
      </c>
      <c r="B8" s="6">
        <f>SUMIFS(Concentrado!C$2:C569,Concentrado!$A$2:$A569,"="&amp;$A8,Concentrado!$B$2:$B569, "=Quintana Roo")</f>
        <v>1980.8441399999999</v>
      </c>
      <c r="C8" s="6">
        <f>SUMIFS(Concentrado!D$2:D569,Concentrado!$A$2:$A569,"="&amp;$A8,Concentrado!$B$2:$B569, "=Quintana Roo")</f>
        <v>48.756303589541325</v>
      </c>
      <c r="D8" s="6">
        <f>SUMIFS(Concentrado!E$2:E569,Concentrado!$A$2:$A569,"="&amp;$A8,Concentrado!$B$2:$B569, "=Quintana Roo")</f>
        <v>676.60383000000002</v>
      </c>
      <c r="E8" s="6">
        <f>SUMIFS(Concentrado!F$2:F569,Concentrado!$A$2:$A569,"="&amp;$A8,Concentrado!$B$2:$B569, "=Quintana Roo")</f>
        <v>16.653860381628213</v>
      </c>
      <c r="F8" s="6">
        <f>SUMIFS(Concentrado!G$2:G569,Concentrado!$A$2:$A569,"="&amp;$A8,Concentrado!$B$2:$B569, "=Quintana Roo")</f>
        <v>850.13313000000005</v>
      </c>
      <c r="G8" s="6">
        <f>SUMIFS(Concentrado!H$2:H569,Concentrado!$A$2:$A569,"="&amp;$A8,Concentrado!$B$2:$B569, "=Quintana Roo")</f>
        <v>20.925093570363899</v>
      </c>
      <c r="H8" s="6">
        <f>SUMIFS(Concentrado!I$2:I569,Concentrado!$A$2:$A569,"="&amp;$A8,Concentrado!$B$2:$B569, "=Quintana Roo")</f>
        <v>276.47815000000003</v>
      </c>
      <c r="I8" s="6">
        <f>SUMIFS(Concentrado!J$2:J569,Concentrado!$A$2:$A569,"="&amp;$A8,Concentrado!$B$2:$B569, "=Quintana Roo")</f>
        <v>6.8052060962629533</v>
      </c>
      <c r="J8" s="6">
        <f>SUMIFS(Concentrado!K$2:K569,Concentrado!$A$2:$A569,"="&amp;$A8,Concentrado!$B$2:$B569, "=Quintana Roo")</f>
        <v>278.68545</v>
      </c>
      <c r="K8" s="6">
        <f>SUMIFS(Concentrado!L$2:L569,Concentrado!$A$2:$A569,"="&amp;$A8,Concentrado!$B$2:$B569, "=Quintana Roo")</f>
        <v>6.8595363622036114</v>
      </c>
      <c r="L8" s="6">
        <f>SUMIFS(Concentrado!M$2:M569,Concentrado!$A$2:$A569,"="&amp;$A8,Concentrado!$B$2:$B569, "=Quintana Roo")</f>
        <v>0</v>
      </c>
      <c r="M8" s="6">
        <f>SUMIFS(Concentrado!N$2:N569,Concentrado!$A$2:$A569,"="&amp;$A8,Concentrado!$B$2:$B569, "=Quintana Roo")</f>
        <v>0</v>
      </c>
      <c r="N8" s="6">
        <f>SUMIFS(Concentrado!O$2:O569,Concentrado!$A$2:$A569,"="&amp;$A8,Concentrado!$B$2:$B569, "=Quintana Roo")</f>
        <v>4062.7447000000002</v>
      </c>
      <c r="O8" s="6">
        <f>SUMIFS(Concentrado!P$2:P569,Concentrado!$A$2:$A569,"="&amp;$A8,Concentrado!$B$2:$B569, "=Quintana Roo")</f>
        <v>0</v>
      </c>
      <c r="P8" s="6">
        <f>SUMIFS(Concentrado!Q$2:Q569,Concentrado!$A$2:$A569,"="&amp;$A8,Concentrado!$B$2:$B569, "=Quintana Roo")</f>
        <v>0</v>
      </c>
      <c r="Q8" s="6">
        <f>SUMIFS(Concentrado!R$2:R569,Concentrado!$A$2:$A569,"="&amp;$A8,Concentrado!$B$2:$B569, "=Quintana Roo")</f>
        <v>0</v>
      </c>
      <c r="R8" s="6">
        <f>SUMIFS(Concentrado!S$2:S569,Concentrado!$A$2:$A569,"="&amp;$A8,Concentrado!$B$2:$B569, "=Quintana Roo")</f>
        <v>0</v>
      </c>
      <c r="S8" s="6">
        <f>SUMIFS(Concentrado!T$2:T569,Concentrado!$A$2:$A569,"="&amp;$A8,Concentrado!$B$2:$B569, "=Quintana Roo")</f>
        <v>0</v>
      </c>
      <c r="T8" s="6">
        <f>SUMIFS(Concentrado!U$2:U569,Concentrado!$A$2:$A569,"="&amp;$A8,Concentrado!$B$2:$B569, "=Quintana Roo")</f>
        <v>0</v>
      </c>
    </row>
    <row r="9" spans="1:20" x14ac:dyDescent="0.25">
      <c r="A9" s="3">
        <v>2010</v>
      </c>
      <c r="B9" s="6">
        <f>SUMIFS(Concentrado!C$2:C570,Concentrado!$A$2:$A570,"="&amp;$A9,Concentrado!$B$2:$B570, "=Quintana Roo")</f>
        <v>2765.0671000000002</v>
      </c>
      <c r="C9" s="6">
        <f>SUMIFS(Concentrado!D$2:D570,Concentrado!$A$2:$A570,"="&amp;$A9,Concentrado!$B$2:$B570, "=Quintana Roo")</f>
        <v>55.897024064522228</v>
      </c>
      <c r="D9" s="6">
        <f>SUMIFS(Concentrado!E$2:E570,Concentrado!$A$2:$A570,"="&amp;$A9,Concentrado!$B$2:$B570, "=Quintana Roo")</f>
        <v>649.84011999999996</v>
      </c>
      <c r="E9" s="6">
        <f>SUMIFS(Concentrado!F$2:F570,Concentrado!$A$2:$A570,"="&amp;$A9,Concentrado!$B$2:$B570, "=Quintana Roo")</f>
        <v>13.136798317021675</v>
      </c>
      <c r="F9" s="6">
        <f>SUMIFS(Concentrado!G$2:G570,Concentrado!$A$2:$A570,"="&amp;$A9,Concentrado!$B$2:$B570, "=Quintana Roo")</f>
        <v>897.92179999999996</v>
      </c>
      <c r="G9" s="6">
        <f>SUMIFS(Concentrado!H$2:H570,Concentrado!$A$2:$A570,"="&amp;$A9,Concentrado!$B$2:$B570, "=Quintana Roo")</f>
        <v>18.151876481644553</v>
      </c>
      <c r="H9" s="6">
        <f>SUMIFS(Concentrado!I$2:I570,Concentrado!$A$2:$A570,"="&amp;$A9,Concentrado!$B$2:$B570, "=Quintana Roo")</f>
        <v>289.07440000000003</v>
      </c>
      <c r="I9" s="6">
        <f>SUMIFS(Concentrado!J$2:J570,Concentrado!$A$2:$A570,"="&amp;$A9,Concentrado!$B$2:$B570, "=Quintana Roo")</f>
        <v>5.843763680540456</v>
      </c>
      <c r="J9" s="6">
        <f>SUMIFS(Concentrado!K$2:K570,Concentrado!$A$2:$A570,"="&amp;$A9,Concentrado!$B$2:$B570, "=Quintana Roo")</f>
        <v>344.81270000000001</v>
      </c>
      <c r="K9" s="6">
        <f>SUMIFS(Concentrado!L$2:L570,Concentrado!$A$2:$A570,"="&amp;$A9,Concentrado!$B$2:$B570, "=Quintana Roo")</f>
        <v>6.9705374562710904</v>
      </c>
      <c r="L9" s="6">
        <f>SUMIFS(Concentrado!M$2:M570,Concentrado!$A$2:$A570,"="&amp;$A9,Concentrado!$B$2:$B570, "=Quintana Roo")</f>
        <v>0</v>
      </c>
      <c r="M9" s="6">
        <f>SUMIFS(Concentrado!N$2:N570,Concentrado!$A$2:$A570,"="&amp;$A9,Concentrado!$B$2:$B570, "=Quintana Roo")</f>
        <v>0</v>
      </c>
      <c r="N9" s="6">
        <f>SUMIFS(Concentrado!O$2:O570,Concentrado!$A$2:$A570,"="&amp;$A9,Concentrado!$B$2:$B570, "=Quintana Roo")</f>
        <v>4946.71612</v>
      </c>
      <c r="O9" s="6">
        <f>SUMIFS(Concentrado!P$2:P570,Concentrado!$A$2:$A570,"="&amp;$A9,Concentrado!$B$2:$B570, "=Quintana Roo")</f>
        <v>0</v>
      </c>
      <c r="P9" s="6">
        <f>SUMIFS(Concentrado!Q$2:Q570,Concentrado!$A$2:$A570,"="&amp;$A9,Concentrado!$B$2:$B570, "=Quintana Roo")</f>
        <v>0</v>
      </c>
      <c r="Q9" s="6">
        <f>SUMIFS(Concentrado!R$2:R570,Concentrado!$A$2:$A570,"="&amp;$A9,Concentrado!$B$2:$B570, "=Quintana Roo")</f>
        <v>0</v>
      </c>
      <c r="R9" s="6">
        <f>SUMIFS(Concentrado!S$2:S570,Concentrado!$A$2:$A570,"="&amp;$A9,Concentrado!$B$2:$B570, "=Quintana Roo")</f>
        <v>0</v>
      </c>
      <c r="S9" s="6">
        <f>SUMIFS(Concentrado!T$2:T570,Concentrado!$A$2:$A570,"="&amp;$A9,Concentrado!$B$2:$B570, "=Quintana Roo")</f>
        <v>0</v>
      </c>
      <c r="T9" s="6">
        <f>SUMIFS(Concentrado!U$2:U570,Concentrado!$A$2:$A570,"="&amp;$A9,Concentrado!$B$2:$B570, "=Quintana Roo")</f>
        <v>0</v>
      </c>
    </row>
    <row r="10" spans="1:20" x14ac:dyDescent="0.25">
      <c r="A10" s="3">
        <v>2011</v>
      </c>
      <c r="B10" s="6">
        <f>SUMIFS(Concentrado!C$2:C571,Concentrado!$A$2:$A571,"="&amp;$A10,Concentrado!$B$2:$B571, "=Quintana Roo")</f>
        <v>2875.5129400000001</v>
      </c>
      <c r="C10" s="6">
        <f>SUMIFS(Concentrado!D$2:D571,Concentrado!$A$2:$A571,"="&amp;$A10,Concentrado!$B$2:$B571, "=Quintana Roo")</f>
        <v>52.83576264051576</v>
      </c>
      <c r="D10" s="6">
        <f>SUMIFS(Concentrado!E$2:E571,Concentrado!$A$2:$A571,"="&amp;$A10,Concentrado!$B$2:$B571, "=Quintana Roo")</f>
        <v>747.51125000000002</v>
      </c>
      <c r="E10" s="6">
        <f>SUMIFS(Concentrado!F$2:F571,Concentrado!$A$2:$A571,"="&amp;$A10,Concentrado!$B$2:$B571, "=Quintana Roo")</f>
        <v>13.735054510349459</v>
      </c>
      <c r="F10" s="6">
        <f>SUMIFS(Concentrado!G$2:G571,Concentrado!$A$2:$A571,"="&amp;$A10,Concentrado!$B$2:$B571, "=Quintana Roo")</f>
        <v>992.33085000000005</v>
      </c>
      <c r="G10" s="6">
        <f>SUMIFS(Concentrado!H$2:H571,Concentrado!$A$2:$A571,"="&amp;$A10,Concentrado!$B$2:$B571, "=Quintana Roo")</f>
        <v>18.233462462339414</v>
      </c>
      <c r="H10" s="6">
        <f>SUMIFS(Concentrado!I$2:I571,Concentrado!$A$2:$A571,"="&amp;$A10,Concentrado!$B$2:$B571, "=Quintana Roo")</f>
        <v>308.48901999999998</v>
      </c>
      <c r="I10" s="6">
        <f>SUMIFS(Concentrado!J$2:J571,Concentrado!$A$2:$A571,"="&amp;$A10,Concentrado!$B$2:$B571, "=Quintana Roo")</f>
        <v>5.6682939628591322</v>
      </c>
      <c r="J10" s="6">
        <f>SUMIFS(Concentrado!K$2:K571,Concentrado!$A$2:$A571,"="&amp;$A10,Concentrado!$B$2:$B571, "=Quintana Roo")</f>
        <v>518.51693999999998</v>
      </c>
      <c r="K10" s="6">
        <f>SUMIFS(Concentrado!L$2:L571,Concentrado!$A$2:$A571,"="&amp;$A10,Concentrado!$B$2:$B571, "=Quintana Roo")</f>
        <v>9.5274264239362285</v>
      </c>
      <c r="L10" s="6">
        <f>SUMIFS(Concentrado!M$2:M571,Concentrado!$A$2:$A571,"="&amp;$A10,Concentrado!$B$2:$B571, "=Quintana Roo")</f>
        <v>0</v>
      </c>
      <c r="M10" s="6">
        <f>SUMIFS(Concentrado!N$2:N571,Concentrado!$A$2:$A571,"="&amp;$A10,Concentrado!$B$2:$B571, "=Quintana Roo")</f>
        <v>0</v>
      </c>
      <c r="N10" s="6">
        <f>SUMIFS(Concentrado!O$2:O571,Concentrado!$A$2:$A571,"="&amp;$A10,Concentrado!$B$2:$B571, "=Quintana Roo")</f>
        <v>5442.3610000000008</v>
      </c>
      <c r="O10" s="6">
        <f>SUMIFS(Concentrado!P$2:P571,Concentrado!$A$2:$A571,"="&amp;$A10,Concentrado!$B$2:$B571, "=Quintana Roo")</f>
        <v>0</v>
      </c>
      <c r="P10" s="6">
        <f>SUMIFS(Concentrado!Q$2:Q571,Concentrado!$A$2:$A571,"="&amp;$A10,Concentrado!$B$2:$B571, "=Quintana Roo")</f>
        <v>0</v>
      </c>
      <c r="Q10" s="6">
        <f>SUMIFS(Concentrado!R$2:R571,Concentrado!$A$2:$A571,"="&amp;$A10,Concentrado!$B$2:$B571, "=Quintana Roo")</f>
        <v>0</v>
      </c>
      <c r="R10" s="6">
        <f>SUMIFS(Concentrado!S$2:S571,Concentrado!$A$2:$A571,"="&amp;$A10,Concentrado!$B$2:$B571, "=Quintana Roo")</f>
        <v>0</v>
      </c>
      <c r="S10" s="6">
        <f>SUMIFS(Concentrado!T$2:T571,Concentrado!$A$2:$A571,"="&amp;$A10,Concentrado!$B$2:$B571, "=Quintana Roo")</f>
        <v>0</v>
      </c>
      <c r="T10" s="6">
        <f>SUMIFS(Concentrado!U$2:U571,Concentrado!$A$2:$A571,"="&amp;$A10,Concentrado!$B$2:$B571, "=Quintana Roo")</f>
        <v>0</v>
      </c>
    </row>
    <row r="11" spans="1:20" x14ac:dyDescent="0.25">
      <c r="A11" s="3">
        <v>2012</v>
      </c>
      <c r="B11" s="6">
        <f>SUMIFS(Concentrado!C$2:C572,Concentrado!$A$2:$A572,"="&amp;$A11,Concentrado!$B$2:$B572, "=Quintana Roo")</f>
        <v>2782.4379600000002</v>
      </c>
      <c r="C11" s="6">
        <f>SUMIFS(Concentrado!D$2:D572,Concentrado!$A$2:$A572,"="&amp;$A11,Concentrado!$B$2:$B572, "=Quintana Roo")</f>
        <v>48.68616181274291</v>
      </c>
      <c r="D11" s="6">
        <f>SUMIFS(Concentrado!E$2:E572,Concentrado!$A$2:$A572,"="&amp;$A11,Concentrado!$B$2:$B572, "=Quintana Roo")</f>
        <v>844.35839999999996</v>
      </c>
      <c r="E11" s="6">
        <f>SUMIFS(Concentrado!F$2:F572,Concentrado!$A$2:$A572,"="&amp;$A11,Concentrado!$B$2:$B572, "=Quintana Roo")</f>
        <v>14.774298755738904</v>
      </c>
      <c r="F11" s="6">
        <f>SUMIFS(Concentrado!G$2:G572,Concentrado!$A$2:$A572,"="&amp;$A11,Concentrado!$B$2:$B572, "=Quintana Roo")</f>
        <v>1106.8306500000001</v>
      </c>
      <c r="G11" s="6">
        <f>SUMIFS(Concentrado!H$2:H572,Concentrado!$A$2:$A572,"="&amp;$A11,Concentrado!$B$2:$B572, "=Quintana Roo")</f>
        <v>19.366949739717974</v>
      </c>
      <c r="H11" s="6">
        <f>SUMIFS(Concentrado!I$2:I572,Concentrado!$A$2:$A572,"="&amp;$A11,Concentrado!$B$2:$B572, "=Quintana Roo")</f>
        <v>299.21300000000002</v>
      </c>
      <c r="I11" s="6">
        <f>SUMIFS(Concentrado!J$2:J572,Concentrado!$A$2:$A572,"="&amp;$A11,Concentrado!$B$2:$B572, "=Quintana Roo")</f>
        <v>5.235528246774007</v>
      </c>
      <c r="J11" s="6">
        <f>SUMIFS(Concentrado!K$2:K572,Concentrado!$A$2:$A572,"="&amp;$A11,Concentrado!$B$2:$B572, "=Quintana Roo")</f>
        <v>682.20889999999997</v>
      </c>
      <c r="K11" s="6">
        <f>SUMIFS(Concentrado!L$2:L572,Concentrado!$A$2:$A572,"="&amp;$A11,Concentrado!$B$2:$B572, "=Quintana Roo")</f>
        <v>11.937061445026197</v>
      </c>
      <c r="L11" s="6">
        <f>SUMIFS(Concentrado!M$2:M572,Concentrado!$A$2:$A572,"="&amp;$A11,Concentrado!$B$2:$B572, "=Quintana Roo")</f>
        <v>0</v>
      </c>
      <c r="M11" s="6">
        <f>SUMIFS(Concentrado!N$2:N572,Concentrado!$A$2:$A572,"="&amp;$A11,Concentrado!$B$2:$B572, "=Quintana Roo")</f>
        <v>0</v>
      </c>
      <c r="N11" s="6">
        <f>SUMIFS(Concentrado!O$2:O572,Concentrado!$A$2:$A572,"="&amp;$A11,Concentrado!$B$2:$B572, "=Quintana Roo")</f>
        <v>5715.0489100000004</v>
      </c>
      <c r="O11" s="6">
        <f>SUMIFS(Concentrado!P$2:P572,Concentrado!$A$2:$A572,"="&amp;$A11,Concentrado!$B$2:$B572, "=Quintana Roo")</f>
        <v>0</v>
      </c>
      <c r="P11" s="6">
        <f>SUMIFS(Concentrado!Q$2:Q572,Concentrado!$A$2:$A572,"="&amp;$A11,Concentrado!$B$2:$B572, "=Quintana Roo")</f>
        <v>0</v>
      </c>
      <c r="Q11" s="6">
        <f>SUMIFS(Concentrado!R$2:R572,Concentrado!$A$2:$A572,"="&amp;$A11,Concentrado!$B$2:$B572, "=Quintana Roo")</f>
        <v>0</v>
      </c>
      <c r="R11" s="6">
        <f>SUMIFS(Concentrado!S$2:S572,Concentrado!$A$2:$A572,"="&amp;$A11,Concentrado!$B$2:$B572, "=Quintana Roo")</f>
        <v>0</v>
      </c>
      <c r="S11" s="6">
        <f>SUMIFS(Concentrado!T$2:T572,Concentrado!$A$2:$A572,"="&amp;$A11,Concentrado!$B$2:$B572, "=Quintana Roo")</f>
        <v>0</v>
      </c>
      <c r="T11" s="6">
        <f>SUMIFS(Concentrado!U$2:U572,Concentrado!$A$2:$A572,"="&amp;$A11,Concentrado!$B$2:$B572, "=Quintana Roo")</f>
        <v>0</v>
      </c>
    </row>
    <row r="12" spans="1:20" x14ac:dyDescent="0.25">
      <c r="A12" s="3">
        <v>2013</v>
      </c>
      <c r="B12" s="6">
        <f>SUMIFS(Concentrado!C$2:C573,Concentrado!$A$2:$A573,"="&amp;$A12,Concentrado!$B$2:$B573, "=Quintana Roo")</f>
        <v>2885.9553299999998</v>
      </c>
      <c r="C12" s="6">
        <f>SUMIFS(Concentrado!D$2:D573,Concentrado!$A$2:$A573,"="&amp;$A12,Concentrado!$B$2:$B573, "=Quintana Roo")</f>
        <v>46.646122885420212</v>
      </c>
      <c r="D12" s="6">
        <f>SUMIFS(Concentrado!E$2:E573,Concentrado!$A$2:$A573,"="&amp;$A12,Concentrado!$B$2:$B573, "=Quintana Roo")</f>
        <v>890.46879999999999</v>
      </c>
      <c r="E12" s="6">
        <f>SUMIFS(Concentrado!F$2:F573,Concentrado!$A$2:$A573,"="&amp;$A12,Concentrado!$B$2:$B573, "=Quintana Roo")</f>
        <v>14.392778931347033</v>
      </c>
      <c r="F12" s="6">
        <f>SUMIFS(Concentrado!G$2:G573,Concentrado!$A$2:$A573,"="&amp;$A12,Concentrado!$B$2:$B573, "=Quintana Roo")</f>
        <v>1116.5393099999999</v>
      </c>
      <c r="G12" s="6">
        <f>SUMIFS(Concentrado!H$2:H573,Concentrado!$A$2:$A573,"="&amp;$A12,Concentrado!$B$2:$B573, "=Quintana Roo")</f>
        <v>18.04679002452276</v>
      </c>
      <c r="H12" s="6">
        <f>SUMIFS(Concentrado!I$2:I573,Concentrado!$A$2:$A573,"="&amp;$A12,Concentrado!$B$2:$B573, "=Quintana Roo")</f>
        <v>341.29844000000003</v>
      </c>
      <c r="I12" s="6">
        <f>SUMIFS(Concentrado!J$2:J573,Concentrado!$A$2:$A573,"="&amp;$A12,Concentrado!$B$2:$B573, "=Quintana Roo")</f>
        <v>5.5164571701261291</v>
      </c>
      <c r="J12" s="6">
        <f>SUMIFS(Concentrado!K$2:K573,Concentrado!$A$2:$A573,"="&amp;$A12,Concentrado!$B$2:$B573, "=Quintana Roo")</f>
        <v>952.65174000000002</v>
      </c>
      <c r="K12" s="6">
        <f>SUMIFS(Concentrado!L$2:L573,Concentrado!$A$2:$A573,"="&amp;$A12,Concentrado!$B$2:$B573, "=Quintana Roo")</f>
        <v>15.397850988583869</v>
      </c>
      <c r="L12" s="6">
        <f>SUMIFS(Concentrado!M$2:M573,Concentrado!$A$2:$A573,"="&amp;$A12,Concentrado!$B$2:$B573, "=Quintana Roo")</f>
        <v>0</v>
      </c>
      <c r="M12" s="6">
        <f>SUMIFS(Concentrado!N$2:N573,Concentrado!$A$2:$A573,"="&amp;$A12,Concentrado!$B$2:$B573, "=Quintana Roo")</f>
        <v>0</v>
      </c>
      <c r="N12" s="6">
        <f>SUMIFS(Concentrado!O$2:O573,Concentrado!$A$2:$A573,"="&amp;$A12,Concentrado!$B$2:$B573, "=Quintana Roo")</f>
        <v>6186.9136199999994</v>
      </c>
      <c r="O12" s="6">
        <f>SUMIFS(Concentrado!P$2:P573,Concentrado!$A$2:$A573,"="&amp;$A12,Concentrado!$B$2:$B573, "=Quintana Roo")</f>
        <v>0</v>
      </c>
      <c r="P12" s="6">
        <f>SUMIFS(Concentrado!Q$2:Q573,Concentrado!$A$2:$A573,"="&amp;$A12,Concentrado!$B$2:$B573, "=Quintana Roo")</f>
        <v>0</v>
      </c>
      <c r="Q12" s="6">
        <f>SUMIFS(Concentrado!R$2:R573,Concentrado!$A$2:$A573,"="&amp;$A12,Concentrado!$B$2:$B573, "=Quintana Roo")</f>
        <v>0</v>
      </c>
      <c r="R12" s="6">
        <f>SUMIFS(Concentrado!S$2:S573,Concentrado!$A$2:$A573,"="&amp;$A12,Concentrado!$B$2:$B573, "=Quintana Roo")</f>
        <v>0</v>
      </c>
      <c r="S12" s="6">
        <f>SUMIFS(Concentrado!T$2:T573,Concentrado!$A$2:$A573,"="&amp;$A12,Concentrado!$B$2:$B573, "=Quintana Roo")</f>
        <v>0</v>
      </c>
      <c r="T12" s="6">
        <f>SUMIFS(Concentrado!U$2:U573,Concentrado!$A$2:$A573,"="&amp;$A12,Concentrado!$B$2:$B573, "=Quintana Roo")</f>
        <v>0</v>
      </c>
    </row>
    <row r="13" spans="1:20" x14ac:dyDescent="0.25">
      <c r="A13" s="3">
        <v>2014</v>
      </c>
      <c r="B13" s="6">
        <f>SUMIFS(Concentrado!C$2:C574,Concentrado!$A$2:$A574,"="&amp;$A13,Concentrado!$B$2:$B574, "=Quintana Roo")</f>
        <v>2789.67634</v>
      </c>
      <c r="C13" s="6">
        <f>SUMIFS(Concentrado!D$2:D574,Concentrado!$A$2:$A574,"="&amp;$A13,Concentrado!$B$2:$B574, "=Quintana Roo")</f>
        <v>44.490285387163752</v>
      </c>
      <c r="D13" s="6">
        <f>SUMIFS(Concentrado!E$2:E574,Concentrado!$A$2:$A574,"="&amp;$A13,Concentrado!$B$2:$B574, "=Quintana Roo")</f>
        <v>1032.3635999999999</v>
      </c>
      <c r="E13" s="6">
        <f>SUMIFS(Concentrado!F$2:F574,Concentrado!$A$2:$A574,"="&amp;$A13,Concentrado!$B$2:$B574, "=Quintana Roo")</f>
        <v>16.464329760677458</v>
      </c>
      <c r="F13" s="6">
        <f>SUMIFS(Concentrado!G$2:G574,Concentrado!$A$2:$A574,"="&amp;$A13,Concentrado!$B$2:$B574, "=Quintana Roo")</f>
        <v>1210.4487799999999</v>
      </c>
      <c r="G13" s="6">
        <f>SUMIFS(Concentrado!H$2:H574,Concentrado!$A$2:$A574,"="&amp;$A13,Concentrado!$B$2:$B574, "=Quintana Roo")</f>
        <v>19.304465860990952</v>
      </c>
      <c r="H13" s="6">
        <f>SUMIFS(Concentrado!I$2:I574,Concentrado!$A$2:$A574,"="&amp;$A13,Concentrado!$B$2:$B574, "=Quintana Roo")</f>
        <v>506.62083999999999</v>
      </c>
      <c r="I13" s="6">
        <f>SUMIFS(Concentrado!J$2:J574,Concentrado!$A$2:$A574,"="&amp;$A13,Concentrado!$B$2:$B574, "=Quintana Roo")</f>
        <v>8.0796848836896356</v>
      </c>
      <c r="J13" s="6">
        <f>SUMIFS(Concentrado!K$2:K574,Concentrado!$A$2:$A574,"="&amp;$A13,Concentrado!$B$2:$B574, "=Quintana Roo")</f>
        <v>731.19488000000001</v>
      </c>
      <c r="K13" s="6">
        <f>SUMIFS(Concentrado!L$2:L574,Concentrado!$A$2:$A574,"="&amp;$A13,Concentrado!$B$2:$B574, "=Quintana Roo")</f>
        <v>11.661234107478201</v>
      </c>
      <c r="L13" s="6">
        <f>SUMIFS(Concentrado!M$2:M574,Concentrado!$A$2:$A574,"="&amp;$A13,Concentrado!$B$2:$B574, "=Quintana Roo")</f>
        <v>0</v>
      </c>
      <c r="M13" s="6">
        <f>SUMIFS(Concentrado!N$2:N574,Concentrado!$A$2:$A574,"="&amp;$A13,Concentrado!$B$2:$B574, "=Quintana Roo")</f>
        <v>0</v>
      </c>
      <c r="N13" s="6">
        <f>SUMIFS(Concentrado!O$2:O574,Concentrado!$A$2:$A574,"="&amp;$A13,Concentrado!$B$2:$B574, "=Quintana Roo")</f>
        <v>6270.3044399999999</v>
      </c>
      <c r="O13" s="6">
        <f>SUMIFS(Concentrado!P$2:P574,Concentrado!$A$2:$A574,"="&amp;$A13,Concentrado!$B$2:$B574, "=Quintana Roo")</f>
        <v>0</v>
      </c>
      <c r="P13" s="6">
        <f>SUMIFS(Concentrado!Q$2:Q574,Concentrado!$A$2:$A574,"="&amp;$A13,Concentrado!$B$2:$B574, "=Quintana Roo")</f>
        <v>0</v>
      </c>
      <c r="Q13" s="6">
        <f>SUMIFS(Concentrado!R$2:R574,Concentrado!$A$2:$A574,"="&amp;$A13,Concentrado!$B$2:$B574, "=Quintana Roo")</f>
        <v>0</v>
      </c>
      <c r="R13" s="6">
        <f>SUMIFS(Concentrado!S$2:S574,Concentrado!$A$2:$A574,"="&amp;$A13,Concentrado!$B$2:$B574, "=Quintana Roo")</f>
        <v>0</v>
      </c>
      <c r="S13" s="6">
        <f>SUMIFS(Concentrado!T$2:T574,Concentrado!$A$2:$A574,"="&amp;$A13,Concentrado!$B$2:$B574, "=Quintana Roo")</f>
        <v>0</v>
      </c>
      <c r="T13" s="6">
        <f>SUMIFS(Concentrado!U$2:U574,Concentrado!$A$2:$A574,"="&amp;$A13,Concentrado!$B$2:$B574, "=Quintana Roo")</f>
        <v>0</v>
      </c>
    </row>
    <row r="14" spans="1:20" x14ac:dyDescent="0.25">
      <c r="A14" s="3">
        <v>2015</v>
      </c>
      <c r="B14" s="6">
        <f>SUMIFS(Concentrado!C$2:C575,Concentrado!$A$2:$A575,"="&amp;$A14,Concentrado!$B$2:$B575, "=Quintana Roo")</f>
        <v>3134.8040299999998</v>
      </c>
      <c r="C14" s="6">
        <f>SUMIFS(Concentrado!D$2:D575,Concentrado!$A$2:$A575,"="&amp;$A14,Concentrado!$B$2:$B575, "=Quintana Roo")</f>
        <v>47.682818551692527</v>
      </c>
      <c r="D14" s="6">
        <f>SUMIFS(Concentrado!E$2:E575,Concentrado!$A$2:$A575,"="&amp;$A14,Concentrado!$B$2:$B575, "=Quintana Roo")</f>
        <v>1040.43399</v>
      </c>
      <c r="E14" s="6">
        <f>SUMIFS(Concentrado!F$2:F575,Concentrado!$A$2:$A575,"="&amp;$A14,Concentrado!$B$2:$B575, "=Quintana Roo")</f>
        <v>15.825813889930298</v>
      </c>
      <c r="F14" s="6">
        <f>SUMIFS(Concentrado!G$2:G575,Concentrado!$A$2:$A575,"="&amp;$A14,Concentrado!$B$2:$B575, "=Quintana Roo")</f>
        <v>1343.79439</v>
      </c>
      <c r="G14" s="6">
        <f>SUMIFS(Concentrado!H$2:H575,Concentrado!$A$2:$A575,"="&amp;$A14,Concentrado!$B$2:$B575, "=Quintana Roo")</f>
        <v>20.440162592604665</v>
      </c>
      <c r="H14" s="6">
        <f>SUMIFS(Concentrado!I$2:I575,Concentrado!$A$2:$A575,"="&amp;$A14,Concentrado!$B$2:$B575, "=Quintana Roo")</f>
        <v>530.24081000000001</v>
      </c>
      <c r="I14" s="6">
        <f>SUMIFS(Concentrado!J$2:J575,Concentrado!$A$2:$A575,"="&amp;$A14,Concentrado!$B$2:$B575, "=Quintana Roo")</f>
        <v>8.0653770028273417</v>
      </c>
      <c r="J14" s="6">
        <f>SUMIFS(Concentrado!K$2:K575,Concentrado!$A$2:$A575,"="&amp;$A14,Concentrado!$B$2:$B575, "=Quintana Roo")</f>
        <v>525.01103000000001</v>
      </c>
      <c r="K14" s="6">
        <f>SUMIFS(Concentrado!L$2:L575,Concentrado!$A$2:$A575,"="&amp;$A14,Concentrado!$B$2:$B575, "=Quintana Roo")</f>
        <v>7.9858279629451676</v>
      </c>
      <c r="L14" s="6">
        <f>SUMIFS(Concentrado!M$2:M575,Concentrado!$A$2:$A575,"="&amp;$A14,Concentrado!$B$2:$B575, "=Quintana Roo")</f>
        <v>0</v>
      </c>
      <c r="M14" s="6">
        <f>SUMIFS(Concentrado!N$2:N575,Concentrado!$A$2:$A575,"="&amp;$A14,Concentrado!$B$2:$B575, "=Quintana Roo")</f>
        <v>0</v>
      </c>
      <c r="N14" s="6">
        <f>SUMIFS(Concentrado!O$2:O575,Concentrado!$A$2:$A575,"="&amp;$A14,Concentrado!$B$2:$B575, "=Quintana Roo")</f>
        <v>6574.2842499999997</v>
      </c>
      <c r="O14" s="6">
        <f>SUMIFS(Concentrado!P$2:P575,Concentrado!$A$2:$A575,"="&amp;$A14,Concentrado!$B$2:$B575, "=Quintana Roo")</f>
        <v>0</v>
      </c>
      <c r="P14" s="6">
        <f>SUMIFS(Concentrado!Q$2:Q575,Concentrado!$A$2:$A575,"="&amp;$A14,Concentrado!$B$2:$B575, "=Quintana Roo")</f>
        <v>0</v>
      </c>
      <c r="Q14" s="6">
        <f>SUMIFS(Concentrado!R$2:R575,Concentrado!$A$2:$A575,"="&amp;$A14,Concentrado!$B$2:$B575, "=Quintana Roo")</f>
        <v>0</v>
      </c>
      <c r="R14" s="6">
        <f>SUMIFS(Concentrado!S$2:S575,Concentrado!$A$2:$A575,"="&amp;$A14,Concentrado!$B$2:$B575, "=Quintana Roo")</f>
        <v>0</v>
      </c>
      <c r="S14" s="6">
        <f>SUMIFS(Concentrado!T$2:T575,Concentrado!$A$2:$A575,"="&amp;$A14,Concentrado!$B$2:$B575, "=Quintana Roo")</f>
        <v>0</v>
      </c>
      <c r="T14" s="6">
        <f>SUMIFS(Concentrado!U$2:U575,Concentrado!$A$2:$A575,"="&amp;$A14,Concentrado!$B$2:$B575, "=Quintana Roo")</f>
        <v>0</v>
      </c>
    </row>
    <row r="15" spans="1:20" x14ac:dyDescent="0.25">
      <c r="A15" s="3">
        <v>2016</v>
      </c>
      <c r="B15" s="6">
        <f>SUMIFS(Concentrado!C$2:C576,Concentrado!$A$2:$A576,"="&amp;$A15,Concentrado!$B$2:$B576, "=Quintana Roo")</f>
        <v>3311.46765</v>
      </c>
      <c r="C15" s="6">
        <f>SUMIFS(Concentrado!D$2:D576,Concentrado!$A$2:$A576,"="&amp;$A15,Concentrado!$B$2:$B576, "=Quintana Roo")</f>
        <v>48.682265731327654</v>
      </c>
      <c r="D15" s="6">
        <f>SUMIFS(Concentrado!E$2:E576,Concentrado!$A$2:$A576,"="&amp;$A15,Concentrado!$B$2:$B576, "=Quintana Roo")</f>
        <v>1062.38039</v>
      </c>
      <c r="E15" s="6">
        <f>SUMIFS(Concentrado!F$2:F576,Concentrado!$A$2:$A576,"="&amp;$A15,Concentrado!$B$2:$B576, "=Quintana Roo")</f>
        <v>15.618175963075318</v>
      </c>
      <c r="F15" s="6">
        <f>SUMIFS(Concentrado!G$2:G576,Concentrado!$A$2:$A576,"="&amp;$A15,Concentrado!$B$2:$B576, "=Quintana Roo")</f>
        <v>1391.53556</v>
      </c>
      <c r="G15" s="6">
        <f>SUMIFS(Concentrado!H$2:H576,Concentrado!$A$2:$A576,"="&amp;$A15,Concentrado!$B$2:$B576, "=Quintana Roo")</f>
        <v>20.457123869687155</v>
      </c>
      <c r="H15" s="6">
        <f>SUMIFS(Concentrado!I$2:I576,Concentrado!$A$2:$A576,"="&amp;$A15,Concentrado!$B$2:$B576, "=Quintana Roo")</f>
        <v>441.10073999999997</v>
      </c>
      <c r="I15" s="6">
        <f>SUMIFS(Concentrado!J$2:J576,Concentrado!$A$2:$A576,"="&amp;$A15,Concentrado!$B$2:$B576, "=Quintana Roo")</f>
        <v>6.4846725707754587</v>
      </c>
      <c r="J15" s="6">
        <f>SUMIFS(Concentrado!K$2:K576,Concentrado!$A$2:$A576,"="&amp;$A15,Concentrado!$B$2:$B576, "=Quintana Roo")</f>
        <v>595.72094000000004</v>
      </c>
      <c r="K15" s="6">
        <f>SUMIFS(Concentrado!L$2:L576,Concentrado!$A$2:$A576,"="&amp;$A15,Concentrado!$B$2:$B576, "=Quintana Roo")</f>
        <v>8.7577618651344213</v>
      </c>
      <c r="L15" s="6">
        <f>SUMIFS(Concentrado!M$2:M576,Concentrado!$A$2:$A576,"="&amp;$A15,Concentrado!$B$2:$B576, "=Quintana Roo")</f>
        <v>0</v>
      </c>
      <c r="M15" s="6">
        <f>SUMIFS(Concentrado!N$2:N576,Concentrado!$A$2:$A576,"="&amp;$A15,Concentrado!$B$2:$B576, "=Quintana Roo")</f>
        <v>0</v>
      </c>
      <c r="N15" s="6">
        <f>SUMIFS(Concentrado!O$2:O576,Concentrado!$A$2:$A576,"="&amp;$A15,Concentrado!$B$2:$B576, "=Quintana Roo")</f>
        <v>6802.2052800000001</v>
      </c>
      <c r="O15" s="6">
        <f>SUMIFS(Concentrado!P$2:P576,Concentrado!$A$2:$A576,"="&amp;$A15,Concentrado!$B$2:$B576, "=Quintana Roo")</f>
        <v>0</v>
      </c>
      <c r="P15" s="6">
        <f>SUMIFS(Concentrado!Q$2:Q576,Concentrado!$A$2:$A576,"="&amp;$A15,Concentrado!$B$2:$B576, "=Quintana Roo")</f>
        <v>0</v>
      </c>
      <c r="Q15" s="6">
        <f>SUMIFS(Concentrado!R$2:R576,Concentrado!$A$2:$A576,"="&amp;$A15,Concentrado!$B$2:$B576, "=Quintana Roo")</f>
        <v>0</v>
      </c>
      <c r="R15" s="6">
        <f>SUMIFS(Concentrado!S$2:S576,Concentrado!$A$2:$A576,"="&amp;$A15,Concentrado!$B$2:$B576, "=Quintana Roo")</f>
        <v>0</v>
      </c>
      <c r="S15" s="6">
        <f>SUMIFS(Concentrado!T$2:T576,Concentrado!$A$2:$A576,"="&amp;$A15,Concentrado!$B$2:$B576, "=Quintana Roo")</f>
        <v>0</v>
      </c>
      <c r="T15" s="6">
        <f>SUMIFS(Concentrado!U$2:U576,Concentrado!$A$2:$A576,"="&amp;$A15,Concentrado!$B$2:$B576, "=Quintana Roo")</f>
        <v>0</v>
      </c>
    </row>
    <row r="16" spans="1:20" x14ac:dyDescent="0.25">
      <c r="A16" s="3">
        <v>2017</v>
      </c>
      <c r="B16" s="6">
        <f>SUMIFS(Concentrado!C$2:C577,Concentrado!$A$2:$A577,"="&amp;$A16,Concentrado!$B$2:$B577, "=Quintana Roo")</f>
        <v>3565.6057000000001</v>
      </c>
      <c r="C16" s="6">
        <f>SUMIFS(Concentrado!D$2:D577,Concentrado!$A$2:$A577,"="&amp;$A16,Concentrado!$B$2:$B577, "=Quintana Roo")</f>
        <v>47.728094593462693</v>
      </c>
      <c r="D16" s="6">
        <f>SUMIFS(Concentrado!E$2:E577,Concentrado!$A$2:$A577,"="&amp;$A16,Concentrado!$B$2:$B577, "=Quintana Roo")</f>
        <v>1129.4105999999999</v>
      </c>
      <c r="E16" s="6">
        <f>SUMIFS(Concentrado!F$2:F577,Concentrado!$A$2:$A577,"="&amp;$A16,Concentrado!$B$2:$B577, "=Quintana Roo")</f>
        <v>15.117940817645497</v>
      </c>
      <c r="F16" s="6">
        <f>SUMIFS(Concentrado!G$2:G577,Concentrado!$A$2:$A577,"="&amp;$A16,Concentrado!$B$2:$B577, "=Quintana Roo")</f>
        <v>1502.9663800000001</v>
      </c>
      <c r="G16" s="6">
        <f>SUMIFS(Concentrado!H$2:H577,Concentrado!$A$2:$A577,"="&amp;$A16,Concentrado!$B$2:$B577, "=Quintana Roo")</f>
        <v>20.118242899217432</v>
      </c>
      <c r="H16" s="6">
        <f>SUMIFS(Concentrado!I$2:I577,Concentrado!$A$2:$A577,"="&amp;$A16,Concentrado!$B$2:$B577, "=Quintana Roo")</f>
        <v>545.21299999999997</v>
      </c>
      <c r="I16" s="6">
        <f>SUMIFS(Concentrado!J$2:J577,Concentrado!$A$2:$A577,"="&amp;$A16,Concentrado!$B$2:$B577, "=Quintana Roo")</f>
        <v>7.2980525125326032</v>
      </c>
      <c r="J16" s="6">
        <f>SUMIFS(Concentrado!K$2:K577,Concentrado!$A$2:$A577,"="&amp;$A16,Concentrado!$B$2:$B577, "=Quintana Roo")</f>
        <v>727.46857</v>
      </c>
      <c r="K16" s="6">
        <f>SUMIFS(Concentrado!L$2:L577,Concentrado!$A$2:$A577,"="&amp;$A16,Concentrado!$B$2:$B577, "=Quintana Roo")</f>
        <v>9.7376691771417772</v>
      </c>
      <c r="L16" s="6">
        <f>SUMIFS(Concentrado!M$2:M577,Concentrado!$A$2:$A577,"="&amp;$A16,Concentrado!$B$2:$B577, "=Quintana Roo")</f>
        <v>0</v>
      </c>
      <c r="M16" s="6">
        <f>SUMIFS(Concentrado!N$2:N577,Concentrado!$A$2:$A577,"="&amp;$A16,Concentrado!$B$2:$B577, "=Quintana Roo")</f>
        <v>0</v>
      </c>
      <c r="N16" s="6">
        <f>SUMIFS(Concentrado!O$2:O577,Concentrado!$A$2:$A577,"="&amp;$A16,Concentrado!$B$2:$B577, "=Quintana Roo")</f>
        <v>7470.6642499999998</v>
      </c>
      <c r="O16" s="6">
        <f>SUMIFS(Concentrado!P$2:P577,Concentrado!$A$2:$A577,"="&amp;$A16,Concentrado!$B$2:$B577, "=Quintana Roo")</f>
        <v>0</v>
      </c>
      <c r="P16" s="6">
        <f>SUMIFS(Concentrado!Q$2:Q577,Concentrado!$A$2:$A577,"="&amp;$A16,Concentrado!$B$2:$B577, "=Quintana Roo")</f>
        <v>0</v>
      </c>
      <c r="Q16" s="6">
        <f>SUMIFS(Concentrado!R$2:R577,Concentrado!$A$2:$A577,"="&amp;$A16,Concentrado!$B$2:$B577, "=Quintana Roo")</f>
        <v>0</v>
      </c>
      <c r="R16" s="6">
        <f>SUMIFS(Concentrado!S$2:S577,Concentrado!$A$2:$A577,"="&amp;$A16,Concentrado!$B$2:$B577, "=Quintana Roo")</f>
        <v>0</v>
      </c>
      <c r="S16" s="6">
        <f>SUMIFS(Concentrado!T$2:T577,Concentrado!$A$2:$A577,"="&amp;$A16,Concentrado!$B$2:$B577, "=Quintana Roo")</f>
        <v>0</v>
      </c>
      <c r="T16" s="6">
        <f>SUMIFS(Concentrado!U$2:U577,Concentrado!$A$2:$A577,"="&amp;$A16,Concentrado!$B$2:$B577, "=Quintana Roo")</f>
        <v>0</v>
      </c>
    </row>
    <row r="17" spans="1:20" x14ac:dyDescent="0.25">
      <c r="A17" s="3">
        <v>2018</v>
      </c>
      <c r="B17" s="6">
        <f>SUMIFS(Concentrado!C$2:C578,Concentrado!$A$2:$A578,"="&amp;$A17,Concentrado!$B$2:$B578, "=Quintana Roo")</f>
        <v>3775.6759699999998</v>
      </c>
      <c r="C17" s="6">
        <f>SUMIFS(Concentrado!D$2:D578,Concentrado!$A$2:$A578,"="&amp;$A17,Concentrado!$B$2:$B578, "=Quintana Roo")</f>
        <v>44.910849665347392</v>
      </c>
      <c r="D17" s="6">
        <f>SUMIFS(Concentrado!E$2:E578,Concentrado!$A$2:$A578,"="&amp;$A17,Concentrado!$B$2:$B578, "=Quintana Roo")</f>
        <v>1055.4867999999999</v>
      </c>
      <c r="E17" s="6">
        <f>SUMIFS(Concentrado!F$2:F578,Concentrado!$A$2:$A578,"="&amp;$A17,Concentrado!$B$2:$B578, "=Quintana Roo")</f>
        <v>12.55478737455285</v>
      </c>
      <c r="F17" s="6">
        <f>SUMIFS(Concentrado!G$2:G578,Concentrado!$A$2:$A578,"="&amp;$A17,Concentrado!$B$2:$B578, "=Quintana Roo")</f>
        <v>1635.5746799999999</v>
      </c>
      <c r="G17" s="6">
        <f>SUMIFS(Concentrado!H$2:H578,Concentrado!$A$2:$A578,"="&amp;$A17,Concentrado!$B$2:$B578, "=Quintana Roo")</f>
        <v>19.454807338758119</v>
      </c>
      <c r="H17" s="6">
        <f>SUMIFS(Concentrado!I$2:I578,Concentrado!$A$2:$A578,"="&amp;$A17,Concentrado!$B$2:$B578, "=Quintana Roo")</f>
        <v>554.61821999999995</v>
      </c>
      <c r="I17" s="6">
        <f>SUMIFS(Concentrado!J$2:J578,Concentrado!$A$2:$A578,"="&amp;$A17,Concentrado!$B$2:$B578, "=Quintana Roo")</f>
        <v>6.5970638629994953</v>
      </c>
      <c r="J17" s="6">
        <f>SUMIFS(Concentrado!K$2:K578,Concentrado!$A$2:$A578,"="&amp;$A17,Concentrado!$B$2:$B578, "=Quintana Roo")</f>
        <v>1385.69073</v>
      </c>
      <c r="K17" s="6">
        <f>SUMIFS(Concentrado!L$2:L578,Concentrado!$A$2:$A578,"="&amp;$A17,Concentrado!$B$2:$B578, "=Quintana Roo")</f>
        <v>16.482491758342146</v>
      </c>
      <c r="L17" s="6">
        <f>SUMIFS(Concentrado!M$2:M578,Concentrado!$A$2:$A578,"="&amp;$A17,Concentrado!$B$2:$B578, "=Quintana Roo")</f>
        <v>0</v>
      </c>
      <c r="M17" s="6">
        <f>SUMIFS(Concentrado!N$2:N578,Concentrado!$A$2:$A578,"="&amp;$A17,Concentrado!$B$2:$B578, "=Quintana Roo")</f>
        <v>0</v>
      </c>
      <c r="N17" s="6">
        <f>SUMIFS(Concentrado!O$2:O578,Concentrado!$A$2:$A578,"="&amp;$A17,Concentrado!$B$2:$B578, "=Quintana Roo")</f>
        <v>8407.0463999999993</v>
      </c>
      <c r="O17" s="6">
        <f>SUMIFS(Concentrado!P$2:P578,Concentrado!$A$2:$A578,"="&amp;$A17,Concentrado!$B$2:$B578, "=Quintana Roo")</f>
        <v>0</v>
      </c>
      <c r="P17" s="6">
        <f>SUMIFS(Concentrado!Q$2:Q578,Concentrado!$A$2:$A578,"="&amp;$A17,Concentrado!$B$2:$B578, "=Quintana Roo")</f>
        <v>0</v>
      </c>
      <c r="Q17" s="6">
        <f>SUMIFS(Concentrado!R$2:R578,Concentrado!$A$2:$A578,"="&amp;$A17,Concentrado!$B$2:$B578, "=Quintana Roo")</f>
        <v>0</v>
      </c>
      <c r="R17" s="6">
        <f>SUMIFS(Concentrado!S$2:S578,Concentrado!$A$2:$A578,"="&amp;$A17,Concentrado!$B$2:$B578, "=Quintana Roo")</f>
        <v>0</v>
      </c>
      <c r="S17" s="6">
        <f>SUMIFS(Concentrado!T$2:T578,Concentrado!$A$2:$A578,"="&amp;$A17,Concentrado!$B$2:$B578, "=Quintana Roo")</f>
        <v>0</v>
      </c>
      <c r="T17" s="6">
        <f>SUMIFS(Concentrado!U$2:U578,Concentrado!$A$2:$A578,"="&amp;$A17,Concentrado!$B$2:$B578, "=Quintana Roo")</f>
        <v>0</v>
      </c>
    </row>
    <row r="18" spans="1:20" x14ac:dyDescent="0.25">
      <c r="A18" s="3">
        <v>2019</v>
      </c>
      <c r="B18" s="6">
        <f>SUMIFS(Concentrado!C$2:C579,Concentrado!$A$2:$A579,"="&amp;$A18,Concentrado!$B$2:$B579, "=Quintana Roo")</f>
        <v>4040.1705099999999</v>
      </c>
      <c r="C18" s="6">
        <f>SUMIFS(Concentrado!D$2:D579,Concentrado!$A$2:$A579,"="&amp;$A18,Concentrado!$B$2:$B579, "=Quintana Roo")</f>
        <v>46.068303669792485</v>
      </c>
      <c r="D18" s="6">
        <f>SUMIFS(Concentrado!E$2:E579,Concentrado!$A$2:$A579,"="&amp;$A18,Concentrado!$B$2:$B579, "=Quintana Roo")</f>
        <v>1049.1694399999999</v>
      </c>
      <c r="E18" s="6">
        <f>SUMIFS(Concentrado!F$2:F579,Concentrado!$A$2:$A579,"="&amp;$A18,Concentrado!$B$2:$B579, "=Quintana Roo")</f>
        <v>11.96322190941048</v>
      </c>
      <c r="F18" s="6">
        <f>SUMIFS(Concentrado!G$2:G579,Concentrado!$A$2:$A579,"="&amp;$A18,Concentrado!$B$2:$B579, "=Quintana Roo")</f>
        <v>1727.2116699999999</v>
      </c>
      <c r="G18" s="6">
        <f>SUMIFS(Concentrado!H$2:H579,Concentrado!$A$2:$A579,"="&amp;$A18,Concentrado!$B$2:$B579, "=Quintana Roo")</f>
        <v>19.694641975783689</v>
      </c>
      <c r="H18" s="6">
        <f>SUMIFS(Concentrado!I$2:I579,Concentrado!$A$2:$A579,"="&amp;$A18,Concentrado!$B$2:$B579, "=Quintana Roo")</f>
        <v>608.27323999999999</v>
      </c>
      <c r="I18" s="6">
        <f>SUMIFS(Concentrado!J$2:J579,Concentrado!$A$2:$A579,"="&amp;$A18,Concentrado!$B$2:$B579, "=Quintana Roo")</f>
        <v>6.9358746778557521</v>
      </c>
      <c r="J18" s="6">
        <f>SUMIFS(Concentrado!K$2:K579,Concentrado!$A$2:$A579,"="&amp;$A18,Concentrado!$B$2:$B579, "=Quintana Roo")</f>
        <v>1345.1323299999999</v>
      </c>
      <c r="K18" s="6">
        <f>SUMIFS(Concentrado!L$2:L579,Concentrado!$A$2:$A579,"="&amp;$A18,Concentrado!$B$2:$B579, "=Quintana Roo")</f>
        <v>15.337957767157581</v>
      </c>
      <c r="L18" s="6">
        <f>SUMIFS(Concentrado!M$2:M579,Concentrado!$A$2:$A579,"="&amp;$A18,Concentrado!$B$2:$B579, "=Quintana Roo")</f>
        <v>0</v>
      </c>
      <c r="M18" s="6">
        <f>SUMIFS(Concentrado!N$2:N579,Concentrado!$A$2:$A579,"="&amp;$A18,Concentrado!$B$2:$B579, "=Quintana Roo")</f>
        <v>0</v>
      </c>
      <c r="N18" s="6">
        <f>SUMIFS(Concentrado!O$2:O579,Concentrado!$A$2:$A579,"="&amp;$A18,Concentrado!$B$2:$B579, "=Quintana Roo")</f>
        <v>8769.957190000001</v>
      </c>
      <c r="O18" s="6">
        <f>SUMIFS(Concentrado!P$2:P579,Concentrado!$A$2:$A579,"="&amp;$A18,Concentrado!$B$2:$B579, "=Quintana Roo")</f>
        <v>0</v>
      </c>
      <c r="P18" s="6">
        <f>SUMIFS(Concentrado!Q$2:Q579,Concentrado!$A$2:$A579,"="&amp;$A18,Concentrado!$B$2:$B579, "=Quintana Roo")</f>
        <v>0</v>
      </c>
      <c r="Q18" s="6">
        <f>SUMIFS(Concentrado!R$2:R579,Concentrado!$A$2:$A579,"="&amp;$A18,Concentrado!$B$2:$B579, "=Quintana Roo")</f>
        <v>0</v>
      </c>
      <c r="R18" s="6">
        <f>SUMIFS(Concentrado!S$2:S579,Concentrado!$A$2:$A579,"="&amp;$A18,Concentrado!$B$2:$B579, "=Quintana Roo")</f>
        <v>0</v>
      </c>
      <c r="S18" s="6">
        <f>SUMIFS(Concentrado!T$2:T579,Concentrado!$A$2:$A579,"="&amp;$A18,Concentrado!$B$2:$B579, "=Quintana Roo")</f>
        <v>0</v>
      </c>
      <c r="T18" s="6">
        <f>SUMIFS(Concentrado!U$2:U579,Concentrado!$A$2:$A579,"="&amp;$A18,Concentrado!$B$2:$B579, "=Quintana Roo")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"=San Luis Potosí")</f>
        <v>1789.3141000000001</v>
      </c>
      <c r="C2" s="6">
        <f>SUMIFS(Concentrado!D$2:D563,Concentrado!$A$2:$A563,"="&amp;$A2,Concentrado!$B$2:$B563, "=San Luis Potosí")</f>
        <v>54.657165577057022</v>
      </c>
      <c r="D2" s="6">
        <f>SUMIFS(Concentrado!E$2:E563,Concentrado!$A$2:$A563,"="&amp;$A2,Concentrado!$B$2:$B563, "=San Luis Potosí")</f>
        <v>426.71231999999998</v>
      </c>
      <c r="E2" s="6">
        <f>SUMIFS(Concentrado!F$2:F563,Concentrado!$A$2:$A563,"="&amp;$A2,Concentrado!$B$2:$B563, "=San Luis Potosí")</f>
        <v>13.034539842954427</v>
      </c>
      <c r="F2" s="6">
        <f>SUMIFS(Concentrado!G$2:G563,Concentrado!$A$2:$A563,"="&amp;$A2,Concentrado!$B$2:$B563, "=San Luis Potosí")</f>
        <v>671.56830000000002</v>
      </c>
      <c r="G2" s="6">
        <f>SUMIFS(Concentrado!H$2:H563,Concentrado!$A$2:$A563,"="&amp;$A2,Concentrado!$B$2:$B563, "=San Luis Potosí")</f>
        <v>20.514016946159821</v>
      </c>
      <c r="H2" s="6">
        <f>SUMIFS(Concentrado!I$2:I563,Concentrado!$A$2:$A563,"="&amp;$A2,Concentrado!$B$2:$B563, "=San Luis Potosí")</f>
        <v>261.42288000000002</v>
      </c>
      <c r="I2" s="6">
        <f>SUMIFS(Concentrado!J$2:J563,Concentrado!$A$2:$A563,"="&amp;$A2,Concentrado!$B$2:$B563, "=San Luis Potosí")</f>
        <v>7.9855368254188068</v>
      </c>
      <c r="J2" s="6">
        <f>SUMIFS(Concentrado!K$2:K563,Concentrado!$A$2:$A563,"="&amp;$A2,Concentrado!$B$2:$B563, "=San Luis Potosí")</f>
        <v>53.799599999999998</v>
      </c>
      <c r="K2" s="6">
        <f>SUMIFS(Concentrado!L$2:L563,Concentrado!$A$2:$A563,"="&amp;$A2,Concentrado!$B$2:$B563, "=San Luis Potosí")</f>
        <v>1.6433859461451945</v>
      </c>
      <c r="L2" s="6">
        <f>SUMIFS(Concentrado!M$2:M563,Concentrado!$A$2:$A563,"="&amp;$A2,Concentrado!$B$2:$B563, "=San Luis Potosí")</f>
        <v>70.887320000000003</v>
      </c>
      <c r="M2" s="6">
        <f>SUMIFS(Concentrado!N$2:N563,Concentrado!$A$2:$A563,"="&amp;$A2,Concentrado!$B$2:$B563, "=San Luis Potosí")</f>
        <v>2.1653548622647225</v>
      </c>
      <c r="N2" s="6">
        <f>SUMIFS(Concentrado!O$2:O563,Concentrado!$A$2:$A563,"="&amp;$A2,Concentrado!$B$2:$B563, "=San Luis Potosí")</f>
        <v>3273.7045200000002</v>
      </c>
      <c r="O2" s="6">
        <f>SUMIFS(Concentrado!P$2:P563,Concentrado!$A$2:$A563,"="&amp;$A2,Concentrado!$B$2:$B563, "=San Luis Potosí")</f>
        <v>0</v>
      </c>
      <c r="P2" s="6">
        <f>SUMIFS(Concentrado!Q$2:Q563,Concentrado!$A$2:$A563,"="&amp;$A2,Concentrado!$B$2:$B563, "=San Luis Potosí")</f>
        <v>0</v>
      </c>
      <c r="Q2" s="6">
        <f>SUMIFS(Concentrado!R$2:R563,Concentrado!$A$2:$A563,"="&amp;$A2,Concentrado!$B$2:$B563, "=San Luis Potosí")</f>
        <v>0</v>
      </c>
      <c r="R2" s="6">
        <f>SUMIFS(Concentrado!S$2:S563,Concentrado!$A$2:$A563,"="&amp;$A2,Concentrado!$B$2:$B563, "=San Luis Potosí")</f>
        <v>0</v>
      </c>
      <c r="S2" s="6">
        <f>SUMIFS(Concentrado!T$2:T563,Concentrado!$A$2:$A563,"="&amp;$A2,Concentrado!$B$2:$B563, "=San Luis Potosí")</f>
        <v>0</v>
      </c>
      <c r="T2" s="6">
        <f>SUMIFS(Concentrado!U$2:U563,Concentrado!$A$2:$A563,"="&amp;$A2,Concentrado!$B$2:$B563, "=San Luis Potosí")</f>
        <v>70.887320000000003</v>
      </c>
    </row>
    <row r="3" spans="1:20" x14ac:dyDescent="0.25">
      <c r="A3" s="3">
        <v>2004</v>
      </c>
      <c r="B3" s="6">
        <f>SUMIFS(Concentrado!C$2:C564,Concentrado!$A$2:$A564,"="&amp;$A3,Concentrado!$B$2:$B564, "=San Luis Potosí")</f>
        <v>2213.1289999999999</v>
      </c>
      <c r="C3" s="6">
        <f>SUMIFS(Concentrado!D$2:D564,Concentrado!$A$2:$A564,"="&amp;$A3,Concentrado!$B$2:$B564, "=San Luis Potosí")</f>
        <v>50.664622960103181</v>
      </c>
      <c r="D3" s="6">
        <f>SUMIFS(Concentrado!E$2:E564,Concentrado!$A$2:$A564,"="&amp;$A3,Concentrado!$B$2:$B564, "=San Luis Potosí")</f>
        <v>638.05363999999997</v>
      </c>
      <c r="E3" s="6">
        <f>SUMIFS(Concentrado!F$2:F564,Concentrado!$A$2:$A564,"="&amp;$A3,Concentrado!$B$2:$B564, "=San Luis Potosí")</f>
        <v>14.606806516439578</v>
      </c>
      <c r="F3" s="6">
        <f>SUMIFS(Concentrado!G$2:G564,Concentrado!$A$2:$A564,"="&amp;$A3,Concentrado!$B$2:$B564, "=San Luis Potosí")</f>
        <v>776.02175</v>
      </c>
      <c r="G3" s="6">
        <f>SUMIFS(Concentrado!H$2:H564,Concentrado!$A$2:$A564,"="&amp;$A3,Concentrado!$B$2:$B564, "=San Luis Potosí")</f>
        <v>17.765276842239857</v>
      </c>
      <c r="H3" s="6">
        <f>SUMIFS(Concentrado!I$2:I564,Concentrado!$A$2:$A564,"="&amp;$A3,Concentrado!$B$2:$B564, "=San Luis Potosí")</f>
        <v>275.96555000000001</v>
      </c>
      <c r="I3" s="6">
        <f>SUMIFS(Concentrado!J$2:J564,Concentrado!$A$2:$A564,"="&amp;$A3,Concentrado!$B$2:$B564, "=San Luis Potosí")</f>
        <v>6.3176120961441926</v>
      </c>
      <c r="J3" s="6">
        <f>SUMIFS(Concentrado!K$2:K564,Concentrado!$A$2:$A564,"="&amp;$A3,Concentrado!$B$2:$B564, "=San Luis Potosí")</f>
        <v>93.636480000000006</v>
      </c>
      <c r="K3" s="6">
        <f>SUMIFS(Concentrado!L$2:L564,Concentrado!$A$2:$A564,"="&amp;$A3,Concentrado!$B$2:$B564, "=San Luis Potosí")</f>
        <v>2.1435971217724963</v>
      </c>
      <c r="L3" s="6">
        <f>SUMIFS(Concentrado!M$2:M564,Concentrado!$A$2:$A564,"="&amp;$A3,Concentrado!$B$2:$B564, "=San Luis Potosí")</f>
        <v>371.38754</v>
      </c>
      <c r="M3" s="6">
        <f>SUMIFS(Concentrado!N$2:N564,Concentrado!$A$2:$A564,"="&amp;$A3,Concentrado!$B$2:$B564, "=San Luis Potosí")</f>
        <v>8.5020844633007098</v>
      </c>
      <c r="N3" s="6">
        <f>SUMIFS(Concentrado!O$2:O564,Concentrado!$A$2:$A564,"="&amp;$A3,Concentrado!$B$2:$B564, "=San Luis Potosí")</f>
        <v>4368.1939599999996</v>
      </c>
      <c r="O3" s="6">
        <f>SUMIFS(Concentrado!P$2:P564,Concentrado!$A$2:$A564,"="&amp;$A3,Concentrado!$B$2:$B564, "=San Luis Potosí")</f>
        <v>0</v>
      </c>
      <c r="P3" s="6">
        <f>SUMIFS(Concentrado!Q$2:Q564,Concentrado!$A$2:$A564,"="&amp;$A3,Concentrado!$B$2:$B564, "=San Luis Potosí")</f>
        <v>0</v>
      </c>
      <c r="Q3" s="6">
        <f>SUMIFS(Concentrado!R$2:R564,Concentrado!$A$2:$A564,"="&amp;$A3,Concentrado!$B$2:$B564, "=San Luis Potosí")</f>
        <v>0</v>
      </c>
      <c r="R3" s="6">
        <f>SUMIFS(Concentrado!S$2:S564,Concentrado!$A$2:$A564,"="&amp;$A3,Concentrado!$B$2:$B564, "=San Luis Potosí")</f>
        <v>0</v>
      </c>
      <c r="S3" s="6">
        <f>SUMIFS(Concentrado!T$2:T564,Concentrado!$A$2:$A564,"="&amp;$A3,Concentrado!$B$2:$B564, "=San Luis Potosí")</f>
        <v>273.01429999999999</v>
      </c>
      <c r="T3" s="6">
        <f>SUMIFS(Concentrado!U$2:U564,Concentrado!$A$2:$A564,"="&amp;$A3,Concentrado!$B$2:$B564, "=San Luis Potosí")</f>
        <v>98.373239999999996</v>
      </c>
    </row>
    <row r="4" spans="1:20" x14ac:dyDescent="0.25">
      <c r="A4" s="3">
        <v>2005</v>
      </c>
      <c r="B4" s="6">
        <f>SUMIFS(Concentrado!C$2:C565,Concentrado!$A$2:$A565,"="&amp;$A4,Concentrado!$B$2:$B565, "=San Luis Potosí")</f>
        <v>2066.0841999999998</v>
      </c>
      <c r="C4" s="6">
        <f>SUMIFS(Concentrado!D$2:D565,Concentrado!$A$2:$A565,"="&amp;$A4,Concentrado!$B$2:$B565, "=San Luis Potosí")</f>
        <v>45.937975645589518</v>
      </c>
      <c r="D4" s="6">
        <f>SUMIFS(Concentrado!E$2:E565,Concentrado!$A$2:$A565,"="&amp;$A4,Concentrado!$B$2:$B565, "=San Luis Potosí")</f>
        <v>792.77662999999995</v>
      </c>
      <c r="E4" s="6">
        <f>SUMIFS(Concentrado!F$2:F565,Concentrado!$A$2:$A565,"="&amp;$A4,Concentrado!$B$2:$B565, "=San Luis Potosí")</f>
        <v>17.626848664411902</v>
      </c>
      <c r="F4" s="6">
        <f>SUMIFS(Concentrado!G$2:G565,Concentrado!$A$2:$A565,"="&amp;$A4,Concentrado!$B$2:$B565, "=San Luis Potosí")</f>
        <v>812.19979999999998</v>
      </c>
      <c r="G4" s="6">
        <f>SUMIFS(Concentrado!H$2:H565,Concentrado!$A$2:$A565,"="&amp;$A4,Concentrado!$B$2:$B565, "=San Luis Potosí")</f>
        <v>18.058709626525715</v>
      </c>
      <c r="H4" s="6">
        <f>SUMIFS(Concentrado!I$2:I565,Concentrado!$A$2:$A565,"="&amp;$A4,Concentrado!$B$2:$B565, "=San Luis Potosí")</f>
        <v>307.41825</v>
      </c>
      <c r="I4" s="6">
        <f>SUMIFS(Concentrado!J$2:J565,Concentrado!$A$2:$A565,"="&amp;$A4,Concentrado!$B$2:$B565, "=San Luis Potosí")</f>
        <v>6.8352355056535208</v>
      </c>
      <c r="J4" s="6">
        <f>SUMIFS(Concentrado!K$2:K565,Concentrado!$A$2:$A565,"="&amp;$A4,Concentrado!$B$2:$B565, "=San Luis Potosí")</f>
        <v>181.2373</v>
      </c>
      <c r="K4" s="6">
        <f>SUMIFS(Concentrado!L$2:L565,Concentrado!$A$2:$A565,"="&amp;$A4,Concentrado!$B$2:$B565, "=San Luis Potosí")</f>
        <v>4.0296879834192634</v>
      </c>
      <c r="L4" s="6">
        <f>SUMIFS(Concentrado!M$2:M565,Concentrado!$A$2:$A565,"="&amp;$A4,Concentrado!$B$2:$B565, "=San Luis Potosí")</f>
        <v>337.83551</v>
      </c>
      <c r="M4" s="6">
        <f>SUMIFS(Concentrado!N$2:N565,Concentrado!$A$2:$A565,"="&amp;$A4,Concentrado!$B$2:$B565, "=San Luis Potosí")</f>
        <v>7.5115425744000719</v>
      </c>
      <c r="N4" s="6">
        <f>SUMIFS(Concentrado!O$2:O565,Concentrado!$A$2:$A565,"="&amp;$A4,Concentrado!$B$2:$B565, "=San Luis Potosí")</f>
        <v>4497.5516900000002</v>
      </c>
      <c r="O4" s="6">
        <f>SUMIFS(Concentrado!P$2:P565,Concentrado!$A$2:$A565,"="&amp;$A4,Concentrado!$B$2:$B565, "=San Luis Potosí")</f>
        <v>0</v>
      </c>
      <c r="P4" s="6">
        <f>SUMIFS(Concentrado!Q$2:Q565,Concentrado!$A$2:$A565,"="&amp;$A4,Concentrado!$B$2:$B565, "=San Luis Potosí")</f>
        <v>0</v>
      </c>
      <c r="Q4" s="6">
        <f>SUMIFS(Concentrado!R$2:R565,Concentrado!$A$2:$A565,"="&amp;$A4,Concentrado!$B$2:$B565, "=San Luis Potosí")</f>
        <v>0</v>
      </c>
      <c r="R4" s="6">
        <f>SUMIFS(Concentrado!S$2:S565,Concentrado!$A$2:$A565,"="&amp;$A4,Concentrado!$B$2:$B565, "=San Luis Potosí")</f>
        <v>0</v>
      </c>
      <c r="S4" s="6">
        <f>SUMIFS(Concentrado!T$2:T565,Concentrado!$A$2:$A565,"="&amp;$A4,Concentrado!$B$2:$B565, "=San Luis Potosí")</f>
        <v>267.0453</v>
      </c>
      <c r="T4" s="6">
        <f>SUMIFS(Concentrado!U$2:U565,Concentrado!$A$2:$A565,"="&amp;$A4,Concentrado!$B$2:$B565, "=San Luis Potosí")</f>
        <v>70.790210000000002</v>
      </c>
    </row>
    <row r="5" spans="1:20" x14ac:dyDescent="0.25">
      <c r="A5" s="3">
        <v>2006</v>
      </c>
      <c r="B5" s="6">
        <f>SUMIFS(Concentrado!C$2:C566,Concentrado!$A$2:$A566,"="&amp;$A5,Concentrado!$B$2:$B566, "=San Luis Potosí")</f>
        <v>2235.8522200000002</v>
      </c>
      <c r="C5" s="6">
        <f>SUMIFS(Concentrado!D$2:D566,Concentrado!$A$2:$A566,"="&amp;$A5,Concentrado!$B$2:$B566, "=San Luis Potosí")</f>
        <v>45.054441342156949</v>
      </c>
      <c r="D5" s="6">
        <f>SUMIFS(Concentrado!E$2:E566,Concentrado!$A$2:$A566,"="&amp;$A5,Concentrado!$B$2:$B566, "=San Luis Potosí")</f>
        <v>966.93935999999997</v>
      </c>
      <c r="E5" s="6">
        <f>SUMIFS(Concentrado!F$2:F566,Concentrado!$A$2:$A566,"="&amp;$A5,Concentrado!$B$2:$B566, "=San Luis Potosí")</f>
        <v>19.484701308453552</v>
      </c>
      <c r="F5" s="6">
        <f>SUMIFS(Concentrado!G$2:G566,Concentrado!$A$2:$A566,"="&amp;$A5,Concentrado!$B$2:$B566, "=San Luis Potosí")</f>
        <v>881.82899999999995</v>
      </c>
      <c r="G5" s="6">
        <f>SUMIFS(Concentrado!H$2:H566,Concentrado!$A$2:$A566,"="&amp;$A5,Concentrado!$B$2:$B566, "=San Luis Potosí")</f>
        <v>17.769650694674677</v>
      </c>
      <c r="H5" s="6">
        <f>SUMIFS(Concentrado!I$2:I566,Concentrado!$A$2:$A566,"="&amp;$A5,Concentrado!$B$2:$B566, "=San Luis Potosí")</f>
        <v>335.43061</v>
      </c>
      <c r="I5" s="6">
        <f>SUMIFS(Concentrado!J$2:J566,Concentrado!$A$2:$A566,"="&amp;$A5,Concentrado!$B$2:$B566, "=San Luis Potosí")</f>
        <v>6.7592297055343504</v>
      </c>
      <c r="J5" s="6">
        <f>SUMIFS(Concentrado!K$2:K566,Concentrado!$A$2:$A566,"="&amp;$A5,Concentrado!$B$2:$B566, "=San Luis Potosí")</f>
        <v>177.37799999999999</v>
      </c>
      <c r="K5" s="6">
        <f>SUMIFS(Concentrado!L$2:L566,Concentrado!$A$2:$A566,"="&amp;$A5,Concentrado!$B$2:$B566, "=San Luis Potosí")</f>
        <v>3.5743268830124713</v>
      </c>
      <c r="L5" s="6">
        <f>SUMIFS(Concentrado!M$2:M566,Concentrado!$A$2:$A566,"="&amp;$A5,Concentrado!$B$2:$B566, "=San Luis Potosí")</f>
        <v>365.12756000000002</v>
      </c>
      <c r="M5" s="6">
        <f>SUMIFS(Concentrado!N$2:N566,Concentrado!$A$2:$A566,"="&amp;$A5,Concentrado!$B$2:$B566, "=San Luis Potosí")</f>
        <v>7.3576500661680102</v>
      </c>
      <c r="N5" s="6">
        <f>SUMIFS(Concentrado!O$2:O566,Concentrado!$A$2:$A566,"="&amp;$A5,Concentrado!$B$2:$B566, "=San Luis Potosí")</f>
        <v>4962.5567499999997</v>
      </c>
      <c r="O5" s="6">
        <f>SUMIFS(Concentrado!P$2:P566,Concentrado!$A$2:$A566,"="&amp;$A5,Concentrado!$B$2:$B566, "=San Luis Potosí")</f>
        <v>0</v>
      </c>
      <c r="P5" s="6">
        <f>SUMIFS(Concentrado!Q$2:Q566,Concentrado!$A$2:$A566,"="&amp;$A5,Concentrado!$B$2:$B566, "=San Luis Potosí")</f>
        <v>0</v>
      </c>
      <c r="Q5" s="6">
        <f>SUMIFS(Concentrado!R$2:R566,Concentrado!$A$2:$A566,"="&amp;$A5,Concentrado!$B$2:$B566, "=San Luis Potosí")</f>
        <v>0</v>
      </c>
      <c r="R5" s="6">
        <f>SUMIFS(Concentrado!S$2:S566,Concentrado!$A$2:$A566,"="&amp;$A5,Concentrado!$B$2:$B566, "=San Luis Potosí")</f>
        <v>0</v>
      </c>
      <c r="S5" s="6">
        <f>SUMIFS(Concentrado!T$2:T566,Concentrado!$A$2:$A566,"="&amp;$A5,Concentrado!$B$2:$B566, "=San Luis Potosí")</f>
        <v>292.06139999999999</v>
      </c>
      <c r="T5" s="6">
        <f>SUMIFS(Concentrado!U$2:U566,Concentrado!$A$2:$A566,"="&amp;$A5,Concentrado!$B$2:$B566, "=San Luis Potosí")</f>
        <v>73.066159999999996</v>
      </c>
    </row>
    <row r="6" spans="1:20" x14ac:dyDescent="0.25">
      <c r="A6" s="3">
        <v>2007</v>
      </c>
      <c r="B6" s="6">
        <f>SUMIFS(Concentrado!C$2:C567,Concentrado!$A$2:$A567,"="&amp;$A6,Concentrado!$B$2:$B567, "=San Luis Potosí")</f>
        <v>2378.5996</v>
      </c>
      <c r="C6" s="6">
        <f>SUMIFS(Concentrado!D$2:D567,Concentrado!$A$2:$A567,"="&amp;$A6,Concentrado!$B$2:$B567, "=San Luis Potosí")</f>
        <v>43.093116987418632</v>
      </c>
      <c r="D6" s="6">
        <f>SUMIFS(Concentrado!E$2:E567,Concentrado!$A$2:$A567,"="&amp;$A6,Concentrado!$B$2:$B567, "=San Luis Potosí")</f>
        <v>1156.9791600000001</v>
      </c>
      <c r="E6" s="6">
        <f>SUMIFS(Concentrado!F$2:F567,Concentrado!$A$2:$A567,"="&amp;$A6,Concentrado!$B$2:$B567, "=San Luis Potosí")</f>
        <v>20.961005077897664</v>
      </c>
      <c r="F6" s="6">
        <f>SUMIFS(Concentrado!G$2:G567,Concentrado!$A$2:$A567,"="&amp;$A6,Concentrado!$B$2:$B567, "=San Luis Potosí")</f>
        <v>1054.8514</v>
      </c>
      <c r="G6" s="6">
        <f>SUMIFS(Concentrado!H$2:H567,Concentrado!$A$2:$A567,"="&amp;$A6,Concentrado!$B$2:$B567, "=San Luis Potosí")</f>
        <v>19.110755246298002</v>
      </c>
      <c r="H6" s="6">
        <f>SUMIFS(Concentrado!I$2:I567,Concentrado!$A$2:$A567,"="&amp;$A6,Concentrado!$B$2:$B567, "=San Luis Potosí")</f>
        <v>384.75729999999999</v>
      </c>
      <c r="I6" s="6">
        <f>SUMIFS(Concentrado!J$2:J567,Concentrado!$A$2:$A567,"="&amp;$A6,Concentrado!$B$2:$B567, "=San Luis Potosí")</f>
        <v>6.9706525388566138</v>
      </c>
      <c r="J6" s="6">
        <f>SUMIFS(Concentrado!K$2:K567,Concentrado!$A$2:$A567,"="&amp;$A6,Concentrado!$B$2:$B567, "=San Luis Potosí")</f>
        <v>146.45249999999999</v>
      </c>
      <c r="K6" s="6">
        <f>SUMIFS(Concentrado!L$2:L567,Concentrado!$A$2:$A567,"="&amp;$A6,Concentrado!$B$2:$B567, "=San Luis Potosí")</f>
        <v>2.6532816685918581</v>
      </c>
      <c r="L6" s="6">
        <f>SUMIFS(Concentrado!M$2:M567,Concentrado!$A$2:$A567,"="&amp;$A6,Concentrado!$B$2:$B567, "=San Luis Potosí")</f>
        <v>398.03410000000002</v>
      </c>
      <c r="M6" s="6">
        <f>SUMIFS(Concentrado!N$2:N567,Concentrado!$A$2:$A567,"="&amp;$A6,Concentrado!$B$2:$B567, "=San Luis Potosí")</f>
        <v>7.2111884809372233</v>
      </c>
      <c r="N6" s="6">
        <f>SUMIFS(Concentrado!O$2:O567,Concentrado!$A$2:$A567,"="&amp;$A6,Concentrado!$B$2:$B567, "=San Luis Potosí")</f>
        <v>5519.6740600000003</v>
      </c>
      <c r="O6" s="6">
        <f>SUMIFS(Concentrado!P$2:P567,Concentrado!$A$2:$A567,"="&amp;$A6,Concentrado!$B$2:$B567, "=San Luis Potosí")</f>
        <v>0</v>
      </c>
      <c r="P6" s="6">
        <f>SUMIFS(Concentrado!Q$2:Q567,Concentrado!$A$2:$A567,"="&amp;$A6,Concentrado!$B$2:$B567, "=San Luis Potosí")</f>
        <v>0</v>
      </c>
      <c r="Q6" s="6">
        <f>SUMIFS(Concentrado!R$2:R567,Concentrado!$A$2:$A567,"="&amp;$A6,Concentrado!$B$2:$B567, "=San Luis Potosí")</f>
        <v>0</v>
      </c>
      <c r="R6" s="6">
        <f>SUMIFS(Concentrado!S$2:S567,Concentrado!$A$2:$A567,"="&amp;$A6,Concentrado!$B$2:$B567, "=San Luis Potosí")</f>
        <v>0</v>
      </c>
      <c r="S6" s="6">
        <f>SUMIFS(Concentrado!T$2:T567,Concentrado!$A$2:$A567,"="&amp;$A6,Concentrado!$B$2:$B567, "=San Luis Potosí")</f>
        <v>318.64870000000002</v>
      </c>
      <c r="T6" s="6">
        <f>SUMIFS(Concentrado!U$2:U567,Concentrado!$A$2:$A567,"="&amp;$A6,Concentrado!$B$2:$B567, "=San Luis Potosí")</f>
        <v>79.385400000000004</v>
      </c>
    </row>
    <row r="7" spans="1:20" x14ac:dyDescent="0.25">
      <c r="A7" s="3">
        <v>2008</v>
      </c>
      <c r="B7" s="6">
        <f>SUMIFS(Concentrado!C$2:C568,Concentrado!$A$2:$A568,"="&amp;$A7,Concentrado!$B$2:$B568, "=San Luis Potosí")</f>
        <v>2464.7512000000002</v>
      </c>
      <c r="C7" s="6">
        <f>SUMIFS(Concentrado!D$2:D568,Concentrado!$A$2:$A568,"="&amp;$A7,Concentrado!$B$2:$B568, "=San Luis Potosí")</f>
        <v>40.822648299843323</v>
      </c>
      <c r="D7" s="6">
        <f>SUMIFS(Concentrado!E$2:E568,Concentrado!$A$2:$A568,"="&amp;$A7,Concentrado!$B$2:$B568, "=San Luis Potosí")</f>
        <v>1498.6147000000001</v>
      </c>
      <c r="E7" s="6">
        <f>SUMIFS(Concentrado!F$2:F568,Concentrado!$A$2:$A568,"="&amp;$A7,Concentrado!$B$2:$B568, "=San Luis Potosí")</f>
        <v>24.82093155490713</v>
      </c>
      <c r="F7" s="6">
        <f>SUMIFS(Concentrado!G$2:G568,Concentrado!$A$2:$A568,"="&amp;$A7,Concentrado!$B$2:$B568, "=San Luis Potosí")</f>
        <v>1029.6069</v>
      </c>
      <c r="G7" s="6">
        <f>SUMIFS(Concentrado!H$2:H568,Concentrado!$A$2:$A568,"="&amp;$A7,Concentrado!$B$2:$B568, "=San Luis Potosí")</f>
        <v>17.052950563850807</v>
      </c>
      <c r="H7" s="6">
        <f>SUMIFS(Concentrado!I$2:I568,Concentrado!$A$2:$A568,"="&amp;$A7,Concentrado!$B$2:$B568, "=San Luis Potosí")</f>
        <v>472.04149999999998</v>
      </c>
      <c r="I7" s="6">
        <f>SUMIFS(Concentrado!J$2:J568,Concentrado!$A$2:$A568,"="&amp;$A7,Concentrado!$B$2:$B568, "=San Luis Potosí")</f>
        <v>7.8182269015349259</v>
      </c>
      <c r="J7" s="6">
        <f>SUMIFS(Concentrado!K$2:K568,Concentrado!$A$2:$A568,"="&amp;$A7,Concentrado!$B$2:$B568, "=San Luis Potosí")</f>
        <v>155.11259999999999</v>
      </c>
      <c r="K7" s="6">
        <f>SUMIFS(Concentrado!L$2:L568,Concentrado!$A$2:$A568,"="&amp;$A7,Concentrado!$B$2:$B568, "=San Luis Potosí")</f>
        <v>2.5690654361682741</v>
      </c>
      <c r="L7" s="6">
        <f>SUMIFS(Concentrado!M$2:M568,Concentrado!$A$2:$A568,"="&amp;$A7,Concentrado!$B$2:$B568, "=San Luis Potosí")</f>
        <v>417.57839999999999</v>
      </c>
      <c r="M7" s="6">
        <f>SUMIFS(Concentrado!N$2:N568,Concentrado!$A$2:$A568,"="&amp;$A7,Concentrado!$B$2:$B568, "=San Luis Potosí")</f>
        <v>6.9161772436955484</v>
      </c>
      <c r="N7" s="6">
        <f>SUMIFS(Concentrado!O$2:O568,Concentrado!$A$2:$A568,"="&amp;$A7,Concentrado!$B$2:$B568, "=San Luis Potosí")</f>
        <v>6037.7052999999996</v>
      </c>
      <c r="O7" s="6">
        <f>SUMIFS(Concentrado!P$2:P568,Concentrado!$A$2:$A568,"="&amp;$A7,Concentrado!$B$2:$B568, "=San Luis Potosí")</f>
        <v>0</v>
      </c>
      <c r="P7" s="6">
        <f>SUMIFS(Concentrado!Q$2:Q568,Concentrado!$A$2:$A568,"="&amp;$A7,Concentrado!$B$2:$B568, "=San Luis Potosí")</f>
        <v>0</v>
      </c>
      <c r="Q7" s="6">
        <f>SUMIFS(Concentrado!R$2:R568,Concentrado!$A$2:$A568,"="&amp;$A7,Concentrado!$B$2:$B568, "=San Luis Potosí")</f>
        <v>0</v>
      </c>
      <c r="R7" s="6">
        <f>SUMIFS(Concentrado!S$2:S568,Concentrado!$A$2:$A568,"="&amp;$A7,Concentrado!$B$2:$B568, "=San Luis Potosí")</f>
        <v>0</v>
      </c>
      <c r="S7" s="6">
        <f>SUMIFS(Concentrado!T$2:T568,Concentrado!$A$2:$A568,"="&amp;$A7,Concentrado!$B$2:$B568, "=San Luis Potosí")</f>
        <v>332.96769999999998</v>
      </c>
      <c r="T7" s="6">
        <f>SUMIFS(Concentrado!U$2:U568,Concentrado!$A$2:$A568,"="&amp;$A7,Concentrado!$B$2:$B568, "=San Luis Potosí")</f>
        <v>84.610699999999994</v>
      </c>
    </row>
    <row r="8" spans="1:20" x14ac:dyDescent="0.25">
      <c r="A8" s="3">
        <v>2009</v>
      </c>
      <c r="B8" s="6">
        <f>SUMIFS(Concentrado!C$2:C569,Concentrado!$A$2:$A569,"="&amp;$A8,Concentrado!$B$2:$B569, "=San Luis Potosí")</f>
        <v>2661.63996</v>
      </c>
      <c r="C8" s="6">
        <f>SUMIFS(Concentrado!D$2:D569,Concentrado!$A$2:$A569,"="&amp;$A8,Concentrado!$B$2:$B569, "=San Luis Potosí")</f>
        <v>41.438687726086535</v>
      </c>
      <c r="D8" s="6">
        <f>SUMIFS(Concentrado!E$2:E569,Concentrado!$A$2:$A569,"="&amp;$A8,Concentrado!$B$2:$B569, "=San Luis Potosí")</f>
        <v>1521.85859</v>
      </c>
      <c r="E8" s="6">
        <f>SUMIFS(Concentrado!F$2:F569,Concentrado!$A$2:$A569,"="&amp;$A8,Concentrado!$B$2:$B569, "=San Luis Potosí")</f>
        <v>23.693596362399202</v>
      </c>
      <c r="F8" s="6">
        <f>SUMIFS(Concentrado!G$2:G569,Concentrado!$A$2:$A569,"="&amp;$A8,Concentrado!$B$2:$B569, "=San Luis Potosí")</f>
        <v>1053.7043699999999</v>
      </c>
      <c r="G8" s="6">
        <f>SUMIFS(Concentrado!H$2:H569,Concentrado!$A$2:$A569,"="&amp;$A8,Concentrado!$B$2:$B569, "=San Luis Potosí")</f>
        <v>16.404970995416953</v>
      </c>
      <c r="H8" s="6">
        <f>SUMIFS(Concentrado!I$2:I569,Concentrado!$A$2:$A569,"="&amp;$A8,Concentrado!$B$2:$B569, "=San Luis Potosí")</f>
        <v>589.43249000000003</v>
      </c>
      <c r="I8" s="6">
        <f>SUMIFS(Concentrado!J$2:J569,Concentrado!$A$2:$A569,"="&amp;$A8,Concentrado!$B$2:$B569, "=San Luis Potosí")</f>
        <v>9.1767892185987563</v>
      </c>
      <c r="J8" s="6">
        <f>SUMIFS(Concentrado!K$2:K569,Concentrado!$A$2:$A569,"="&amp;$A8,Concentrado!$B$2:$B569, "=San Luis Potosí")</f>
        <v>175.84110000000001</v>
      </c>
      <c r="K8" s="6">
        <f>SUMIFS(Concentrado!L$2:L569,Concentrado!$A$2:$A569,"="&amp;$A8,Concentrado!$B$2:$B569, "=San Luis Potosí")</f>
        <v>2.7376446633719591</v>
      </c>
      <c r="L8" s="6">
        <f>SUMIFS(Concentrado!M$2:M569,Concentrado!$A$2:$A569,"="&amp;$A8,Concentrado!$B$2:$B569, "=San Luis Potosí")</f>
        <v>420.60323999999997</v>
      </c>
      <c r="M8" s="6">
        <f>SUMIFS(Concentrado!N$2:N569,Concentrado!$A$2:$A569,"="&amp;$A8,Concentrado!$B$2:$B569, "=San Luis Potosí")</f>
        <v>6.5483110341265789</v>
      </c>
      <c r="N8" s="6">
        <f>SUMIFS(Concentrado!O$2:O569,Concentrado!$A$2:$A569,"="&amp;$A8,Concentrado!$B$2:$B569, "=San Luis Potosí")</f>
        <v>6423.0797500000008</v>
      </c>
      <c r="O8" s="6">
        <f>SUMIFS(Concentrado!P$2:P569,Concentrado!$A$2:$A569,"="&amp;$A8,Concentrado!$B$2:$B569, "=San Luis Potosí")</f>
        <v>0</v>
      </c>
      <c r="P8" s="6">
        <f>SUMIFS(Concentrado!Q$2:Q569,Concentrado!$A$2:$A569,"="&amp;$A8,Concentrado!$B$2:$B569, "=San Luis Potosí")</f>
        <v>0</v>
      </c>
      <c r="Q8" s="6">
        <f>SUMIFS(Concentrado!R$2:R569,Concentrado!$A$2:$A569,"="&amp;$A8,Concentrado!$B$2:$B569, "=San Luis Potosí")</f>
        <v>0</v>
      </c>
      <c r="R8" s="6">
        <f>SUMIFS(Concentrado!S$2:S569,Concentrado!$A$2:$A569,"="&amp;$A8,Concentrado!$B$2:$B569, "=San Luis Potosí")</f>
        <v>0</v>
      </c>
      <c r="S8" s="6">
        <f>SUMIFS(Concentrado!T$2:T569,Concentrado!$A$2:$A569,"="&amp;$A8,Concentrado!$B$2:$B569, "=San Luis Potosí")</f>
        <v>335.50223999999997</v>
      </c>
      <c r="T8" s="6">
        <f>SUMIFS(Concentrado!U$2:U569,Concentrado!$A$2:$A569,"="&amp;$A8,Concentrado!$B$2:$B569, "=San Luis Potosí")</f>
        <v>85.100999999999999</v>
      </c>
    </row>
    <row r="9" spans="1:20" x14ac:dyDescent="0.25">
      <c r="A9" s="3">
        <v>2010</v>
      </c>
      <c r="B9" s="6">
        <f>SUMIFS(Concentrado!C$2:C570,Concentrado!$A$2:$A570,"="&amp;$A9,Concentrado!$B$2:$B570, "=San Luis Potosí")</f>
        <v>2897.1464999999998</v>
      </c>
      <c r="C9" s="6">
        <f>SUMIFS(Concentrado!D$2:D570,Concentrado!$A$2:$A570,"="&amp;$A9,Concentrado!$B$2:$B570, "=San Luis Potosí")</f>
        <v>39.923488580837017</v>
      </c>
      <c r="D9" s="6">
        <f>SUMIFS(Concentrado!E$2:E570,Concentrado!$A$2:$A570,"="&amp;$A9,Concentrado!$B$2:$B570, "=San Luis Potosí")</f>
        <v>1818.8755799999999</v>
      </c>
      <c r="E9" s="6">
        <f>SUMIFS(Concentrado!F$2:F570,Concentrado!$A$2:$A570,"="&amp;$A9,Concentrado!$B$2:$B570, "=San Luis Potosí")</f>
        <v>25.064613904782966</v>
      </c>
      <c r="F9" s="6">
        <f>SUMIFS(Concentrado!G$2:G570,Concentrado!$A$2:$A570,"="&amp;$A9,Concentrado!$B$2:$B570, "=San Luis Potosí")</f>
        <v>1139.8022000000001</v>
      </c>
      <c r="G9" s="6">
        <f>SUMIFS(Concentrado!H$2:H570,Concentrado!$A$2:$A570,"="&amp;$A9,Concentrado!$B$2:$B570, "=San Luis Potosí")</f>
        <v>15.70679291368694</v>
      </c>
      <c r="H9" s="6">
        <f>SUMIFS(Concentrado!I$2:I570,Concentrado!$A$2:$A570,"="&amp;$A9,Concentrado!$B$2:$B570, "=San Luis Potosí")</f>
        <v>604.57849999999996</v>
      </c>
      <c r="I9" s="6">
        <f>SUMIFS(Concentrado!J$2:J570,Concentrado!$A$2:$A570,"="&amp;$A9,Concentrado!$B$2:$B570, "=San Luis Potosí")</f>
        <v>8.3312607218756707</v>
      </c>
      <c r="J9" s="6">
        <f>SUMIFS(Concentrado!K$2:K570,Concentrado!$A$2:$A570,"="&amp;$A9,Concentrado!$B$2:$B570, "=San Luis Potosí")</f>
        <v>313.08699999999999</v>
      </c>
      <c r="K9" s="6">
        <f>SUMIFS(Concentrado!L$2:L570,Concentrado!$A$2:$A570,"="&amp;$A9,Concentrado!$B$2:$B570, "=San Luis Potosí")</f>
        <v>4.3144263741265831</v>
      </c>
      <c r="L9" s="6">
        <f>SUMIFS(Concentrado!M$2:M570,Concentrado!$A$2:$A570,"="&amp;$A9,Concentrado!$B$2:$B570, "=San Luis Potosí")</f>
        <v>483.25707</v>
      </c>
      <c r="M9" s="6">
        <f>SUMIFS(Concentrado!N$2:N570,Concentrado!$A$2:$A570,"="&amp;$A9,Concentrado!$B$2:$B570, "=San Luis Potosí")</f>
        <v>6.6594175046908246</v>
      </c>
      <c r="N9" s="6">
        <f>SUMIFS(Concentrado!O$2:O570,Concentrado!$A$2:$A570,"="&amp;$A9,Concentrado!$B$2:$B570, "=San Luis Potosí")</f>
        <v>7256.7468499999995</v>
      </c>
      <c r="O9" s="6">
        <f>SUMIFS(Concentrado!P$2:P570,Concentrado!$A$2:$A570,"="&amp;$A9,Concentrado!$B$2:$B570, "=San Luis Potosí")</f>
        <v>0</v>
      </c>
      <c r="P9" s="6">
        <f>SUMIFS(Concentrado!Q$2:Q570,Concentrado!$A$2:$A570,"="&amp;$A9,Concentrado!$B$2:$B570, "=San Luis Potosí")</f>
        <v>0</v>
      </c>
      <c r="Q9" s="6">
        <f>SUMIFS(Concentrado!R$2:R570,Concentrado!$A$2:$A570,"="&amp;$A9,Concentrado!$B$2:$B570, "=San Luis Potosí")</f>
        <v>0</v>
      </c>
      <c r="R9" s="6">
        <f>SUMIFS(Concentrado!S$2:S570,Concentrado!$A$2:$A570,"="&amp;$A9,Concentrado!$B$2:$B570, "=San Luis Potosí")</f>
        <v>0</v>
      </c>
      <c r="S9" s="6">
        <f>SUMIFS(Concentrado!T$2:T570,Concentrado!$A$2:$A570,"="&amp;$A9,Concentrado!$B$2:$B570, "=San Luis Potosí")</f>
        <v>397.44090999999997</v>
      </c>
      <c r="T9" s="6">
        <f>SUMIFS(Concentrado!U$2:U570,Concentrado!$A$2:$A570,"="&amp;$A9,Concentrado!$B$2:$B570, "=San Luis Potosí")</f>
        <v>85.816159999999996</v>
      </c>
    </row>
    <row r="10" spans="1:20" x14ac:dyDescent="0.25">
      <c r="A10" s="3">
        <v>2011</v>
      </c>
      <c r="B10" s="6">
        <f>SUMIFS(Concentrado!C$2:C571,Concentrado!$A$2:$A571,"="&amp;$A10,Concentrado!$B$2:$B571, "=San Luis Potosí")</f>
        <v>3168.4308099999998</v>
      </c>
      <c r="C10" s="6">
        <f>SUMIFS(Concentrado!D$2:D571,Concentrado!$A$2:$A571,"="&amp;$A10,Concentrado!$B$2:$B571, "=San Luis Potosí")</f>
        <v>37.680576675519802</v>
      </c>
      <c r="D10" s="6">
        <f>SUMIFS(Concentrado!E$2:E571,Concentrado!$A$2:$A571,"="&amp;$A10,Concentrado!$B$2:$B571, "=San Luis Potosí")</f>
        <v>2092.2530400000001</v>
      </c>
      <c r="E10" s="6">
        <f>SUMIFS(Concentrado!F$2:F571,Concentrado!$A$2:$A571,"="&amp;$A10,Concentrado!$B$2:$B571, "=San Luis Potosí")</f>
        <v>24.882128039371455</v>
      </c>
      <c r="F10" s="6">
        <f>SUMIFS(Concentrado!G$2:G571,Concentrado!$A$2:$A571,"="&amp;$A10,Concentrado!$B$2:$B571, "=San Luis Potosí")</f>
        <v>1412.8989799999999</v>
      </c>
      <c r="G10" s="6">
        <f>SUMIFS(Concentrado!H$2:H571,Concentrado!$A$2:$A571,"="&amp;$A10,Concentrado!$B$2:$B571, "=San Luis Potosí")</f>
        <v>16.802907036071186</v>
      </c>
      <c r="H10" s="6">
        <f>SUMIFS(Concentrado!I$2:I571,Concentrado!$A$2:$A571,"="&amp;$A10,Concentrado!$B$2:$B571, "=San Luis Potosí")</f>
        <v>731.23265000000004</v>
      </c>
      <c r="I10" s="6">
        <f>SUMIFS(Concentrado!J$2:J571,Concentrado!$A$2:$A571,"="&amp;$A10,Concentrado!$B$2:$B571, "=San Luis Potosí")</f>
        <v>8.696187352113439</v>
      </c>
      <c r="J10" s="6">
        <f>SUMIFS(Concentrado!K$2:K571,Concentrado!$A$2:$A571,"="&amp;$A10,Concentrado!$B$2:$B571, "=San Luis Potosí")</f>
        <v>478.16255999999998</v>
      </c>
      <c r="K10" s="6">
        <f>SUMIFS(Concentrado!L$2:L571,Concentrado!$A$2:$A571,"="&amp;$A10,Concentrado!$B$2:$B571, "=San Luis Potosí")</f>
        <v>5.6865502470741474</v>
      </c>
      <c r="L10" s="6">
        <f>SUMIFS(Concentrado!M$2:M571,Concentrado!$A$2:$A571,"="&amp;$A10,Concentrado!$B$2:$B571, "=San Luis Potosí")</f>
        <v>525.67991999999992</v>
      </c>
      <c r="M10" s="6">
        <f>SUMIFS(Concentrado!N$2:N571,Concentrado!$A$2:$A571,"="&amp;$A10,Concentrado!$B$2:$B571, "=San Luis Potosí")</f>
        <v>6.2516506498499549</v>
      </c>
      <c r="N10" s="6">
        <f>SUMIFS(Concentrado!O$2:O571,Concentrado!$A$2:$A571,"="&amp;$A10,Concentrado!$B$2:$B571, "=San Luis Potosí")</f>
        <v>8408.6579600000005</v>
      </c>
      <c r="O10" s="6">
        <f>SUMIFS(Concentrado!P$2:P571,Concentrado!$A$2:$A571,"="&amp;$A10,Concentrado!$B$2:$B571, "=San Luis Potosí")</f>
        <v>0</v>
      </c>
      <c r="P10" s="6">
        <f>SUMIFS(Concentrado!Q$2:Q571,Concentrado!$A$2:$A571,"="&amp;$A10,Concentrado!$B$2:$B571, "=San Luis Potosí")</f>
        <v>0</v>
      </c>
      <c r="Q10" s="6">
        <f>SUMIFS(Concentrado!R$2:R571,Concentrado!$A$2:$A571,"="&amp;$A10,Concentrado!$B$2:$B571, "=San Luis Potosí")</f>
        <v>0</v>
      </c>
      <c r="R10" s="6">
        <f>SUMIFS(Concentrado!S$2:S571,Concentrado!$A$2:$A571,"="&amp;$A10,Concentrado!$B$2:$B571, "=San Luis Potosí")</f>
        <v>0</v>
      </c>
      <c r="S10" s="6">
        <f>SUMIFS(Concentrado!T$2:T571,Concentrado!$A$2:$A571,"="&amp;$A10,Concentrado!$B$2:$B571, "=San Luis Potosí")</f>
        <v>436.15938999999997</v>
      </c>
      <c r="T10" s="6">
        <f>SUMIFS(Concentrado!U$2:U571,Concentrado!$A$2:$A571,"="&amp;$A10,Concentrado!$B$2:$B571, "=San Luis Potosí")</f>
        <v>89.520529999999994</v>
      </c>
    </row>
    <row r="11" spans="1:20" x14ac:dyDescent="0.25">
      <c r="A11" s="3">
        <v>2012</v>
      </c>
      <c r="B11" s="6">
        <f>SUMIFS(Concentrado!C$2:C572,Concentrado!$A$2:$A572,"="&amp;$A11,Concentrado!$B$2:$B572, "=San Luis Potosí")</f>
        <v>3407.3634999999999</v>
      </c>
      <c r="C11" s="6">
        <f>SUMIFS(Concentrado!D$2:D572,Concentrado!$A$2:$A572,"="&amp;$A11,Concentrado!$B$2:$B572, "=San Luis Potosí")</f>
        <v>39.107294422937535</v>
      </c>
      <c r="D11" s="6">
        <f>SUMIFS(Concentrado!E$2:E572,Concentrado!$A$2:$A572,"="&amp;$A11,Concentrado!$B$2:$B572, "=San Luis Potosí")</f>
        <v>2363.3242</v>
      </c>
      <c r="E11" s="6">
        <f>SUMIFS(Concentrado!F$2:F572,Concentrado!$A$2:$A572,"="&amp;$A11,Concentrado!$B$2:$B572, "=San Luis Potosí")</f>
        <v>27.12455401551766</v>
      </c>
      <c r="F11" s="6">
        <f>SUMIFS(Concentrado!G$2:G572,Concentrado!$A$2:$A572,"="&amp;$A11,Concentrado!$B$2:$B572, "=San Luis Potosí")</f>
        <v>1398.08996</v>
      </c>
      <c r="G11" s="6">
        <f>SUMIFS(Concentrado!H$2:H572,Concentrado!$A$2:$A572,"="&amp;$A11,Concentrado!$B$2:$B572, "=San Luis Potosí")</f>
        <v>16.04628202875125</v>
      </c>
      <c r="H11" s="6">
        <f>SUMIFS(Concentrado!I$2:I572,Concentrado!$A$2:$A572,"="&amp;$A11,Concentrado!$B$2:$B572, "=San Luis Potosí")</f>
        <v>531.13541999999995</v>
      </c>
      <c r="I11" s="6">
        <f>SUMIFS(Concentrado!J$2:J572,Concentrado!$A$2:$A572,"="&amp;$A11,Concentrado!$B$2:$B572, "=San Luis Potosí")</f>
        <v>6.0959945272614977</v>
      </c>
      <c r="J11" s="6">
        <f>SUMIFS(Concentrado!K$2:K572,Concentrado!$A$2:$A572,"="&amp;$A11,Concentrado!$B$2:$B572, "=San Luis Potosí")</f>
        <v>384.22230999999999</v>
      </c>
      <c r="K11" s="6">
        <f>SUMIFS(Concentrado!L$2:L572,Concentrado!$A$2:$A572,"="&amp;$A11,Concentrado!$B$2:$B572, "=San Luis Potosí")</f>
        <v>4.4098303574101134</v>
      </c>
      <c r="L11" s="6">
        <f>SUMIFS(Concentrado!M$2:M572,Concentrado!$A$2:$A572,"="&amp;$A11,Concentrado!$B$2:$B572, "=San Luis Potosí")</f>
        <v>628.72380999999996</v>
      </c>
      <c r="M11" s="6">
        <f>SUMIFS(Concentrado!N$2:N572,Concentrado!$A$2:$A572,"="&amp;$A11,Concentrado!$B$2:$B572, "=San Luis Potosí")</f>
        <v>7.2160446481219376</v>
      </c>
      <c r="N11" s="6">
        <f>SUMIFS(Concentrado!O$2:O572,Concentrado!$A$2:$A572,"="&amp;$A11,Concentrado!$B$2:$B572, "=San Luis Potosí")</f>
        <v>8712.8592000000008</v>
      </c>
      <c r="O11" s="6">
        <f>SUMIFS(Concentrado!P$2:P572,Concentrado!$A$2:$A572,"="&amp;$A11,Concentrado!$B$2:$B572, "=San Luis Potosí")</f>
        <v>0</v>
      </c>
      <c r="P11" s="6">
        <f>SUMIFS(Concentrado!Q$2:Q572,Concentrado!$A$2:$A572,"="&amp;$A11,Concentrado!$B$2:$B572, "=San Luis Potosí")</f>
        <v>0</v>
      </c>
      <c r="Q11" s="6">
        <f>SUMIFS(Concentrado!R$2:R572,Concentrado!$A$2:$A572,"="&amp;$A11,Concentrado!$B$2:$B572, "=San Luis Potosí")</f>
        <v>0</v>
      </c>
      <c r="R11" s="6">
        <f>SUMIFS(Concentrado!S$2:S572,Concentrado!$A$2:$A572,"="&amp;$A11,Concentrado!$B$2:$B572, "=San Luis Potosí")</f>
        <v>0</v>
      </c>
      <c r="S11" s="6">
        <f>SUMIFS(Concentrado!T$2:T572,Concentrado!$A$2:$A572,"="&amp;$A11,Concentrado!$B$2:$B572, "=San Luis Potosí")</f>
        <v>452.66041000000001</v>
      </c>
      <c r="T11" s="6">
        <f>SUMIFS(Concentrado!U$2:U572,Concentrado!$A$2:$A572,"="&amp;$A11,Concentrado!$B$2:$B572, "=San Luis Potosí")</f>
        <v>176.0634</v>
      </c>
    </row>
    <row r="12" spans="1:20" x14ac:dyDescent="0.25">
      <c r="A12" s="3">
        <v>2013</v>
      </c>
      <c r="B12" s="6">
        <f>SUMIFS(Concentrado!C$2:C573,Concentrado!$A$2:$A573,"="&amp;$A12,Concentrado!$B$2:$B573, "=San Luis Potosí")</f>
        <v>3636.2108800000001</v>
      </c>
      <c r="C12" s="6">
        <f>SUMIFS(Concentrado!D$2:D573,Concentrado!$A$2:$A573,"="&amp;$A12,Concentrado!$B$2:$B573, "=San Luis Potosí")</f>
        <v>37.402831323319127</v>
      </c>
      <c r="D12" s="6">
        <f>SUMIFS(Concentrado!E$2:E573,Concentrado!$A$2:$A573,"="&amp;$A12,Concentrado!$B$2:$B573, "=San Luis Potosí")</f>
        <v>2492.3851599999998</v>
      </c>
      <c r="E12" s="6">
        <f>SUMIFS(Concentrado!F$2:F573,Concentrado!$A$2:$A573,"="&amp;$A12,Concentrado!$B$2:$B573, "=San Luis Potosí")</f>
        <v>25.637198943814759</v>
      </c>
      <c r="F12" s="6">
        <f>SUMIFS(Concentrado!G$2:G573,Concentrado!$A$2:$A573,"="&amp;$A12,Concentrado!$B$2:$B573, "=San Luis Potosí")</f>
        <v>1496.23586</v>
      </c>
      <c r="G12" s="6">
        <f>SUMIFS(Concentrado!H$2:H573,Concentrado!$A$2:$A573,"="&amp;$A12,Concentrado!$B$2:$B573, "=San Luis Potosí")</f>
        <v>15.390597338370357</v>
      </c>
      <c r="H12" s="6">
        <f>SUMIFS(Concentrado!I$2:I573,Concentrado!$A$2:$A573,"="&amp;$A12,Concentrado!$B$2:$B573, "=San Luis Potosí")</f>
        <v>699.25894000000005</v>
      </c>
      <c r="I12" s="6">
        <f>SUMIFS(Concentrado!J$2:J573,Concentrado!$A$2:$A573,"="&amp;$A12,Concentrado!$B$2:$B573, "=San Luis Potosí")</f>
        <v>7.1927248026228146</v>
      </c>
      <c r="J12" s="6">
        <f>SUMIFS(Concentrado!K$2:K573,Concentrado!$A$2:$A573,"="&amp;$A12,Concentrado!$B$2:$B573, "=San Luis Potosí")</f>
        <v>721.28184999999996</v>
      </c>
      <c r="K12" s="6">
        <f>SUMIFS(Concentrado!L$2:L573,Concentrado!$A$2:$A573,"="&amp;$A12,Concentrado!$B$2:$B573, "=San Luis Potosí")</f>
        <v>7.4192570954854968</v>
      </c>
      <c r="L12" s="6">
        <f>SUMIFS(Concentrado!M$2:M573,Concentrado!$A$2:$A573,"="&amp;$A12,Concentrado!$B$2:$B573, "=San Luis Potosí")</f>
        <v>676.38031999999998</v>
      </c>
      <c r="M12" s="6">
        <f>SUMIFS(Concentrado!N$2:N573,Concentrado!$A$2:$A573,"="&amp;$A12,Concentrado!$B$2:$B573, "=San Luis Potosí")</f>
        <v>6.9573904963874407</v>
      </c>
      <c r="N12" s="6">
        <f>SUMIFS(Concentrado!O$2:O573,Concentrado!$A$2:$A573,"="&amp;$A12,Concentrado!$B$2:$B573, "=San Luis Potosí")</f>
        <v>9721.7530100000004</v>
      </c>
      <c r="O12" s="6">
        <f>SUMIFS(Concentrado!P$2:P573,Concentrado!$A$2:$A573,"="&amp;$A12,Concentrado!$B$2:$B573, "=San Luis Potosí")</f>
        <v>0</v>
      </c>
      <c r="P12" s="6">
        <f>SUMIFS(Concentrado!Q$2:Q573,Concentrado!$A$2:$A573,"="&amp;$A12,Concentrado!$B$2:$B573, "=San Luis Potosí")</f>
        <v>0</v>
      </c>
      <c r="Q12" s="6">
        <f>SUMIFS(Concentrado!R$2:R573,Concentrado!$A$2:$A573,"="&amp;$A12,Concentrado!$B$2:$B573, "=San Luis Potosí")</f>
        <v>0</v>
      </c>
      <c r="R12" s="6">
        <f>SUMIFS(Concentrado!S$2:S573,Concentrado!$A$2:$A573,"="&amp;$A12,Concentrado!$B$2:$B573, "=San Luis Potosí")</f>
        <v>0</v>
      </c>
      <c r="S12" s="6">
        <f>SUMIFS(Concentrado!T$2:T573,Concentrado!$A$2:$A573,"="&amp;$A12,Concentrado!$B$2:$B573, "=San Luis Potosí")</f>
        <v>495.23719999999997</v>
      </c>
      <c r="T12" s="6">
        <f>SUMIFS(Concentrado!U$2:U573,Concentrado!$A$2:$A573,"="&amp;$A12,Concentrado!$B$2:$B573, "=San Luis Potosí")</f>
        <v>181.14312000000001</v>
      </c>
    </row>
    <row r="13" spans="1:20" x14ac:dyDescent="0.25">
      <c r="A13" s="3">
        <v>2014</v>
      </c>
      <c r="B13" s="6">
        <f>SUMIFS(Concentrado!C$2:C574,Concentrado!$A$2:$A574,"="&amp;$A13,Concentrado!$B$2:$B574, "=San Luis Potosí")</f>
        <v>3555.4677900000002</v>
      </c>
      <c r="C13" s="6">
        <f>SUMIFS(Concentrado!D$2:D574,Concentrado!$A$2:$A574,"="&amp;$A13,Concentrado!$B$2:$B574, "=San Luis Potosí")</f>
        <v>36.726313860221794</v>
      </c>
      <c r="D13" s="6">
        <f>SUMIFS(Concentrado!E$2:E574,Concentrado!$A$2:$A574,"="&amp;$A13,Concentrado!$B$2:$B574, "=San Luis Potosí")</f>
        <v>2486.9425000000001</v>
      </c>
      <c r="E13" s="6">
        <f>SUMIFS(Concentrado!F$2:F574,Concentrado!$A$2:$A574,"="&amp;$A13,Concentrado!$B$2:$B574, "=San Luis Potosí")</f>
        <v>25.688949022183277</v>
      </c>
      <c r="F13" s="6">
        <f>SUMIFS(Concentrado!G$2:G574,Concentrado!$A$2:$A574,"="&amp;$A13,Concentrado!$B$2:$B574, "=San Luis Potosí")</f>
        <v>1606.76855</v>
      </c>
      <c r="G13" s="6">
        <f>SUMIFS(Concentrado!H$2:H574,Concentrado!$A$2:$A574,"="&amp;$A13,Concentrado!$B$2:$B574, "=San Luis Potosí")</f>
        <v>16.597165142096102</v>
      </c>
      <c r="H13" s="6">
        <f>SUMIFS(Concentrado!I$2:I574,Concentrado!$A$2:$A574,"="&amp;$A13,Concentrado!$B$2:$B574, "=San Luis Potosí")</f>
        <v>894.60769000000005</v>
      </c>
      <c r="I13" s="6">
        <f>SUMIFS(Concentrado!J$2:J574,Concentrado!$A$2:$A574,"="&amp;$A13,Concentrado!$B$2:$B574, "=San Luis Potosí")</f>
        <v>9.2408776412253779</v>
      </c>
      <c r="J13" s="6">
        <f>SUMIFS(Concentrado!K$2:K574,Concentrado!$A$2:$A574,"="&amp;$A13,Concentrado!$B$2:$B574, "=San Luis Potosí")</f>
        <v>345.04205999999999</v>
      </c>
      <c r="K13" s="6">
        <f>SUMIFS(Concentrado!L$2:L574,Concentrado!$A$2:$A574,"="&amp;$A13,Concentrado!$B$2:$B574, "=San Luis Potosí")</f>
        <v>3.5641225681128952</v>
      </c>
      <c r="L13" s="6">
        <f>SUMIFS(Concentrado!M$2:M574,Concentrado!$A$2:$A574,"="&amp;$A13,Concentrado!$B$2:$B574, "=San Luis Potosí")</f>
        <v>792.15328999999997</v>
      </c>
      <c r="M13" s="6">
        <f>SUMIFS(Concentrado!N$2:N574,Concentrado!$A$2:$A574,"="&amp;$A13,Concentrado!$B$2:$B574, "=San Luis Potosí")</f>
        <v>8.1825717661605619</v>
      </c>
      <c r="N13" s="6">
        <f>SUMIFS(Concentrado!O$2:O574,Concentrado!$A$2:$A574,"="&amp;$A13,Concentrado!$B$2:$B574, "=San Luis Potosí")</f>
        <v>9680.9818799999994</v>
      </c>
      <c r="O13" s="6">
        <f>SUMIFS(Concentrado!P$2:P574,Concentrado!$A$2:$A574,"="&amp;$A13,Concentrado!$B$2:$B574, "=San Luis Potosí")</f>
        <v>0</v>
      </c>
      <c r="P13" s="6">
        <f>SUMIFS(Concentrado!Q$2:Q574,Concentrado!$A$2:$A574,"="&amp;$A13,Concentrado!$B$2:$B574, "=San Luis Potosí")</f>
        <v>0</v>
      </c>
      <c r="Q13" s="6">
        <f>SUMIFS(Concentrado!R$2:R574,Concentrado!$A$2:$A574,"="&amp;$A13,Concentrado!$B$2:$B574, "=San Luis Potosí")</f>
        <v>0</v>
      </c>
      <c r="R13" s="6">
        <f>SUMIFS(Concentrado!S$2:S574,Concentrado!$A$2:$A574,"="&amp;$A13,Concentrado!$B$2:$B574, "=San Luis Potosí")</f>
        <v>0</v>
      </c>
      <c r="S13" s="6">
        <f>SUMIFS(Concentrado!T$2:T574,Concentrado!$A$2:$A574,"="&amp;$A13,Concentrado!$B$2:$B574, "=San Luis Potosí")</f>
        <v>636.94159000000002</v>
      </c>
      <c r="T13" s="6">
        <f>SUMIFS(Concentrado!U$2:U574,Concentrado!$A$2:$A574,"="&amp;$A13,Concentrado!$B$2:$B574, "=San Luis Potosí")</f>
        <v>155.21170000000001</v>
      </c>
    </row>
    <row r="14" spans="1:20" x14ac:dyDescent="0.25">
      <c r="A14" s="3">
        <v>2015</v>
      </c>
      <c r="B14" s="6">
        <f>SUMIFS(Concentrado!C$2:C575,Concentrado!$A$2:$A575,"="&amp;$A14,Concentrado!$B$2:$B575, "=San Luis Potosí")</f>
        <v>3889.0088999999998</v>
      </c>
      <c r="C14" s="6">
        <f>SUMIFS(Concentrado!D$2:D575,Concentrado!$A$2:$A575,"="&amp;$A14,Concentrado!$B$2:$B575, "=San Luis Potosí")</f>
        <v>39.829453966196944</v>
      </c>
      <c r="D14" s="6">
        <f>SUMIFS(Concentrado!E$2:E575,Concentrado!$A$2:$A575,"="&amp;$A14,Concentrado!$B$2:$B575, "=San Luis Potosí")</f>
        <v>2506.3838999999998</v>
      </c>
      <c r="E14" s="6">
        <f>SUMIFS(Concentrado!F$2:F575,Concentrado!$A$2:$A575,"="&amp;$A14,Concentrado!$B$2:$B575, "=San Luis Potosí")</f>
        <v>25.669239832973169</v>
      </c>
      <c r="F14" s="6">
        <f>SUMIFS(Concentrado!G$2:G575,Concentrado!$A$2:$A575,"="&amp;$A14,Concentrado!$B$2:$B575, "=San Luis Potosí")</f>
        <v>1582.45219</v>
      </c>
      <c r="G14" s="6">
        <f>SUMIFS(Concentrado!H$2:H575,Concentrado!$A$2:$A575,"="&amp;$A14,Concentrado!$B$2:$B575, "=San Luis Potosí")</f>
        <v>16.206752999539944</v>
      </c>
      <c r="H14" s="6">
        <f>SUMIFS(Concentrado!I$2:I575,Concentrado!$A$2:$A575,"="&amp;$A14,Concentrado!$B$2:$B575, "=San Luis Potosí")</f>
        <v>959.87829999999997</v>
      </c>
      <c r="I14" s="6">
        <f>SUMIFS(Concentrado!J$2:J575,Concentrado!$A$2:$A575,"="&amp;$A14,Concentrado!$B$2:$B575, "=San Luis Potosí")</f>
        <v>9.8306353999347706</v>
      </c>
      <c r="J14" s="6">
        <f>SUMIFS(Concentrado!K$2:K575,Concentrado!$A$2:$A575,"="&amp;$A14,Concentrado!$B$2:$B575, "=San Luis Potosí")</f>
        <v>70.040000000000006</v>
      </c>
      <c r="K14" s="6">
        <f>SUMIFS(Concentrado!L$2:L575,Concentrado!$A$2:$A575,"="&amp;$A14,Concentrado!$B$2:$B575, "=San Luis Potosí")</f>
        <v>0.71731770935068684</v>
      </c>
      <c r="L14" s="6">
        <f>SUMIFS(Concentrado!M$2:M575,Concentrado!$A$2:$A575,"="&amp;$A14,Concentrado!$B$2:$B575, "=San Luis Potosí")</f>
        <v>756.38990000000001</v>
      </c>
      <c r="M14" s="6">
        <f>SUMIFS(Concentrado!N$2:N575,Concentrado!$A$2:$A575,"="&amp;$A14,Concentrado!$B$2:$B575, "=San Luis Potosí")</f>
        <v>7.7466000920044982</v>
      </c>
      <c r="N14" s="6">
        <f>SUMIFS(Concentrado!O$2:O575,Concentrado!$A$2:$A575,"="&amp;$A14,Concentrado!$B$2:$B575, "=San Luis Potosí")</f>
        <v>9764.1531899999991</v>
      </c>
      <c r="O14" s="6">
        <f>SUMIFS(Concentrado!P$2:P575,Concentrado!$A$2:$A575,"="&amp;$A14,Concentrado!$B$2:$B575, "=San Luis Potosí")</f>
        <v>0</v>
      </c>
      <c r="P14" s="6">
        <f>SUMIFS(Concentrado!Q$2:Q575,Concentrado!$A$2:$A575,"="&amp;$A14,Concentrado!$B$2:$B575, "=San Luis Potosí")</f>
        <v>0</v>
      </c>
      <c r="Q14" s="6">
        <f>SUMIFS(Concentrado!R$2:R575,Concentrado!$A$2:$A575,"="&amp;$A14,Concentrado!$B$2:$B575, "=San Luis Potosí")</f>
        <v>0</v>
      </c>
      <c r="R14" s="6">
        <f>SUMIFS(Concentrado!S$2:S575,Concentrado!$A$2:$A575,"="&amp;$A14,Concentrado!$B$2:$B575, "=San Luis Potosí")</f>
        <v>0</v>
      </c>
      <c r="S14" s="6">
        <f>SUMIFS(Concentrado!T$2:T575,Concentrado!$A$2:$A575,"="&amp;$A14,Concentrado!$B$2:$B575, "=San Luis Potosí")</f>
        <v>596.91512</v>
      </c>
      <c r="T14" s="6">
        <f>SUMIFS(Concentrado!U$2:U575,Concentrado!$A$2:$A575,"="&amp;$A14,Concentrado!$B$2:$B575, "=San Luis Potosí")</f>
        <v>159.47478000000001</v>
      </c>
    </row>
    <row r="15" spans="1:20" x14ac:dyDescent="0.25">
      <c r="A15" s="3">
        <v>2016</v>
      </c>
      <c r="B15" s="6">
        <f>SUMIFS(Concentrado!C$2:C576,Concentrado!$A$2:$A576,"="&amp;$A15,Concentrado!$B$2:$B576, "=San Luis Potosí")</f>
        <v>4156.2714100000003</v>
      </c>
      <c r="C15" s="6">
        <f>SUMIFS(Concentrado!D$2:D576,Concentrado!$A$2:$A576,"="&amp;$A15,Concentrado!$B$2:$B576, "=San Luis Potosí")</f>
        <v>39.015630953182587</v>
      </c>
      <c r="D15" s="6">
        <f>SUMIFS(Concentrado!E$2:E576,Concentrado!$A$2:$A576,"="&amp;$A15,Concentrado!$B$2:$B576, "=San Luis Potosí")</f>
        <v>2559.2523299999998</v>
      </c>
      <c r="E15" s="6">
        <f>SUMIFS(Concentrado!F$2:F576,Concentrado!$A$2:$A576,"="&amp;$A15,Concentrado!$B$2:$B576, "=San Luis Potosí")</f>
        <v>24.024139564878087</v>
      </c>
      <c r="F15" s="6">
        <f>SUMIFS(Concentrado!G$2:G576,Concentrado!$A$2:$A576,"="&amp;$A15,Concentrado!$B$2:$B576, "=San Luis Potosí")</f>
        <v>1974.0045</v>
      </c>
      <c r="G15" s="6">
        <f>SUMIFS(Concentrado!H$2:H576,Concentrado!$A$2:$A576,"="&amp;$A15,Concentrado!$B$2:$B576, "=San Luis Potosí")</f>
        <v>18.530318036165426</v>
      </c>
      <c r="H15" s="6">
        <f>SUMIFS(Concentrado!I$2:I576,Concentrado!$A$2:$A576,"="&amp;$A15,Concentrado!$B$2:$B576, "=San Luis Potosí")</f>
        <v>1035.3529100000001</v>
      </c>
      <c r="I15" s="6">
        <f>SUMIFS(Concentrado!J$2:J576,Concentrado!$A$2:$A576,"="&amp;$A15,Concentrado!$B$2:$B576, "=San Luis Potosí")</f>
        <v>9.7190349373415099</v>
      </c>
      <c r="J15" s="6">
        <f>SUMIFS(Concentrado!K$2:K576,Concentrado!$A$2:$A576,"="&amp;$A15,Concentrado!$B$2:$B576, "=San Luis Potosí")</f>
        <v>214.02579</v>
      </c>
      <c r="K15" s="6">
        <f>SUMIFS(Concentrado!L$2:L576,Concentrado!$A$2:$A576,"="&amp;$A15,Concentrado!$B$2:$B576, "=San Luis Potosí")</f>
        <v>2.0090967151501196</v>
      </c>
      <c r="L15" s="6">
        <f>SUMIFS(Concentrado!M$2:M576,Concentrado!$A$2:$A576,"="&amp;$A15,Concentrado!$B$2:$B576, "=San Luis Potosí")</f>
        <v>713.92965000000004</v>
      </c>
      <c r="M15" s="6">
        <f>SUMIFS(Concentrado!N$2:N576,Concentrado!$A$2:$A576,"="&amp;$A15,Concentrado!$B$2:$B576, "=San Luis Potosí")</f>
        <v>6.7017797932822702</v>
      </c>
      <c r="N15" s="6">
        <f>SUMIFS(Concentrado!O$2:O576,Concentrado!$A$2:$A576,"="&amp;$A15,Concentrado!$B$2:$B576, "=San Luis Potosí")</f>
        <v>10652.836590000001</v>
      </c>
      <c r="O15" s="6">
        <f>SUMIFS(Concentrado!P$2:P576,Concentrado!$A$2:$A576,"="&amp;$A15,Concentrado!$B$2:$B576, "=San Luis Potosí")</f>
        <v>0</v>
      </c>
      <c r="P15" s="6">
        <f>SUMIFS(Concentrado!Q$2:Q576,Concentrado!$A$2:$A576,"="&amp;$A15,Concentrado!$B$2:$B576, "=San Luis Potosí")</f>
        <v>0</v>
      </c>
      <c r="Q15" s="6">
        <f>SUMIFS(Concentrado!R$2:R576,Concentrado!$A$2:$A576,"="&amp;$A15,Concentrado!$B$2:$B576, "=San Luis Potosí")</f>
        <v>0</v>
      </c>
      <c r="R15" s="6">
        <f>SUMIFS(Concentrado!S$2:S576,Concentrado!$A$2:$A576,"="&amp;$A15,Concentrado!$B$2:$B576, "=San Luis Potosí")</f>
        <v>0</v>
      </c>
      <c r="S15" s="6">
        <f>SUMIFS(Concentrado!T$2:T576,Concentrado!$A$2:$A576,"="&amp;$A15,Concentrado!$B$2:$B576, "=San Luis Potosí")</f>
        <v>620.63314000000003</v>
      </c>
      <c r="T15" s="6">
        <f>SUMIFS(Concentrado!U$2:U576,Concentrado!$A$2:$A576,"="&amp;$A15,Concentrado!$B$2:$B576, "=San Luis Potosí")</f>
        <v>93.296509999999998</v>
      </c>
    </row>
    <row r="16" spans="1:20" x14ac:dyDescent="0.25">
      <c r="A16" s="3">
        <v>2017</v>
      </c>
      <c r="B16" s="6">
        <f>SUMIFS(Concentrado!C$2:C577,Concentrado!$A$2:$A577,"="&amp;$A16,Concentrado!$B$2:$B577, "=San Luis Potosí")</f>
        <v>4362.6717500000004</v>
      </c>
      <c r="C16" s="6">
        <f>SUMIFS(Concentrado!D$2:D577,Concentrado!$A$2:$A577,"="&amp;$A16,Concentrado!$B$2:$B577, "=San Luis Potosí")</f>
        <v>39.662847431046913</v>
      </c>
      <c r="D16" s="6">
        <f>SUMIFS(Concentrado!E$2:E577,Concentrado!$A$2:$A577,"="&amp;$A16,Concentrado!$B$2:$B577, "=San Luis Potosí")</f>
        <v>2720.7267200000001</v>
      </c>
      <c r="E16" s="6">
        <f>SUMIFS(Concentrado!F$2:F577,Concentrado!$A$2:$A577,"="&amp;$A16,Concentrado!$B$2:$B577, "=San Luis Potosí")</f>
        <v>24.735248256285313</v>
      </c>
      <c r="F16" s="6">
        <f>SUMIFS(Concentrado!G$2:G577,Concentrado!$A$2:$A577,"="&amp;$A16,Concentrado!$B$2:$B577, "=San Luis Potosí")</f>
        <v>1838.0051000000001</v>
      </c>
      <c r="G16" s="6">
        <f>SUMIFS(Concentrado!H$2:H577,Concentrado!$A$2:$A577,"="&amp;$A16,Concentrado!$B$2:$B577, "=San Luis Potosí")</f>
        <v>16.71006209870961</v>
      </c>
      <c r="H16" s="6">
        <f>SUMIFS(Concentrado!I$2:I577,Concentrado!$A$2:$A577,"="&amp;$A16,Concentrado!$B$2:$B577, "=San Luis Potosí")</f>
        <v>1094.6223</v>
      </c>
      <c r="I16" s="6">
        <f>SUMIFS(Concentrado!J$2:J577,Concentrado!$A$2:$A577,"="&amp;$A16,Concentrado!$B$2:$B577, "=San Luis Potosí")</f>
        <v>9.9516625974717581</v>
      </c>
      <c r="J16" s="6">
        <f>SUMIFS(Concentrado!K$2:K577,Concentrado!$A$2:$A577,"="&amp;$A16,Concentrado!$B$2:$B577, "=San Luis Potosí")</f>
        <v>219.77304000000001</v>
      </c>
      <c r="K16" s="6">
        <f>SUMIFS(Concentrado!L$2:L577,Concentrado!$A$2:$A577,"="&amp;$A16,Concentrado!$B$2:$B577, "=San Luis Potosí")</f>
        <v>1.9980473101093088</v>
      </c>
      <c r="L16" s="6">
        <f>SUMIFS(Concentrado!M$2:M577,Concentrado!$A$2:$A577,"="&amp;$A16,Concentrado!$B$2:$B577, "=San Luis Potosí")</f>
        <v>763.59229000000005</v>
      </c>
      <c r="M16" s="6">
        <f>SUMIFS(Concentrado!N$2:N577,Concentrado!$A$2:$A577,"="&amp;$A16,Concentrado!$B$2:$B577, "=San Luis Potosí")</f>
        <v>6.9421323063771023</v>
      </c>
      <c r="N16" s="6">
        <f>SUMIFS(Concentrado!O$2:O577,Concentrado!$A$2:$A577,"="&amp;$A16,Concentrado!$B$2:$B577, "=San Luis Potosí")</f>
        <v>10999.3912</v>
      </c>
      <c r="O16" s="6">
        <f>SUMIFS(Concentrado!P$2:P577,Concentrado!$A$2:$A577,"="&amp;$A16,Concentrado!$B$2:$B577, "=San Luis Potosí")</f>
        <v>0</v>
      </c>
      <c r="P16" s="6">
        <f>SUMIFS(Concentrado!Q$2:Q577,Concentrado!$A$2:$A577,"="&amp;$A16,Concentrado!$B$2:$B577, "=San Luis Potosí")</f>
        <v>0</v>
      </c>
      <c r="Q16" s="6">
        <f>SUMIFS(Concentrado!R$2:R577,Concentrado!$A$2:$A577,"="&amp;$A16,Concentrado!$B$2:$B577, "=San Luis Potosí")</f>
        <v>0</v>
      </c>
      <c r="R16" s="6">
        <f>SUMIFS(Concentrado!S$2:S577,Concentrado!$A$2:$A577,"="&amp;$A16,Concentrado!$B$2:$B577, "=San Luis Potosí")</f>
        <v>0</v>
      </c>
      <c r="S16" s="6">
        <f>SUMIFS(Concentrado!T$2:T577,Concentrado!$A$2:$A577,"="&amp;$A16,Concentrado!$B$2:$B577, "=San Luis Potosí")</f>
        <v>669.91098</v>
      </c>
      <c r="T16" s="6">
        <f>SUMIFS(Concentrado!U$2:U577,Concentrado!$A$2:$A577,"="&amp;$A16,Concentrado!$B$2:$B577, "=San Luis Potosí")</f>
        <v>93.681309999999996</v>
      </c>
    </row>
    <row r="17" spans="1:20" x14ac:dyDescent="0.25">
      <c r="A17" s="3">
        <v>2018</v>
      </c>
      <c r="B17" s="6">
        <f>SUMIFS(Concentrado!C$2:C578,Concentrado!$A$2:$A578,"="&amp;$A17,Concentrado!$B$2:$B578, "=San Luis Potosí")</f>
        <v>4806.2434300000004</v>
      </c>
      <c r="C17" s="6">
        <f>SUMIFS(Concentrado!D$2:D578,Concentrado!$A$2:$A578,"="&amp;$A17,Concentrado!$B$2:$B578, "=San Luis Potosí")</f>
        <v>42.185856676233001</v>
      </c>
      <c r="D17" s="6">
        <f>SUMIFS(Concentrado!E$2:E578,Concentrado!$A$2:$A578,"="&amp;$A17,Concentrado!$B$2:$B578, "=San Luis Potosí")</f>
        <v>2542.6457999999998</v>
      </c>
      <c r="E17" s="6">
        <f>SUMIFS(Concentrado!F$2:F578,Concentrado!$A$2:$A578,"="&amp;$A17,Concentrado!$B$2:$B578, "=San Luis Potosí")</f>
        <v>22.317573560194344</v>
      </c>
      <c r="F17" s="6">
        <f>SUMIFS(Concentrado!G$2:G578,Concentrado!$A$2:$A578,"="&amp;$A17,Concentrado!$B$2:$B578, "=San Luis Potosí")</f>
        <v>1938.0820000000001</v>
      </c>
      <c r="G17" s="6">
        <f>SUMIFS(Concentrado!H$2:H578,Concentrado!$A$2:$A578,"="&amp;$A17,Concentrado!$B$2:$B578, "=San Luis Potosí")</f>
        <v>17.011133678426066</v>
      </c>
      <c r="H17" s="6">
        <f>SUMIFS(Concentrado!I$2:I578,Concentrado!$A$2:$A578,"="&amp;$A17,Concentrado!$B$2:$B578, "=San Luis Potosí")</f>
        <v>995.62027999999998</v>
      </c>
      <c r="I17" s="6">
        <f>SUMIFS(Concentrado!J$2:J578,Concentrado!$A$2:$A578,"="&amp;$A17,Concentrado!$B$2:$B578, "=San Luis Potosí")</f>
        <v>8.7388612432456352</v>
      </c>
      <c r="J17" s="6">
        <f>SUMIFS(Concentrado!K$2:K578,Concentrado!$A$2:$A578,"="&amp;$A17,Concentrado!$B$2:$B578, "=San Luis Potosí")</f>
        <v>335.35899999999998</v>
      </c>
      <c r="K17" s="6">
        <f>SUMIFS(Concentrado!L$2:L578,Concentrado!$A$2:$A578,"="&amp;$A17,Concentrado!$B$2:$B578, "=San Luis Potosí")</f>
        <v>2.9435476823288624</v>
      </c>
      <c r="L17" s="6">
        <f>SUMIFS(Concentrado!M$2:M578,Concentrado!$A$2:$A578,"="&amp;$A17,Concentrado!$B$2:$B578, "=San Luis Potosí")</f>
        <v>775.07029999999997</v>
      </c>
      <c r="M17" s="6">
        <f>SUMIFS(Concentrado!N$2:N578,Concentrado!$A$2:$A578,"="&amp;$A17,Concentrado!$B$2:$B578, "=San Luis Potosí")</f>
        <v>6.803027159572089</v>
      </c>
      <c r="N17" s="6">
        <f>SUMIFS(Concentrado!O$2:O578,Concentrado!$A$2:$A578,"="&amp;$A17,Concentrado!$B$2:$B578, "=San Luis Potosí")</f>
        <v>11393.02081</v>
      </c>
      <c r="O17" s="6">
        <f>SUMIFS(Concentrado!P$2:P578,Concentrado!$A$2:$A578,"="&amp;$A17,Concentrado!$B$2:$B578, "=San Luis Potosí")</f>
        <v>0</v>
      </c>
      <c r="P17" s="6">
        <f>SUMIFS(Concentrado!Q$2:Q578,Concentrado!$A$2:$A578,"="&amp;$A17,Concentrado!$B$2:$B578, "=San Luis Potosí")</f>
        <v>0</v>
      </c>
      <c r="Q17" s="6">
        <f>SUMIFS(Concentrado!R$2:R578,Concentrado!$A$2:$A578,"="&amp;$A17,Concentrado!$B$2:$B578, "=San Luis Potosí")</f>
        <v>0</v>
      </c>
      <c r="R17" s="6">
        <f>SUMIFS(Concentrado!S$2:S578,Concentrado!$A$2:$A578,"="&amp;$A17,Concentrado!$B$2:$B578, "=San Luis Potosí")</f>
        <v>0</v>
      </c>
      <c r="S17" s="6">
        <f>SUMIFS(Concentrado!T$2:T578,Concentrado!$A$2:$A578,"="&amp;$A17,Concentrado!$B$2:$B578, "=San Luis Potosí")</f>
        <v>681.74847</v>
      </c>
      <c r="T17" s="6">
        <f>SUMIFS(Concentrado!U$2:U578,Concentrado!$A$2:$A578,"="&amp;$A17,Concentrado!$B$2:$B578, "=San Luis Potosí")</f>
        <v>93.321830000000006</v>
      </c>
    </row>
    <row r="18" spans="1:20" x14ac:dyDescent="0.25">
      <c r="A18" s="3">
        <v>2019</v>
      </c>
      <c r="B18" s="6">
        <f>SUMIFS(Concentrado!C$2:C579,Concentrado!$A$2:$A579,"="&amp;$A18,Concentrado!$B$2:$B579, "=San Luis Potosí")</f>
        <v>4864.9896200000003</v>
      </c>
      <c r="C18" s="6">
        <f>SUMIFS(Concentrado!D$2:D579,Concentrado!$A$2:$A579,"="&amp;$A18,Concentrado!$B$2:$B579, "=San Luis Potosí")</f>
        <v>41.943516624288371</v>
      </c>
      <c r="D18" s="6">
        <f>SUMIFS(Concentrado!E$2:E579,Concentrado!$A$2:$A579,"="&amp;$A18,Concentrado!$B$2:$B579, "=San Luis Potosí")</f>
        <v>2527.4274099999998</v>
      </c>
      <c r="E18" s="6">
        <f>SUMIFS(Concentrado!F$2:F579,Concentrado!$A$2:$A579,"="&amp;$A18,Concentrado!$B$2:$B579, "=San Luis Potosí")</f>
        <v>21.790219891161264</v>
      </c>
      <c r="F18" s="6">
        <f>SUMIFS(Concentrado!G$2:G579,Concentrado!$A$2:$A579,"="&amp;$A18,Concentrado!$B$2:$B579, "=San Luis Potosí")</f>
        <v>1996.7402999999999</v>
      </c>
      <c r="G18" s="6">
        <f>SUMIFS(Concentrado!H$2:H579,Concentrado!$A$2:$A579,"="&amp;$A18,Concentrado!$B$2:$B579, "=San Luis Potosí")</f>
        <v>17.214900032497198</v>
      </c>
      <c r="H18" s="6">
        <f>SUMIFS(Concentrado!I$2:I579,Concentrado!$A$2:$A579,"="&amp;$A18,Concentrado!$B$2:$B579, "=San Luis Potosí")</f>
        <v>1120.31432</v>
      </c>
      <c r="I18" s="6">
        <f>SUMIFS(Concentrado!J$2:J579,Concentrado!$A$2:$A579,"="&amp;$A18,Concentrado!$B$2:$B579, "=San Luis Potosí")</f>
        <v>9.6587918938557387</v>
      </c>
      <c r="J18" s="6">
        <f>SUMIFS(Concentrado!K$2:K579,Concentrado!$A$2:$A579,"="&amp;$A18,Concentrado!$B$2:$B579, "=San Luis Potosí")</f>
        <v>364.01951000000003</v>
      </c>
      <c r="K18" s="6">
        <f>SUMIFS(Concentrado!L$2:L579,Concentrado!$A$2:$A579,"="&amp;$A18,Concentrado!$B$2:$B579, "=San Luis Potosí")</f>
        <v>3.1383948501107604</v>
      </c>
      <c r="L18" s="6">
        <f>SUMIFS(Concentrado!M$2:M579,Concentrado!$A$2:$A579,"="&amp;$A18,Concentrado!$B$2:$B579, "=San Luis Potosí")</f>
        <v>725.41615999999999</v>
      </c>
      <c r="M18" s="6">
        <f>SUMIFS(Concentrado!N$2:N579,Concentrado!$A$2:$A579,"="&amp;$A18,Concentrado!$B$2:$B579, "=San Luis Potosí")</f>
        <v>6.2541767080866713</v>
      </c>
      <c r="N18" s="6">
        <f>SUMIFS(Concentrado!O$2:O579,Concentrado!$A$2:$A579,"="&amp;$A18,Concentrado!$B$2:$B579, "=San Luis Potosí")</f>
        <v>11598.90732</v>
      </c>
      <c r="O18" s="6">
        <f>SUMIFS(Concentrado!P$2:P579,Concentrado!$A$2:$A579,"="&amp;$A18,Concentrado!$B$2:$B579, "=San Luis Potosí")</f>
        <v>0</v>
      </c>
      <c r="P18" s="6">
        <f>SUMIFS(Concentrado!Q$2:Q579,Concentrado!$A$2:$A579,"="&amp;$A18,Concentrado!$B$2:$B579, "=San Luis Potosí")</f>
        <v>0</v>
      </c>
      <c r="Q18" s="6">
        <f>SUMIFS(Concentrado!R$2:R579,Concentrado!$A$2:$A579,"="&amp;$A18,Concentrado!$B$2:$B579, "=San Luis Potosí")</f>
        <v>0</v>
      </c>
      <c r="R18" s="6">
        <f>SUMIFS(Concentrado!S$2:S579,Concentrado!$A$2:$A579,"="&amp;$A18,Concentrado!$B$2:$B579, "=San Luis Potosí")</f>
        <v>0</v>
      </c>
      <c r="S18" s="6">
        <f>SUMIFS(Concentrado!T$2:T579,Concentrado!$A$2:$A579,"="&amp;$A18,Concentrado!$B$2:$B579, "=San Luis Potosí")</f>
        <v>638.48620000000005</v>
      </c>
      <c r="T18" s="6">
        <f>SUMIFS(Concentrado!U$2:U579,Concentrado!$A$2:$A579,"="&amp;$A18,Concentrado!$B$2:$B579, "=San Luis Potosí")</f>
        <v>86.929959999999994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"=Sinaloa")</f>
        <v>2935.0841999999998</v>
      </c>
      <c r="C2" s="6">
        <f>SUMIFS(Concentrado!D$2:D563,Concentrado!$A$2:$A563,"="&amp;$A2,Concentrado!$B$2:$B563, "=Sinaloa")</f>
        <v>58.887267813386565</v>
      </c>
      <c r="D2" s="6">
        <f>SUMIFS(Concentrado!E$2:E563,Concentrado!$A$2:$A563,"="&amp;$A2,Concentrado!$B$2:$B563, "=Sinaloa")</f>
        <v>510.09481</v>
      </c>
      <c r="E2" s="6">
        <f>SUMIFS(Concentrado!F$2:F563,Concentrado!$A$2:$A563,"="&amp;$A2,Concentrado!$B$2:$B563, "=Sinaloa")</f>
        <v>10.234149223619731</v>
      </c>
      <c r="F2" s="6">
        <f>SUMIFS(Concentrado!G$2:G563,Concentrado!$A$2:$A563,"="&amp;$A2,Concentrado!$B$2:$B563, "=Sinaloa")</f>
        <v>743.97080000000005</v>
      </c>
      <c r="G2" s="6">
        <f>SUMIFS(Concentrado!H$2:H563,Concentrado!$A$2:$A563,"="&amp;$A2,Concentrado!$B$2:$B563, "=Sinaloa")</f>
        <v>14.926456878115953</v>
      </c>
      <c r="H2" s="6">
        <f>SUMIFS(Concentrado!I$2:I563,Concentrado!$A$2:$A563,"="&amp;$A2,Concentrado!$B$2:$B563, "=Sinaloa")</f>
        <v>453.96050000000002</v>
      </c>
      <c r="I2" s="6">
        <f>SUMIFS(Concentrado!J$2:J563,Concentrado!$A$2:$A563,"="&amp;$A2,Concentrado!$B$2:$B563, "=Sinaloa")</f>
        <v>9.1079136810449501</v>
      </c>
      <c r="J2" s="6">
        <f>SUMIFS(Concentrado!K$2:K563,Concentrado!$A$2:$A563,"="&amp;$A2,Concentrado!$B$2:$B563, "=Sinaloa")</f>
        <v>286.30650000000003</v>
      </c>
      <c r="K2" s="6">
        <f>SUMIFS(Concentrado!L$2:L563,Concentrado!$A$2:$A563,"="&amp;$A2,Concentrado!$B$2:$B563, "=Sinaloa")</f>
        <v>5.7442330077663062</v>
      </c>
      <c r="L2" s="6">
        <f>SUMIFS(Concentrado!M$2:M563,Concentrado!$A$2:$A563,"="&amp;$A2,Concentrado!$B$2:$B563, "=Sinaloa")</f>
        <v>54.82564</v>
      </c>
      <c r="M2" s="6">
        <f>SUMIFS(Concentrado!N$2:N563,Concentrado!$A$2:$A563,"="&amp;$A2,Concentrado!$B$2:$B563, "=Sinaloa")</f>
        <v>1.0999793960664976</v>
      </c>
      <c r="N2" s="6">
        <f>SUMIFS(Concentrado!O$2:O563,Concentrado!$A$2:$A563,"="&amp;$A2,Concentrado!$B$2:$B563, "=Sinaloa")</f>
        <v>4984.2424499999997</v>
      </c>
      <c r="O2" s="6">
        <f>SUMIFS(Concentrado!P$2:P563,Concentrado!$A$2:$A563,"="&amp;$A2,Concentrado!$B$2:$B563, "=Sinaloa")</f>
        <v>0</v>
      </c>
      <c r="P2" s="6">
        <f>SUMIFS(Concentrado!Q$2:Q563,Concentrado!$A$2:$A563,"="&amp;$A2,Concentrado!$B$2:$B563, "=Sinaloa")</f>
        <v>0</v>
      </c>
      <c r="Q2" s="6">
        <f>SUMIFS(Concentrado!R$2:R563,Concentrado!$A$2:$A563,"="&amp;$A2,Concentrado!$B$2:$B563, "=Sinaloa")</f>
        <v>0</v>
      </c>
      <c r="R2" s="6">
        <f>SUMIFS(Concentrado!S$2:S563,Concentrado!$A$2:$A563,"="&amp;$A2,Concentrado!$B$2:$B563, "=Sinaloa")</f>
        <v>0</v>
      </c>
      <c r="S2" s="6">
        <f>SUMIFS(Concentrado!T$2:T563,Concentrado!$A$2:$A563,"="&amp;$A2,Concentrado!$B$2:$B563, "=Sinaloa")</f>
        <v>0</v>
      </c>
      <c r="T2" s="6">
        <f>SUMIFS(Concentrado!U$2:U563,Concentrado!$A$2:$A563,"="&amp;$A2,Concentrado!$B$2:$B563, "=Sinaloa")</f>
        <v>54.82564</v>
      </c>
    </row>
    <row r="3" spans="1:20" x14ac:dyDescent="0.25">
      <c r="A3" s="3">
        <v>2004</v>
      </c>
      <c r="B3" s="6">
        <f>SUMIFS(Concentrado!C$2:C564,Concentrado!$A$2:$A564,"="&amp;$A3,Concentrado!$B$2:$B564, "=Sinaloa")</f>
        <v>3552.402</v>
      </c>
      <c r="C3" s="6">
        <f>SUMIFS(Concentrado!D$2:D564,Concentrado!$A$2:$A564,"="&amp;$A3,Concentrado!$B$2:$B564, "=Sinaloa")</f>
        <v>57.264842417290019</v>
      </c>
      <c r="D3" s="6">
        <f>SUMIFS(Concentrado!E$2:E564,Concentrado!$A$2:$A564,"="&amp;$A3,Concentrado!$B$2:$B564, "=Sinaloa")</f>
        <v>845.01226999999994</v>
      </c>
      <c r="E3" s="6">
        <f>SUMIFS(Concentrado!F$2:F564,Concentrado!$A$2:$A564,"="&amp;$A3,Concentrado!$B$2:$B564, "=Sinaloa")</f>
        <v>13.621626854794734</v>
      </c>
      <c r="F3" s="6">
        <f>SUMIFS(Concentrado!G$2:G564,Concentrado!$A$2:$A564,"="&amp;$A3,Concentrado!$B$2:$B564, "=Sinaloa")</f>
        <v>803.45240000000001</v>
      </c>
      <c r="G3" s="6">
        <f>SUMIFS(Concentrado!H$2:H564,Concentrado!$A$2:$A564,"="&amp;$A3,Concentrado!$B$2:$B564, "=Sinaloa")</f>
        <v>12.951680321031647</v>
      </c>
      <c r="H3" s="6">
        <f>SUMIFS(Concentrado!I$2:I564,Concentrado!$A$2:$A564,"="&amp;$A3,Concentrado!$B$2:$B564, "=Sinaloa")</f>
        <v>458.00862999999998</v>
      </c>
      <c r="I3" s="6">
        <f>SUMIFS(Concentrado!J$2:J564,Concentrado!$A$2:$A564,"="&amp;$A3,Concentrado!$B$2:$B564, "=Sinaloa")</f>
        <v>7.3831148678299607</v>
      </c>
      <c r="J3" s="6">
        <f>SUMIFS(Concentrado!K$2:K564,Concentrado!$A$2:$A564,"="&amp;$A3,Concentrado!$B$2:$B564, "=Sinaloa")</f>
        <v>333.6037</v>
      </c>
      <c r="K3" s="6">
        <f>SUMIFS(Concentrado!L$2:L564,Concentrado!$A$2:$A564,"="&amp;$A3,Concentrado!$B$2:$B564, "=Sinaloa")</f>
        <v>5.3777031175877319</v>
      </c>
      <c r="L3" s="6">
        <f>SUMIFS(Concentrado!M$2:M564,Concentrado!$A$2:$A564,"="&amp;$A3,Concentrado!$B$2:$B564, "=Sinaloa")</f>
        <v>210.98170999999999</v>
      </c>
      <c r="M3" s="6">
        <f>SUMIFS(Concentrado!N$2:N564,Concentrado!$A$2:$A564,"="&amp;$A3,Concentrado!$B$2:$B564, "=Sinaloa")</f>
        <v>3.4010324214659207</v>
      </c>
      <c r="N3" s="6">
        <f>SUMIFS(Concentrado!O$2:O564,Concentrado!$A$2:$A564,"="&amp;$A3,Concentrado!$B$2:$B564, "=Sinaloa")</f>
        <v>6203.4607099999994</v>
      </c>
      <c r="O3" s="6">
        <f>SUMIFS(Concentrado!P$2:P564,Concentrado!$A$2:$A564,"="&amp;$A3,Concentrado!$B$2:$B564, "=Sinaloa")</f>
        <v>0</v>
      </c>
      <c r="P3" s="6">
        <f>SUMIFS(Concentrado!Q$2:Q564,Concentrado!$A$2:$A564,"="&amp;$A3,Concentrado!$B$2:$B564, "=Sinaloa")</f>
        <v>0</v>
      </c>
      <c r="Q3" s="6">
        <f>SUMIFS(Concentrado!R$2:R564,Concentrado!$A$2:$A564,"="&amp;$A3,Concentrado!$B$2:$B564, "=Sinaloa")</f>
        <v>0</v>
      </c>
      <c r="R3" s="6">
        <f>SUMIFS(Concentrado!S$2:S564,Concentrado!$A$2:$A564,"="&amp;$A3,Concentrado!$B$2:$B564, "=Sinaloa")</f>
        <v>0</v>
      </c>
      <c r="S3" s="6">
        <f>SUMIFS(Concentrado!T$2:T564,Concentrado!$A$2:$A564,"="&amp;$A3,Concentrado!$B$2:$B564, "=Sinaloa")</f>
        <v>146.97819999999999</v>
      </c>
      <c r="T3" s="6">
        <f>SUMIFS(Concentrado!U$2:U564,Concentrado!$A$2:$A564,"="&amp;$A3,Concentrado!$B$2:$B564, "=Sinaloa")</f>
        <v>64.003510000000006</v>
      </c>
    </row>
    <row r="4" spans="1:20" x14ac:dyDescent="0.25">
      <c r="A4" s="3">
        <v>2005</v>
      </c>
      <c r="B4" s="6">
        <f>SUMIFS(Concentrado!C$2:C565,Concentrado!$A$2:$A565,"="&amp;$A4,Concentrado!$B$2:$B565, "=Sinaloa")</f>
        <v>3341.6968999999999</v>
      </c>
      <c r="C4" s="6">
        <f>SUMIFS(Concentrado!D$2:D565,Concentrado!$A$2:$A565,"="&amp;$A4,Concentrado!$B$2:$B565, "=Sinaloa")</f>
        <v>55.786933734760566</v>
      </c>
      <c r="D4" s="6">
        <f>SUMIFS(Concentrado!E$2:E565,Concentrado!$A$2:$A565,"="&amp;$A4,Concentrado!$B$2:$B565, "=Sinaloa")</f>
        <v>690.21189000000004</v>
      </c>
      <c r="E4" s="6">
        <f>SUMIFS(Concentrado!F$2:F565,Concentrado!$A$2:$A565,"="&amp;$A4,Concentrado!$B$2:$B565, "=Sinaloa")</f>
        <v>11.52253065512131</v>
      </c>
      <c r="F4" s="6">
        <f>SUMIFS(Concentrado!G$2:G565,Concentrado!$A$2:$A565,"="&amp;$A4,Concentrado!$B$2:$B565, "=Sinaloa")</f>
        <v>866.10720000000003</v>
      </c>
      <c r="G4" s="6">
        <f>SUMIFS(Concentrado!H$2:H565,Concentrado!$A$2:$A565,"="&amp;$A4,Concentrado!$B$2:$B565, "=Sinaloa")</f>
        <v>14.458960946936575</v>
      </c>
      <c r="H4" s="6">
        <f>SUMIFS(Concentrado!I$2:I565,Concentrado!$A$2:$A565,"="&amp;$A4,Concentrado!$B$2:$B565, "=Sinaloa")</f>
        <v>509.95859000000002</v>
      </c>
      <c r="I4" s="6">
        <f>SUMIFS(Concentrado!J$2:J565,Concentrado!$A$2:$A565,"="&amp;$A4,Concentrado!$B$2:$B565, "=Sinaloa")</f>
        <v>8.5133472361906719</v>
      </c>
      <c r="J4" s="6">
        <f>SUMIFS(Concentrado!K$2:K565,Concentrado!$A$2:$A565,"="&amp;$A4,Concentrado!$B$2:$B565, "=Sinaloa")</f>
        <v>356.75319999999999</v>
      </c>
      <c r="K4" s="6">
        <f>SUMIFS(Concentrado!L$2:L565,Concentrado!$A$2:$A565,"="&amp;$A4,Concentrado!$B$2:$B565, "=Sinaloa")</f>
        <v>5.955706853025414</v>
      </c>
      <c r="L4" s="6">
        <f>SUMIFS(Concentrado!M$2:M565,Concentrado!$A$2:$A565,"="&amp;$A4,Concentrado!$B$2:$B565, "=Sinaloa")</f>
        <v>225.37900000000002</v>
      </c>
      <c r="M4" s="6">
        <f>SUMIFS(Concentrado!N$2:N565,Concentrado!$A$2:$A565,"="&amp;$A4,Concentrado!$B$2:$B565, "=Sinaloa")</f>
        <v>3.7625205739654612</v>
      </c>
      <c r="N4" s="6">
        <f>SUMIFS(Concentrado!O$2:O565,Concentrado!$A$2:$A565,"="&amp;$A4,Concentrado!$B$2:$B565, "=Sinaloa")</f>
        <v>5990.1067800000001</v>
      </c>
      <c r="O4" s="6">
        <f>SUMIFS(Concentrado!P$2:P565,Concentrado!$A$2:$A565,"="&amp;$A4,Concentrado!$B$2:$B565, "=Sinaloa")</f>
        <v>0</v>
      </c>
      <c r="P4" s="6">
        <f>SUMIFS(Concentrado!Q$2:Q565,Concentrado!$A$2:$A565,"="&amp;$A4,Concentrado!$B$2:$B565, "=Sinaloa")</f>
        <v>0</v>
      </c>
      <c r="Q4" s="6">
        <f>SUMIFS(Concentrado!R$2:R565,Concentrado!$A$2:$A565,"="&amp;$A4,Concentrado!$B$2:$B565, "=Sinaloa")</f>
        <v>0</v>
      </c>
      <c r="R4" s="6">
        <f>SUMIFS(Concentrado!S$2:S565,Concentrado!$A$2:$A565,"="&amp;$A4,Concentrado!$B$2:$B565, "=Sinaloa")</f>
        <v>0</v>
      </c>
      <c r="S4" s="6">
        <f>SUMIFS(Concentrado!T$2:T565,Concentrado!$A$2:$A565,"="&amp;$A4,Concentrado!$B$2:$B565, "=Sinaloa")</f>
        <v>154.2911</v>
      </c>
      <c r="T4" s="6">
        <f>SUMIFS(Concentrado!U$2:U565,Concentrado!$A$2:$A565,"="&amp;$A4,Concentrado!$B$2:$B565, "=Sinaloa")</f>
        <v>71.087900000000005</v>
      </c>
    </row>
    <row r="5" spans="1:20" x14ac:dyDescent="0.25">
      <c r="A5" s="3">
        <v>2006</v>
      </c>
      <c r="B5" s="6">
        <f>SUMIFS(Concentrado!C$2:C566,Concentrado!$A$2:$A566,"="&amp;$A5,Concentrado!$B$2:$B566, "=Sinaloa")</f>
        <v>3493.6922599999998</v>
      </c>
      <c r="C5" s="6">
        <f>SUMIFS(Concentrado!D$2:D566,Concentrado!$A$2:$A566,"="&amp;$A5,Concentrado!$B$2:$B566, "=Sinaloa")</f>
        <v>55.470603204000376</v>
      </c>
      <c r="D5" s="6">
        <f>SUMIFS(Concentrado!E$2:E566,Concentrado!$A$2:$A566,"="&amp;$A5,Concentrado!$B$2:$B566, "=Sinaloa")</f>
        <v>740.95155</v>
      </c>
      <c r="E5" s="6">
        <f>SUMIFS(Concentrado!F$2:F566,Concentrado!$A$2:$A566,"="&amp;$A5,Concentrado!$B$2:$B566, "=Sinaloa")</f>
        <v>11.764353115474185</v>
      </c>
      <c r="F5" s="6">
        <f>SUMIFS(Concentrado!G$2:G566,Concentrado!$A$2:$A566,"="&amp;$A5,Concentrado!$B$2:$B566, "=Sinaloa")</f>
        <v>931.30029999999999</v>
      </c>
      <c r="G5" s="6">
        <f>SUMIFS(Concentrado!H$2:H566,Concentrado!$A$2:$A566,"="&amp;$A5,Concentrado!$B$2:$B566, "=Sinaloa")</f>
        <v>14.786588388602526</v>
      </c>
      <c r="H5" s="6">
        <f>SUMIFS(Concentrado!I$2:I566,Concentrado!$A$2:$A566,"="&amp;$A5,Concentrado!$B$2:$B566, "=Sinaloa")</f>
        <v>561.72841000000005</v>
      </c>
      <c r="I5" s="6">
        <f>SUMIFS(Concentrado!J$2:J566,Concentrado!$A$2:$A566,"="&amp;$A5,Concentrado!$B$2:$B566, "=Sinaloa")</f>
        <v>8.9187631367177271</v>
      </c>
      <c r="J5" s="6">
        <f>SUMIFS(Concentrado!K$2:K566,Concentrado!$A$2:$A566,"="&amp;$A5,Concentrado!$B$2:$B566, "=Sinaloa")</f>
        <v>342.3897</v>
      </c>
      <c r="K5" s="6">
        <f>SUMIFS(Concentrado!L$2:L566,Concentrado!$A$2:$A566,"="&amp;$A5,Concentrado!$B$2:$B566, "=Sinaloa")</f>
        <v>5.4362438865284402</v>
      </c>
      <c r="L5" s="6">
        <f>SUMIFS(Concentrado!M$2:M566,Concentrado!$A$2:$A566,"="&amp;$A5,Concentrado!$B$2:$B566, "=Sinaloa")</f>
        <v>228.21481</v>
      </c>
      <c r="M5" s="6">
        <f>SUMIFS(Concentrado!N$2:N566,Concentrado!$A$2:$A566,"="&amp;$A5,Concentrado!$B$2:$B566, "=Sinaloa")</f>
        <v>3.6234482686767433</v>
      </c>
      <c r="N5" s="6">
        <f>SUMIFS(Concentrado!O$2:O566,Concentrado!$A$2:$A566,"="&amp;$A5,Concentrado!$B$2:$B566, "=Sinaloa")</f>
        <v>6298.2770300000002</v>
      </c>
      <c r="O5" s="6">
        <f>SUMIFS(Concentrado!P$2:P566,Concentrado!$A$2:$A566,"="&amp;$A5,Concentrado!$B$2:$B566, "=Sinaloa")</f>
        <v>0</v>
      </c>
      <c r="P5" s="6">
        <f>SUMIFS(Concentrado!Q$2:Q566,Concentrado!$A$2:$A566,"="&amp;$A5,Concentrado!$B$2:$B566, "=Sinaloa")</f>
        <v>0</v>
      </c>
      <c r="Q5" s="6">
        <f>SUMIFS(Concentrado!R$2:R566,Concentrado!$A$2:$A566,"="&amp;$A5,Concentrado!$B$2:$B566, "=Sinaloa")</f>
        <v>0</v>
      </c>
      <c r="R5" s="6">
        <f>SUMIFS(Concentrado!S$2:S566,Concentrado!$A$2:$A566,"="&amp;$A5,Concentrado!$B$2:$B566, "=Sinaloa")</f>
        <v>0</v>
      </c>
      <c r="S5" s="6">
        <f>SUMIFS(Concentrado!T$2:T566,Concentrado!$A$2:$A566,"="&amp;$A5,Concentrado!$B$2:$B566, "=Sinaloa")</f>
        <v>151.51130000000001</v>
      </c>
      <c r="T5" s="6">
        <f>SUMIFS(Concentrado!U$2:U566,Concentrado!$A$2:$A566,"="&amp;$A5,Concentrado!$B$2:$B566, "=Sinaloa")</f>
        <v>76.703509999999994</v>
      </c>
    </row>
    <row r="6" spans="1:20" x14ac:dyDescent="0.25">
      <c r="A6" s="3">
        <v>2007</v>
      </c>
      <c r="B6" s="6">
        <f>SUMIFS(Concentrado!C$2:C567,Concentrado!$A$2:$A567,"="&amp;$A6,Concentrado!$B$2:$B567, "=Sinaloa")</f>
        <v>3717.6318999999999</v>
      </c>
      <c r="C6" s="6">
        <f>SUMIFS(Concentrado!D$2:D567,Concentrado!$A$2:$A567,"="&amp;$A6,Concentrado!$B$2:$B567, "=Sinaloa")</f>
        <v>52.65240853207851</v>
      </c>
      <c r="D6" s="6">
        <f>SUMIFS(Concentrado!E$2:E567,Concentrado!$A$2:$A567,"="&amp;$A6,Concentrado!$B$2:$B567, "=Sinaloa")</f>
        <v>1025.7624499999999</v>
      </c>
      <c r="E6" s="6">
        <f>SUMIFS(Concentrado!F$2:F567,Concentrado!$A$2:$A567,"="&amp;$A6,Concentrado!$B$2:$B567, "=Sinaloa")</f>
        <v>14.527759882377206</v>
      </c>
      <c r="F6" s="6">
        <f>SUMIFS(Concentrado!G$2:G567,Concentrado!$A$2:$A567,"="&amp;$A6,Concentrado!$B$2:$B567, "=Sinaloa")</f>
        <v>1010.3261</v>
      </c>
      <c r="G6" s="6">
        <f>SUMIFS(Concentrado!H$2:H567,Concentrado!$A$2:$A567,"="&amp;$A6,Concentrado!$B$2:$B567, "=Sinaloa")</f>
        <v>14.309136568314255</v>
      </c>
      <c r="H6" s="6">
        <f>SUMIFS(Concentrado!I$2:I567,Concentrado!$A$2:$A567,"="&amp;$A6,Concentrado!$B$2:$B567, "=Sinaloa")</f>
        <v>618.93409999999994</v>
      </c>
      <c r="I6" s="6">
        <f>SUMIFS(Concentrado!J$2:J567,Concentrado!$A$2:$A567,"="&amp;$A6,Concentrado!$B$2:$B567, "=Sinaloa")</f>
        <v>8.7658950547616961</v>
      </c>
      <c r="J6" s="6">
        <f>SUMIFS(Concentrado!K$2:K567,Concentrado!$A$2:$A567,"="&amp;$A6,Concentrado!$B$2:$B567, "=Sinaloa")</f>
        <v>445.94130000000001</v>
      </c>
      <c r="K6" s="6">
        <f>SUMIFS(Concentrado!L$2:L567,Concentrado!$A$2:$A567,"="&amp;$A6,Concentrado!$B$2:$B567, "=Sinaloa")</f>
        <v>6.3158172031303526</v>
      </c>
      <c r="L6" s="6">
        <f>SUMIFS(Concentrado!M$2:M567,Concentrado!$A$2:$A567,"="&amp;$A6,Concentrado!$B$2:$B567, "=Sinaloa")</f>
        <v>242.11040000000003</v>
      </c>
      <c r="M6" s="6">
        <f>SUMIFS(Concentrado!N$2:N567,Concentrado!$A$2:$A567,"="&amp;$A6,Concentrado!$B$2:$B567, "=Sinaloa")</f>
        <v>3.4289827593379916</v>
      </c>
      <c r="N6" s="6">
        <f>SUMIFS(Concentrado!O$2:O567,Concentrado!$A$2:$A567,"="&amp;$A6,Concentrado!$B$2:$B567, "=Sinaloa")</f>
        <v>7060.7062499999993</v>
      </c>
      <c r="O6" s="6">
        <f>SUMIFS(Concentrado!P$2:P567,Concentrado!$A$2:$A567,"="&amp;$A6,Concentrado!$B$2:$B567, "=Sinaloa")</f>
        <v>0</v>
      </c>
      <c r="P6" s="6">
        <f>SUMIFS(Concentrado!Q$2:Q567,Concentrado!$A$2:$A567,"="&amp;$A6,Concentrado!$B$2:$B567, "=Sinaloa")</f>
        <v>0</v>
      </c>
      <c r="Q6" s="6">
        <f>SUMIFS(Concentrado!R$2:R567,Concentrado!$A$2:$A567,"="&amp;$A6,Concentrado!$B$2:$B567, "=Sinaloa")</f>
        <v>0</v>
      </c>
      <c r="R6" s="6">
        <f>SUMIFS(Concentrado!S$2:S567,Concentrado!$A$2:$A567,"="&amp;$A6,Concentrado!$B$2:$B567, "=Sinaloa")</f>
        <v>0</v>
      </c>
      <c r="S6" s="6">
        <f>SUMIFS(Concentrado!T$2:T567,Concentrado!$A$2:$A567,"="&amp;$A6,Concentrado!$B$2:$B567, "=Sinaloa")</f>
        <v>172.86240000000001</v>
      </c>
      <c r="T6" s="6">
        <f>SUMIFS(Concentrado!U$2:U567,Concentrado!$A$2:$A567,"="&amp;$A6,Concentrado!$B$2:$B567, "=Sinaloa")</f>
        <v>69.248000000000005</v>
      </c>
    </row>
    <row r="7" spans="1:20" x14ac:dyDescent="0.25">
      <c r="A7" s="3">
        <v>2008</v>
      </c>
      <c r="B7" s="6">
        <f>SUMIFS(Concentrado!C$2:C568,Concentrado!$A$2:$A568,"="&amp;$A7,Concentrado!$B$2:$B568, "=Sinaloa")</f>
        <v>3884.3602000000001</v>
      </c>
      <c r="C7" s="6">
        <f>SUMIFS(Concentrado!D$2:D568,Concentrado!$A$2:$A568,"="&amp;$A7,Concentrado!$B$2:$B568, "=Sinaloa")</f>
        <v>48.611851176894483</v>
      </c>
      <c r="D7" s="6">
        <f>SUMIFS(Concentrado!E$2:E568,Concentrado!$A$2:$A568,"="&amp;$A7,Concentrado!$B$2:$B568, "=Sinaloa")</f>
        <v>1258.28279</v>
      </c>
      <c r="E7" s="6">
        <f>SUMIFS(Concentrado!F$2:F568,Concentrado!$A$2:$A568,"="&amp;$A7,Concentrado!$B$2:$B568, "=Sinaloa")</f>
        <v>15.747112156572804</v>
      </c>
      <c r="F7" s="6">
        <f>SUMIFS(Concentrado!G$2:G568,Concentrado!$A$2:$A568,"="&amp;$A7,Concentrado!$B$2:$B568, "=Sinaloa")</f>
        <v>1249.3919000000001</v>
      </c>
      <c r="G7" s="6">
        <f>SUMIFS(Concentrado!H$2:H568,Concentrado!$A$2:$A568,"="&amp;$A7,Concentrado!$B$2:$B568, "=Sinaloa")</f>
        <v>15.635844766511983</v>
      </c>
      <c r="H7" s="6">
        <f>SUMIFS(Concentrado!I$2:I568,Concentrado!$A$2:$A568,"="&amp;$A7,Concentrado!$B$2:$B568, "=Sinaloa")</f>
        <v>778.76070000000004</v>
      </c>
      <c r="I7" s="6">
        <f>SUMIFS(Concentrado!J$2:J568,Concentrado!$A$2:$A568,"="&amp;$A7,Concentrado!$B$2:$B568, "=Sinaloa")</f>
        <v>9.7460063695468246</v>
      </c>
      <c r="J7" s="6">
        <f>SUMIFS(Concentrado!K$2:K568,Concentrado!$A$2:$A568,"="&amp;$A7,Concentrado!$B$2:$B568, "=Sinaloa")</f>
        <v>526.21079999999995</v>
      </c>
      <c r="K7" s="6">
        <f>SUMIFS(Concentrado!L$2:L568,Concentrado!$A$2:$A568,"="&amp;$A7,Concentrado!$B$2:$B568, "=Sinaloa")</f>
        <v>6.5854039739349055</v>
      </c>
      <c r="L7" s="6">
        <f>SUMIFS(Concentrado!M$2:M568,Concentrado!$A$2:$A568,"="&amp;$A7,Concentrado!$B$2:$B568, "=Sinaloa")</f>
        <v>293.55579999999998</v>
      </c>
      <c r="M7" s="6">
        <f>SUMIFS(Concentrado!N$2:N568,Concentrado!$A$2:$A568,"="&amp;$A7,Concentrado!$B$2:$B568, "=Sinaloa")</f>
        <v>3.6737815565390153</v>
      </c>
      <c r="N7" s="6">
        <f>SUMIFS(Concentrado!O$2:O568,Concentrado!$A$2:$A568,"="&amp;$A7,Concentrado!$B$2:$B568, "=Sinaloa")</f>
        <v>7990.5621899999987</v>
      </c>
      <c r="O7" s="6">
        <f>SUMIFS(Concentrado!P$2:P568,Concentrado!$A$2:$A568,"="&amp;$A7,Concentrado!$B$2:$B568, "=Sinaloa")</f>
        <v>0</v>
      </c>
      <c r="P7" s="6">
        <f>SUMIFS(Concentrado!Q$2:Q568,Concentrado!$A$2:$A568,"="&amp;$A7,Concentrado!$B$2:$B568, "=Sinaloa")</f>
        <v>0</v>
      </c>
      <c r="Q7" s="6">
        <f>SUMIFS(Concentrado!R$2:R568,Concentrado!$A$2:$A568,"="&amp;$A7,Concentrado!$B$2:$B568, "=Sinaloa")</f>
        <v>0</v>
      </c>
      <c r="R7" s="6">
        <f>SUMIFS(Concentrado!S$2:S568,Concentrado!$A$2:$A568,"="&amp;$A7,Concentrado!$B$2:$B568, "=Sinaloa")</f>
        <v>0</v>
      </c>
      <c r="S7" s="6">
        <f>SUMIFS(Concentrado!T$2:T568,Concentrado!$A$2:$A568,"="&amp;$A7,Concentrado!$B$2:$B568, "=Sinaloa")</f>
        <v>200.61930000000001</v>
      </c>
      <c r="T7" s="6">
        <f>SUMIFS(Concentrado!U$2:U568,Concentrado!$A$2:$A568,"="&amp;$A7,Concentrado!$B$2:$B568, "=Sinaloa")</f>
        <v>92.936499999999995</v>
      </c>
    </row>
    <row r="8" spans="1:20" x14ac:dyDescent="0.25">
      <c r="A8" s="3">
        <v>2009</v>
      </c>
      <c r="B8" s="6">
        <f>SUMIFS(Concentrado!C$2:C569,Concentrado!$A$2:$A569,"="&amp;$A8,Concentrado!$B$2:$B569, "=Sinaloa")</f>
        <v>4287.4293399999997</v>
      </c>
      <c r="C8" s="6">
        <f>SUMIFS(Concentrado!D$2:D569,Concentrado!$A$2:$A569,"="&amp;$A8,Concentrado!$B$2:$B569, "=Sinaloa")</f>
        <v>48.13047430513322</v>
      </c>
      <c r="D8" s="6">
        <f>SUMIFS(Concentrado!E$2:E569,Concentrado!$A$2:$A569,"="&amp;$A8,Concentrado!$B$2:$B569, "=Sinaloa")</f>
        <v>1306.28387</v>
      </c>
      <c r="E8" s="6">
        <f>SUMIFS(Concentrado!F$2:F569,Concentrado!$A$2:$A569,"="&amp;$A8,Concentrado!$B$2:$B569, "=Sinaloa")</f>
        <v>14.664279514457254</v>
      </c>
      <c r="F8" s="6">
        <f>SUMIFS(Concentrado!G$2:G569,Concentrado!$A$2:$A569,"="&amp;$A8,Concentrado!$B$2:$B569, "=Sinaloa")</f>
        <v>1377.07061</v>
      </c>
      <c r="G8" s="6">
        <f>SUMIFS(Concentrado!H$2:H569,Concentrado!$A$2:$A569,"="&amp;$A8,Concentrado!$B$2:$B569, "=Sinaloa")</f>
        <v>15.45892803237642</v>
      </c>
      <c r="H8" s="6">
        <f>SUMIFS(Concentrado!I$2:I569,Concentrado!$A$2:$A569,"="&amp;$A8,Concentrado!$B$2:$B569, "=Sinaloa")</f>
        <v>891.86066000000005</v>
      </c>
      <c r="I8" s="6">
        <f>SUMIFS(Concentrado!J$2:J569,Concentrado!$A$2:$A569,"="&amp;$A8,Concentrado!$B$2:$B569, "=Sinaloa")</f>
        <v>10.011984612646504</v>
      </c>
      <c r="J8" s="6">
        <f>SUMIFS(Concentrado!K$2:K569,Concentrado!$A$2:$A569,"="&amp;$A8,Concentrado!$B$2:$B569, "=Sinaloa")</f>
        <v>767.00495000000001</v>
      </c>
      <c r="K8" s="6">
        <f>SUMIFS(Concentrado!L$2:L569,Concentrado!$A$2:$A569,"="&amp;$A8,Concentrado!$B$2:$B569, "=Sinaloa")</f>
        <v>8.610360453866976</v>
      </c>
      <c r="L8" s="6">
        <f>SUMIFS(Concentrado!M$2:M569,Concentrado!$A$2:$A569,"="&amp;$A8,Concentrado!$B$2:$B569, "=Sinaloa")</f>
        <v>278.28136000000001</v>
      </c>
      <c r="M8" s="6">
        <f>SUMIFS(Concentrado!N$2:N569,Concentrado!$A$2:$A569,"="&amp;$A8,Concentrado!$B$2:$B569, "=Sinaloa")</f>
        <v>3.1239730815196429</v>
      </c>
      <c r="N8" s="6">
        <f>SUMIFS(Concentrado!O$2:O569,Concentrado!$A$2:$A569,"="&amp;$A8,Concentrado!$B$2:$B569, "=Sinaloa")</f>
        <v>8907.9307899999985</v>
      </c>
      <c r="O8" s="6">
        <f>SUMIFS(Concentrado!P$2:P569,Concentrado!$A$2:$A569,"="&amp;$A8,Concentrado!$B$2:$B569, "=Sinaloa")</f>
        <v>0</v>
      </c>
      <c r="P8" s="6">
        <f>SUMIFS(Concentrado!Q$2:Q569,Concentrado!$A$2:$A569,"="&amp;$A8,Concentrado!$B$2:$B569, "=Sinaloa")</f>
        <v>0</v>
      </c>
      <c r="Q8" s="6">
        <f>SUMIFS(Concentrado!R$2:R569,Concentrado!$A$2:$A569,"="&amp;$A8,Concentrado!$B$2:$B569, "=Sinaloa")</f>
        <v>0</v>
      </c>
      <c r="R8" s="6">
        <f>SUMIFS(Concentrado!S$2:S569,Concentrado!$A$2:$A569,"="&amp;$A8,Concentrado!$B$2:$B569, "=Sinaloa")</f>
        <v>0</v>
      </c>
      <c r="S8" s="6">
        <f>SUMIFS(Concentrado!T$2:T569,Concentrado!$A$2:$A569,"="&amp;$A8,Concentrado!$B$2:$B569, "=Sinaloa")</f>
        <v>195.86336</v>
      </c>
      <c r="T8" s="6">
        <f>SUMIFS(Concentrado!U$2:U569,Concentrado!$A$2:$A569,"="&amp;$A8,Concentrado!$B$2:$B569, "=Sinaloa")</f>
        <v>82.418000000000006</v>
      </c>
    </row>
    <row r="9" spans="1:20" x14ac:dyDescent="0.25">
      <c r="A9" s="3">
        <v>2010</v>
      </c>
      <c r="B9" s="6">
        <f>SUMIFS(Concentrado!C$2:C570,Concentrado!$A$2:$A570,"="&amp;$A9,Concentrado!$B$2:$B570, "=Sinaloa")</f>
        <v>4581.6886999999997</v>
      </c>
      <c r="C9" s="6">
        <f>SUMIFS(Concentrado!D$2:D570,Concentrado!$A$2:$A570,"="&amp;$A9,Concentrado!$B$2:$B570, "=Sinaloa")</f>
        <v>48.896210599645656</v>
      </c>
      <c r="D9" s="6">
        <f>SUMIFS(Concentrado!E$2:E570,Concentrado!$A$2:$A570,"="&amp;$A9,Concentrado!$B$2:$B570, "=Sinaloa")</f>
        <v>1311.6731199999999</v>
      </c>
      <c r="E9" s="6">
        <f>SUMIFS(Concentrado!F$2:F570,Concentrado!$A$2:$A570,"="&amp;$A9,Concentrado!$B$2:$B570, "=Sinaloa")</f>
        <v>13.998298294123362</v>
      </c>
      <c r="F9" s="6">
        <f>SUMIFS(Concentrado!G$2:G570,Concentrado!$A$2:$A570,"="&amp;$A9,Concentrado!$B$2:$B570, "=Sinaloa")</f>
        <v>1546.4936</v>
      </c>
      <c r="G9" s="6">
        <f>SUMIFS(Concentrado!H$2:H570,Concentrado!$A$2:$A570,"="&amp;$A9,Concentrado!$B$2:$B570, "=Sinaloa")</f>
        <v>16.504324433173334</v>
      </c>
      <c r="H9" s="6">
        <f>SUMIFS(Concentrado!I$2:I570,Concentrado!$A$2:$A570,"="&amp;$A9,Concentrado!$B$2:$B570, "=Sinaloa")</f>
        <v>935.22299999999996</v>
      </c>
      <c r="I9" s="6">
        <f>SUMIFS(Concentrado!J$2:J570,Concentrado!$A$2:$A570,"="&amp;$A9,Concentrado!$B$2:$B570, "=Sinaloa")</f>
        <v>9.9807873820917621</v>
      </c>
      <c r="J9" s="6">
        <f>SUMIFS(Concentrado!K$2:K570,Concentrado!$A$2:$A570,"="&amp;$A9,Concentrado!$B$2:$B570, "=Sinaloa")</f>
        <v>693.8306</v>
      </c>
      <c r="K9" s="6">
        <f>SUMIFS(Concentrado!L$2:L570,Concentrado!$A$2:$A570,"="&amp;$A9,Concentrado!$B$2:$B570, "=Sinaloa")</f>
        <v>7.4046250977458383</v>
      </c>
      <c r="L9" s="6">
        <f>SUMIFS(Concentrado!M$2:M570,Concentrado!$A$2:$A570,"="&amp;$A9,Concentrado!$B$2:$B570, "=Sinaloa")</f>
        <v>301.32364999999999</v>
      </c>
      <c r="M9" s="6">
        <f>SUMIFS(Concentrado!N$2:N570,Concentrado!$A$2:$A570,"="&amp;$A9,Concentrado!$B$2:$B570, "=Sinaloa")</f>
        <v>3.2157541932200493</v>
      </c>
      <c r="N9" s="6">
        <f>SUMIFS(Concentrado!O$2:O570,Concentrado!$A$2:$A570,"="&amp;$A9,Concentrado!$B$2:$B570, "=Sinaloa")</f>
        <v>9370.2326699999994</v>
      </c>
      <c r="O9" s="6">
        <f>SUMIFS(Concentrado!P$2:P570,Concentrado!$A$2:$A570,"="&amp;$A9,Concentrado!$B$2:$B570, "=Sinaloa")</f>
        <v>0</v>
      </c>
      <c r="P9" s="6">
        <f>SUMIFS(Concentrado!Q$2:Q570,Concentrado!$A$2:$A570,"="&amp;$A9,Concentrado!$B$2:$B570, "=Sinaloa")</f>
        <v>0</v>
      </c>
      <c r="Q9" s="6">
        <f>SUMIFS(Concentrado!R$2:R570,Concentrado!$A$2:$A570,"="&amp;$A9,Concentrado!$B$2:$B570, "=Sinaloa")</f>
        <v>0</v>
      </c>
      <c r="R9" s="6">
        <f>SUMIFS(Concentrado!S$2:S570,Concentrado!$A$2:$A570,"="&amp;$A9,Concentrado!$B$2:$B570, "=Sinaloa")</f>
        <v>0</v>
      </c>
      <c r="S9" s="6">
        <f>SUMIFS(Concentrado!T$2:T570,Concentrado!$A$2:$A570,"="&amp;$A9,Concentrado!$B$2:$B570, "=Sinaloa")</f>
        <v>207.09959000000001</v>
      </c>
      <c r="T9" s="6">
        <f>SUMIFS(Concentrado!U$2:U570,Concentrado!$A$2:$A570,"="&amp;$A9,Concentrado!$B$2:$B570, "=Sinaloa")</f>
        <v>94.224059999999994</v>
      </c>
    </row>
    <row r="10" spans="1:20" x14ac:dyDescent="0.25">
      <c r="A10" s="3">
        <v>2011</v>
      </c>
      <c r="B10" s="6">
        <f>SUMIFS(Concentrado!C$2:C571,Concentrado!$A$2:$A571,"="&amp;$A10,Concentrado!$B$2:$B571, "=Sinaloa")</f>
        <v>5145.08284</v>
      </c>
      <c r="C10" s="6">
        <f>SUMIFS(Concentrado!D$2:D571,Concentrado!$A$2:$A571,"="&amp;$A10,Concentrado!$B$2:$B571, "=Sinaloa")</f>
        <v>48.737017714242441</v>
      </c>
      <c r="D10" s="6">
        <f>SUMIFS(Concentrado!E$2:E571,Concentrado!$A$2:$A571,"="&amp;$A10,Concentrado!$B$2:$B571, "=Sinaloa")</f>
        <v>1508.8179</v>
      </c>
      <c r="E10" s="6">
        <f>SUMIFS(Concentrado!F$2:F571,Concentrado!$A$2:$A571,"="&amp;$A10,Concentrado!$B$2:$B571, "=Sinaloa")</f>
        <v>14.292342223952625</v>
      </c>
      <c r="F10" s="6">
        <f>SUMIFS(Concentrado!G$2:G571,Concentrado!$A$2:$A571,"="&amp;$A10,Concentrado!$B$2:$B571, "=Sinaloa")</f>
        <v>1725.62455</v>
      </c>
      <c r="G10" s="6">
        <f>SUMIFS(Concentrado!H$2:H571,Concentrado!$A$2:$A571,"="&amp;$A10,Concentrado!$B$2:$B571, "=Sinaloa")</f>
        <v>16.346052508161684</v>
      </c>
      <c r="H10" s="6">
        <f>SUMIFS(Concentrado!I$2:I571,Concentrado!$A$2:$A571,"="&amp;$A10,Concentrado!$B$2:$B571, "=Sinaloa")</f>
        <v>1182.2511500000001</v>
      </c>
      <c r="I10" s="6">
        <f>SUMIFS(Concentrado!J$2:J571,Concentrado!$A$2:$A571,"="&amp;$A10,Concentrado!$B$2:$B571, "=Sinaloa")</f>
        <v>11.198924688301714</v>
      </c>
      <c r="J10" s="6">
        <f>SUMIFS(Concentrado!K$2:K571,Concentrado!$A$2:$A571,"="&amp;$A10,Concentrado!$B$2:$B571, "=Sinaloa")</f>
        <v>672.52957000000004</v>
      </c>
      <c r="K10" s="6">
        <f>SUMIFS(Concentrado!L$2:L571,Concentrado!$A$2:$A571,"="&amp;$A10,Concentrado!$B$2:$B571, "=Sinaloa")</f>
        <v>6.3705651756701078</v>
      </c>
      <c r="L10" s="6">
        <f>SUMIFS(Concentrado!M$2:M571,Concentrado!$A$2:$A571,"="&amp;$A10,Concentrado!$B$2:$B571, "=Sinaloa")</f>
        <v>322.52139</v>
      </c>
      <c r="M10" s="6">
        <f>SUMIFS(Concentrado!N$2:N571,Concentrado!$A$2:$A571,"="&amp;$A10,Concentrado!$B$2:$B571, "=Sinaloa")</f>
        <v>3.0550976896714253</v>
      </c>
      <c r="N10" s="6">
        <f>SUMIFS(Concentrado!O$2:O571,Concentrado!$A$2:$A571,"="&amp;$A10,Concentrado!$B$2:$B571, "=Sinaloa")</f>
        <v>10556.8274</v>
      </c>
      <c r="O10" s="6">
        <f>SUMIFS(Concentrado!P$2:P571,Concentrado!$A$2:$A571,"="&amp;$A10,Concentrado!$B$2:$B571, "=Sinaloa")</f>
        <v>0</v>
      </c>
      <c r="P10" s="6">
        <f>SUMIFS(Concentrado!Q$2:Q571,Concentrado!$A$2:$A571,"="&amp;$A10,Concentrado!$B$2:$B571, "=Sinaloa")</f>
        <v>0</v>
      </c>
      <c r="Q10" s="6">
        <f>SUMIFS(Concentrado!R$2:R571,Concentrado!$A$2:$A571,"="&amp;$A10,Concentrado!$B$2:$B571, "=Sinaloa")</f>
        <v>0</v>
      </c>
      <c r="R10" s="6">
        <f>SUMIFS(Concentrado!S$2:S571,Concentrado!$A$2:$A571,"="&amp;$A10,Concentrado!$B$2:$B571, "=Sinaloa")</f>
        <v>0</v>
      </c>
      <c r="S10" s="6">
        <f>SUMIFS(Concentrado!T$2:T571,Concentrado!$A$2:$A571,"="&amp;$A10,Concentrado!$B$2:$B571, "=Sinaloa")</f>
        <v>234.49</v>
      </c>
      <c r="T10" s="6">
        <f>SUMIFS(Concentrado!U$2:U571,Concentrado!$A$2:$A571,"="&amp;$A10,Concentrado!$B$2:$B571, "=Sinaloa")</f>
        <v>88.031390000000002</v>
      </c>
    </row>
    <row r="11" spans="1:20" x14ac:dyDescent="0.25">
      <c r="A11" s="3">
        <v>2012</v>
      </c>
      <c r="B11" s="6">
        <f>SUMIFS(Concentrado!C$2:C572,Concentrado!$A$2:$A572,"="&amp;$A11,Concentrado!$B$2:$B572, "=Sinaloa")</f>
        <v>5329.9448400000001</v>
      </c>
      <c r="C11" s="6">
        <f>SUMIFS(Concentrado!D$2:D572,Concentrado!$A$2:$A572,"="&amp;$A11,Concentrado!$B$2:$B572, "=Sinaloa")</f>
        <v>49.229598183704226</v>
      </c>
      <c r="D11" s="6">
        <f>SUMIFS(Concentrado!E$2:E572,Concentrado!$A$2:$A572,"="&amp;$A11,Concentrado!$B$2:$B572, "=Sinaloa")</f>
        <v>1704.2995000000001</v>
      </c>
      <c r="E11" s="6">
        <f>SUMIFS(Concentrado!F$2:F572,Concentrado!$A$2:$A572,"="&amp;$A11,Concentrado!$B$2:$B572, "=Sinaloa")</f>
        <v>15.74162249110406</v>
      </c>
      <c r="F11" s="6">
        <f>SUMIFS(Concentrado!G$2:G572,Concentrado!$A$2:$A572,"="&amp;$A11,Concentrado!$B$2:$B572, "=Sinaloa")</f>
        <v>1885.9401600000001</v>
      </c>
      <c r="G11" s="6">
        <f>SUMIFS(Concentrado!H$2:H572,Concentrado!$A$2:$A572,"="&amp;$A11,Concentrado!$B$2:$B572, "=Sinaloa")</f>
        <v>17.419331543271817</v>
      </c>
      <c r="H11" s="6">
        <f>SUMIFS(Concentrado!I$2:I572,Concentrado!$A$2:$A572,"="&amp;$A11,Concentrado!$B$2:$B572, "=Sinaloa")</f>
        <v>781.05313999999998</v>
      </c>
      <c r="I11" s="6">
        <f>SUMIFS(Concentrado!J$2:J572,Concentrado!$A$2:$A572,"="&amp;$A11,Concentrado!$B$2:$B572, "=Sinaloa")</f>
        <v>7.2141332408836867</v>
      </c>
      <c r="J11" s="6">
        <f>SUMIFS(Concentrado!K$2:K572,Concentrado!$A$2:$A572,"="&amp;$A11,Concentrado!$B$2:$B572, "=Sinaloa")</f>
        <v>776.25600999999995</v>
      </c>
      <c r="K11" s="6">
        <f>SUMIFS(Concentrado!L$2:L572,Concentrado!$A$2:$A572,"="&amp;$A11,Concentrado!$B$2:$B572, "=Sinaloa")</f>
        <v>7.1698249432512862</v>
      </c>
      <c r="L11" s="6">
        <f>SUMIFS(Concentrado!M$2:M572,Concentrado!$A$2:$A572,"="&amp;$A11,Concentrado!$B$2:$B572, "=Sinaloa")</f>
        <v>349.21433999999999</v>
      </c>
      <c r="M11" s="6">
        <f>SUMIFS(Concentrado!N$2:N572,Concentrado!$A$2:$A572,"="&amp;$A11,Concentrado!$B$2:$B572, "=Sinaloa")</f>
        <v>3.2254895977849314</v>
      </c>
      <c r="N11" s="6">
        <f>SUMIFS(Concentrado!O$2:O572,Concentrado!$A$2:$A572,"="&amp;$A11,Concentrado!$B$2:$B572, "=Sinaloa")</f>
        <v>10826.707989999999</v>
      </c>
      <c r="O11" s="6">
        <f>SUMIFS(Concentrado!P$2:P572,Concentrado!$A$2:$A572,"="&amp;$A11,Concentrado!$B$2:$B572, "=Sinaloa")</f>
        <v>0</v>
      </c>
      <c r="P11" s="6">
        <f>SUMIFS(Concentrado!Q$2:Q572,Concentrado!$A$2:$A572,"="&amp;$A11,Concentrado!$B$2:$B572, "=Sinaloa")</f>
        <v>0</v>
      </c>
      <c r="Q11" s="6">
        <f>SUMIFS(Concentrado!R$2:R572,Concentrado!$A$2:$A572,"="&amp;$A11,Concentrado!$B$2:$B572, "=Sinaloa")</f>
        <v>0</v>
      </c>
      <c r="R11" s="6">
        <f>SUMIFS(Concentrado!S$2:S572,Concentrado!$A$2:$A572,"="&amp;$A11,Concentrado!$B$2:$B572, "=Sinaloa")</f>
        <v>0</v>
      </c>
      <c r="S11" s="6">
        <f>SUMIFS(Concentrado!T$2:T572,Concentrado!$A$2:$A572,"="&amp;$A11,Concentrado!$B$2:$B572, "=Sinaloa")</f>
        <v>240.59085999999999</v>
      </c>
      <c r="T11" s="6">
        <f>SUMIFS(Concentrado!U$2:U572,Concentrado!$A$2:$A572,"="&amp;$A11,Concentrado!$B$2:$B572, "=Sinaloa")</f>
        <v>108.62348</v>
      </c>
    </row>
    <row r="12" spans="1:20" x14ac:dyDescent="0.25">
      <c r="A12" s="3">
        <v>2013</v>
      </c>
      <c r="B12" s="6">
        <f>SUMIFS(Concentrado!C$2:C573,Concentrado!$A$2:$A573,"="&amp;$A12,Concentrado!$B$2:$B573, "=Sinaloa")</f>
        <v>5713.0798199999999</v>
      </c>
      <c r="C12" s="6">
        <f>SUMIFS(Concentrado!D$2:D573,Concentrado!$A$2:$A573,"="&amp;$A12,Concentrado!$B$2:$B573, "=Sinaloa")</f>
        <v>47.939883732310328</v>
      </c>
      <c r="D12" s="6">
        <f>SUMIFS(Concentrado!E$2:E573,Concentrado!$A$2:$A573,"="&amp;$A12,Concentrado!$B$2:$B573, "=Sinaloa")</f>
        <v>1797.37122</v>
      </c>
      <c r="E12" s="6">
        <f>SUMIFS(Concentrado!F$2:F573,Concentrado!$A$2:$A573,"="&amp;$A12,Concentrado!$B$2:$B573, "=Sinaloa")</f>
        <v>15.082192096976648</v>
      </c>
      <c r="F12" s="6">
        <f>SUMIFS(Concentrado!G$2:G573,Concentrado!$A$2:$A573,"="&amp;$A12,Concentrado!$B$2:$B573, "=Sinaloa")</f>
        <v>1967.8509799999999</v>
      </c>
      <c r="G12" s="6">
        <f>SUMIFS(Concentrado!H$2:H573,Concentrado!$A$2:$A573,"="&amp;$A12,Concentrado!$B$2:$B573, "=Sinaloa")</f>
        <v>16.512730463428557</v>
      </c>
      <c r="H12" s="6">
        <f>SUMIFS(Concentrado!I$2:I573,Concentrado!$A$2:$A573,"="&amp;$A12,Concentrado!$B$2:$B573, "=Sinaloa")</f>
        <v>1067.7677699999999</v>
      </c>
      <c r="I12" s="6">
        <f>SUMIFS(Concentrado!J$2:J573,Concentrado!$A$2:$A573,"="&amp;$A12,Concentrado!$B$2:$B573, "=Sinaloa")</f>
        <v>8.9599068032815055</v>
      </c>
      <c r="J12" s="6">
        <f>SUMIFS(Concentrado!K$2:K573,Concentrado!$A$2:$A573,"="&amp;$A12,Concentrado!$B$2:$B573, "=Sinaloa")</f>
        <v>1015.56159</v>
      </c>
      <c r="K12" s="6">
        <f>SUMIFS(Concentrado!L$2:L573,Concentrado!$A$2:$A573,"="&amp;$A12,Concentrado!$B$2:$B573, "=Sinaloa")</f>
        <v>8.521831670750263</v>
      </c>
      <c r="L12" s="6">
        <f>SUMIFS(Concentrado!M$2:M573,Concentrado!$A$2:$A573,"="&amp;$A12,Concentrado!$B$2:$B573, "=Sinaloa")</f>
        <v>355.54358000000002</v>
      </c>
      <c r="M12" s="6">
        <f>SUMIFS(Concentrado!N$2:N573,Concentrado!$A$2:$A573,"="&amp;$A12,Concentrado!$B$2:$B573, "=Sinaloa")</f>
        <v>2.9834552332526973</v>
      </c>
      <c r="N12" s="6">
        <f>SUMIFS(Concentrado!O$2:O573,Concentrado!$A$2:$A573,"="&amp;$A12,Concentrado!$B$2:$B573, "=Sinaloa")</f>
        <v>11917.17496</v>
      </c>
      <c r="O12" s="6">
        <f>SUMIFS(Concentrado!P$2:P573,Concentrado!$A$2:$A573,"="&amp;$A12,Concentrado!$B$2:$B573, "=Sinaloa")</f>
        <v>0</v>
      </c>
      <c r="P12" s="6">
        <f>SUMIFS(Concentrado!Q$2:Q573,Concentrado!$A$2:$A573,"="&amp;$A12,Concentrado!$B$2:$B573, "=Sinaloa")</f>
        <v>0</v>
      </c>
      <c r="Q12" s="6">
        <f>SUMIFS(Concentrado!R$2:R573,Concentrado!$A$2:$A573,"="&amp;$A12,Concentrado!$B$2:$B573, "=Sinaloa")</f>
        <v>0</v>
      </c>
      <c r="R12" s="6">
        <f>SUMIFS(Concentrado!S$2:S573,Concentrado!$A$2:$A573,"="&amp;$A12,Concentrado!$B$2:$B573, "=Sinaloa")</f>
        <v>0</v>
      </c>
      <c r="S12" s="6">
        <f>SUMIFS(Concentrado!T$2:T573,Concentrado!$A$2:$A573,"="&amp;$A12,Concentrado!$B$2:$B573, "=Sinaloa")</f>
        <v>245.70321999999999</v>
      </c>
      <c r="T12" s="6">
        <f>SUMIFS(Concentrado!U$2:U573,Concentrado!$A$2:$A573,"="&amp;$A12,Concentrado!$B$2:$B573, "=Sinaloa")</f>
        <v>109.84036</v>
      </c>
    </row>
    <row r="13" spans="1:20" x14ac:dyDescent="0.25">
      <c r="A13" s="3">
        <v>2014</v>
      </c>
      <c r="B13" s="6">
        <f>SUMIFS(Concentrado!C$2:C574,Concentrado!$A$2:$A574,"="&amp;$A13,Concentrado!$B$2:$B574, "=Sinaloa")</f>
        <v>5614.3457099999996</v>
      </c>
      <c r="C13" s="6">
        <f>SUMIFS(Concentrado!D$2:D574,Concentrado!$A$2:$A574,"="&amp;$A13,Concentrado!$B$2:$B574, "=Sinaloa")</f>
        <v>46.776384387722523</v>
      </c>
      <c r="D13" s="6">
        <f>SUMIFS(Concentrado!E$2:E574,Concentrado!$A$2:$A574,"="&amp;$A13,Concentrado!$B$2:$B574, "=Sinaloa")</f>
        <v>1649.0890999999999</v>
      </c>
      <c r="E13" s="6">
        <f>SUMIFS(Concentrado!F$2:F574,Concentrado!$A$2:$A574,"="&amp;$A13,Concentrado!$B$2:$B574, "=Sinaloa")</f>
        <v>13.739521863395082</v>
      </c>
      <c r="F13" s="6">
        <f>SUMIFS(Concentrado!G$2:G574,Concentrado!$A$2:$A574,"="&amp;$A13,Concentrado!$B$2:$B574, "=Sinaloa")</f>
        <v>1967.8509799999999</v>
      </c>
      <c r="G13" s="6">
        <f>SUMIFS(Concentrado!H$2:H574,Concentrado!$A$2:$A574,"="&amp;$A13,Concentrado!$B$2:$B574, "=Sinaloa")</f>
        <v>16.395312760003954</v>
      </c>
      <c r="H13" s="6">
        <f>SUMIFS(Concentrado!I$2:I574,Concentrado!$A$2:$A574,"="&amp;$A13,Concentrado!$B$2:$B574, "=Sinaloa")</f>
        <v>1401.1159600000001</v>
      </c>
      <c r="I13" s="6">
        <f>SUMIFS(Concentrado!J$2:J574,Concentrado!$A$2:$A574,"="&amp;$A13,Concentrado!$B$2:$B574, "=Sinaloa")</f>
        <v>11.673513193175426</v>
      </c>
      <c r="J13" s="6">
        <f>SUMIFS(Concentrado!K$2:K574,Concentrado!$A$2:$A574,"="&amp;$A13,Concentrado!$B$2:$B574, "=Sinaloa")</f>
        <v>1015.56159</v>
      </c>
      <c r="K13" s="6">
        <f>SUMIFS(Concentrado!L$2:L574,Concentrado!$A$2:$A574,"="&amp;$A13,Concentrado!$B$2:$B574, "=Sinaloa")</f>
        <v>8.4612351566869695</v>
      </c>
      <c r="L13" s="6">
        <f>SUMIFS(Concentrado!M$2:M574,Concentrado!$A$2:$A574,"="&amp;$A13,Concentrado!$B$2:$B574, "=Sinaloa")</f>
        <v>354.55840999999998</v>
      </c>
      <c r="M13" s="6">
        <f>SUMIFS(Concentrado!N$2:N574,Concentrado!$A$2:$A574,"="&amp;$A13,Concentrado!$B$2:$B574, "=Sinaloa")</f>
        <v>2.9540326390160465</v>
      </c>
      <c r="N13" s="6">
        <f>SUMIFS(Concentrado!O$2:O574,Concentrado!$A$2:$A574,"="&amp;$A13,Concentrado!$B$2:$B574, "=Sinaloa")</f>
        <v>12002.52175</v>
      </c>
      <c r="O13" s="6">
        <f>SUMIFS(Concentrado!P$2:P574,Concentrado!$A$2:$A574,"="&amp;$A13,Concentrado!$B$2:$B574, "=Sinaloa")</f>
        <v>0</v>
      </c>
      <c r="P13" s="6">
        <f>SUMIFS(Concentrado!Q$2:Q574,Concentrado!$A$2:$A574,"="&amp;$A13,Concentrado!$B$2:$B574, "=Sinaloa")</f>
        <v>0</v>
      </c>
      <c r="Q13" s="6">
        <f>SUMIFS(Concentrado!R$2:R574,Concentrado!$A$2:$A574,"="&amp;$A13,Concentrado!$B$2:$B574, "=Sinaloa")</f>
        <v>0</v>
      </c>
      <c r="R13" s="6">
        <f>SUMIFS(Concentrado!S$2:S574,Concentrado!$A$2:$A574,"="&amp;$A13,Concentrado!$B$2:$B574, "=Sinaloa")</f>
        <v>0</v>
      </c>
      <c r="S13" s="6">
        <f>SUMIFS(Concentrado!T$2:T574,Concentrado!$A$2:$A574,"="&amp;$A13,Concentrado!$B$2:$B574, "=Sinaloa")</f>
        <v>246.15848</v>
      </c>
      <c r="T13" s="6">
        <f>SUMIFS(Concentrado!U$2:U574,Concentrado!$A$2:$A574,"="&amp;$A13,Concentrado!$B$2:$B574, "=Sinaloa")</f>
        <v>108.39993</v>
      </c>
    </row>
    <row r="14" spans="1:20" x14ac:dyDescent="0.25">
      <c r="A14" s="3">
        <v>2015</v>
      </c>
      <c r="B14" s="6">
        <f>SUMIFS(Concentrado!C$2:C575,Concentrado!$A$2:$A575,"="&amp;$A14,Concentrado!$B$2:$B575, "=Sinaloa")</f>
        <v>6029.4793600000003</v>
      </c>
      <c r="C14" s="6">
        <f>SUMIFS(Concentrado!D$2:D575,Concentrado!$A$2:$A575,"="&amp;$A14,Concentrado!$B$2:$B575, "=Sinaloa")</f>
        <v>47.54414568482597</v>
      </c>
      <c r="D14" s="6">
        <f>SUMIFS(Concentrado!E$2:E575,Concentrado!$A$2:$A575,"="&amp;$A14,Concentrado!$B$2:$B575, "=Sinaloa")</f>
        <v>1661.9806699999999</v>
      </c>
      <c r="E14" s="6">
        <f>SUMIFS(Concentrado!F$2:F575,Concentrado!$A$2:$A575,"="&amp;$A14,Concentrado!$B$2:$B575, "=Sinaloa")</f>
        <v>13.105186431858797</v>
      </c>
      <c r="F14" s="6">
        <f>SUMIFS(Concentrado!G$2:G575,Concentrado!$A$2:$A575,"="&amp;$A14,Concentrado!$B$2:$B575, "=Sinaloa")</f>
        <v>2228.60203</v>
      </c>
      <c r="G14" s="6">
        <f>SUMIFS(Concentrado!H$2:H575,Concentrado!$A$2:$A575,"="&amp;$A14,Concentrado!$B$2:$B575, "=Sinaloa")</f>
        <v>17.573155700763341</v>
      </c>
      <c r="H14" s="6">
        <f>SUMIFS(Concentrado!I$2:I575,Concentrado!$A$2:$A575,"="&amp;$A14,Concentrado!$B$2:$B575, "=Sinaloa")</f>
        <v>1593.42471</v>
      </c>
      <c r="I14" s="6">
        <f>SUMIFS(Concentrado!J$2:J575,Concentrado!$A$2:$A575,"="&amp;$A14,Concentrado!$B$2:$B575, "=Sinaloa")</f>
        <v>12.564603347450811</v>
      </c>
      <c r="J14" s="6">
        <f>SUMIFS(Concentrado!K$2:K575,Concentrado!$A$2:$A575,"="&amp;$A14,Concentrado!$B$2:$B575, "=Sinaloa")</f>
        <v>801.29715999999996</v>
      </c>
      <c r="K14" s="6">
        <f>SUMIFS(Concentrado!L$2:L575,Concentrado!$A$2:$A575,"="&amp;$A14,Concentrado!$B$2:$B575, "=Sinaloa")</f>
        <v>6.3184541545353756</v>
      </c>
      <c r="L14" s="6">
        <f>SUMIFS(Concentrado!M$2:M575,Concentrado!$A$2:$A575,"="&amp;$A14,Concentrado!$B$2:$B575, "=Sinaloa")</f>
        <v>367.07052999999996</v>
      </c>
      <c r="M14" s="6">
        <f>SUMIFS(Concentrado!N$2:N575,Concentrado!$A$2:$A575,"="&amp;$A14,Concentrado!$B$2:$B575, "=Sinaloa")</f>
        <v>2.8944546805656999</v>
      </c>
      <c r="N14" s="6">
        <f>SUMIFS(Concentrado!O$2:O575,Concentrado!$A$2:$A575,"="&amp;$A14,Concentrado!$B$2:$B575, "=Sinaloa")</f>
        <v>12681.85446</v>
      </c>
      <c r="O14" s="6">
        <f>SUMIFS(Concentrado!P$2:P575,Concentrado!$A$2:$A575,"="&amp;$A14,Concentrado!$B$2:$B575, "=Sinaloa")</f>
        <v>0</v>
      </c>
      <c r="P14" s="6">
        <f>SUMIFS(Concentrado!Q$2:Q575,Concentrado!$A$2:$A575,"="&amp;$A14,Concentrado!$B$2:$B575, "=Sinaloa")</f>
        <v>0</v>
      </c>
      <c r="Q14" s="6">
        <f>SUMIFS(Concentrado!R$2:R575,Concentrado!$A$2:$A575,"="&amp;$A14,Concentrado!$B$2:$B575, "=Sinaloa")</f>
        <v>0</v>
      </c>
      <c r="R14" s="6">
        <f>SUMIFS(Concentrado!S$2:S575,Concentrado!$A$2:$A575,"="&amp;$A14,Concentrado!$B$2:$B575, "=Sinaloa")</f>
        <v>0</v>
      </c>
      <c r="S14" s="6">
        <f>SUMIFS(Concentrado!T$2:T575,Concentrado!$A$2:$A575,"="&amp;$A14,Concentrado!$B$2:$B575, "=Sinaloa")</f>
        <v>244.3441</v>
      </c>
      <c r="T14" s="6">
        <f>SUMIFS(Concentrado!U$2:U575,Concentrado!$A$2:$A575,"="&amp;$A14,Concentrado!$B$2:$B575, "=Sinaloa")</f>
        <v>122.72642999999999</v>
      </c>
    </row>
    <row r="15" spans="1:20" x14ac:dyDescent="0.25">
      <c r="A15" s="3">
        <v>2016</v>
      </c>
      <c r="B15" s="6">
        <f>SUMIFS(Concentrado!C$2:C576,Concentrado!$A$2:$A576,"="&amp;$A15,Concentrado!$B$2:$B576, "=Sinaloa")</f>
        <v>6243.1130800000001</v>
      </c>
      <c r="C15" s="6">
        <f>SUMIFS(Concentrado!D$2:D576,Concentrado!$A$2:$A576,"="&amp;$A15,Concentrado!$B$2:$B576, "=Sinaloa")</f>
        <v>47.090426089976269</v>
      </c>
      <c r="D15" s="6">
        <f>SUMIFS(Concentrado!E$2:E576,Concentrado!$A$2:$A576,"="&amp;$A15,Concentrado!$B$2:$B576, "=Sinaloa")</f>
        <v>1697.0376799999999</v>
      </c>
      <c r="E15" s="6">
        <f>SUMIFS(Concentrado!F$2:F576,Concentrado!$A$2:$A576,"="&amp;$A15,Concentrado!$B$2:$B576, "=Sinaloa")</f>
        <v>12.800381222943471</v>
      </c>
      <c r="F15" s="6">
        <f>SUMIFS(Concentrado!G$2:G576,Concentrado!$A$2:$A576,"="&amp;$A15,Concentrado!$B$2:$B576, "=Sinaloa")</f>
        <v>2414.2980200000002</v>
      </c>
      <c r="G15" s="6">
        <f>SUMIFS(Concentrado!H$2:H576,Concentrado!$A$2:$A576,"="&amp;$A15,Concentrado!$B$2:$B576, "=Sinaloa")</f>
        <v>18.210517895983081</v>
      </c>
      <c r="H15" s="6">
        <f>SUMIFS(Concentrado!I$2:I576,Concentrado!$A$2:$A576,"="&amp;$A15,Concentrado!$B$2:$B576, "=Sinaloa")</f>
        <v>1814.84574</v>
      </c>
      <c r="I15" s="6">
        <f>SUMIFS(Concentrado!J$2:J576,Concentrado!$A$2:$A576,"="&amp;$A15,Concentrado!$B$2:$B576, "=Sinaloa")</f>
        <v>13.688981456696325</v>
      </c>
      <c r="J15" s="6">
        <f>SUMIFS(Concentrado!K$2:K576,Concentrado!$A$2:$A576,"="&amp;$A15,Concentrado!$B$2:$B576, "=Sinaloa")</f>
        <v>729.87570000000005</v>
      </c>
      <c r="K15" s="6">
        <f>SUMIFS(Concentrado!L$2:L576,Concentrado!$A$2:$A576,"="&amp;$A15,Concentrado!$B$2:$B576, "=Sinaloa")</f>
        <v>5.5052915533158489</v>
      </c>
      <c r="L15" s="6">
        <f>SUMIFS(Concentrado!M$2:M576,Concentrado!$A$2:$A576,"="&amp;$A15,Concentrado!$B$2:$B576, "=Sinaloa")</f>
        <v>358.54180000000002</v>
      </c>
      <c r="M15" s="6">
        <f>SUMIFS(Concentrado!N$2:N576,Concentrado!$A$2:$A576,"="&amp;$A15,Concentrado!$B$2:$B576, "=Sinaloa")</f>
        <v>2.7044017810849992</v>
      </c>
      <c r="N15" s="6">
        <f>SUMIFS(Concentrado!O$2:O576,Concentrado!$A$2:$A576,"="&amp;$A15,Concentrado!$B$2:$B576, "=Sinaloa")</f>
        <v>13257.712020000001</v>
      </c>
      <c r="O15" s="6">
        <f>SUMIFS(Concentrado!P$2:P576,Concentrado!$A$2:$A576,"="&amp;$A15,Concentrado!$B$2:$B576, "=Sinaloa")</f>
        <v>0</v>
      </c>
      <c r="P15" s="6">
        <f>SUMIFS(Concentrado!Q$2:Q576,Concentrado!$A$2:$A576,"="&amp;$A15,Concentrado!$B$2:$B576, "=Sinaloa")</f>
        <v>0</v>
      </c>
      <c r="Q15" s="6">
        <f>SUMIFS(Concentrado!R$2:R576,Concentrado!$A$2:$A576,"="&amp;$A15,Concentrado!$B$2:$B576, "=Sinaloa")</f>
        <v>0</v>
      </c>
      <c r="R15" s="6">
        <f>SUMIFS(Concentrado!S$2:S576,Concentrado!$A$2:$A576,"="&amp;$A15,Concentrado!$B$2:$B576, "=Sinaloa")</f>
        <v>0</v>
      </c>
      <c r="S15" s="6">
        <f>SUMIFS(Concentrado!T$2:T576,Concentrado!$A$2:$A576,"="&amp;$A15,Concentrado!$B$2:$B576, "=Sinaloa")</f>
        <v>275.19886000000002</v>
      </c>
      <c r="T15" s="6">
        <f>SUMIFS(Concentrado!U$2:U576,Concentrado!$A$2:$A576,"="&amp;$A15,Concentrado!$B$2:$B576, "=Sinaloa")</f>
        <v>83.342939999999999</v>
      </c>
    </row>
    <row r="16" spans="1:20" x14ac:dyDescent="0.25">
      <c r="A16" s="3">
        <v>2017</v>
      </c>
      <c r="B16" s="6">
        <f>SUMIFS(Concentrado!C$2:C577,Concentrado!$A$2:$A577,"="&amp;$A16,Concentrado!$B$2:$B577, "=Sinaloa")</f>
        <v>6602.5769</v>
      </c>
      <c r="C16" s="6">
        <f>SUMIFS(Concentrado!D$2:D577,Concentrado!$A$2:$A577,"="&amp;$A16,Concentrado!$B$2:$B577, "=Sinaloa")</f>
        <v>51.420797764794756</v>
      </c>
      <c r="D16" s="6">
        <f>SUMIFS(Concentrado!E$2:E577,Concentrado!$A$2:$A577,"="&amp;$A16,Concentrado!$B$2:$B577, "=Sinaloa")</f>
        <v>1804.1111900000001</v>
      </c>
      <c r="E16" s="6">
        <f>SUMIFS(Concentrado!F$2:F577,Concentrado!$A$2:$A577,"="&amp;$A16,Concentrado!$B$2:$B577, "=Sinaloa")</f>
        <v>14.050398511252965</v>
      </c>
      <c r="F16" s="6">
        <f>SUMIFS(Concentrado!G$2:G577,Concentrado!$A$2:$A577,"="&amp;$A16,Concentrado!$B$2:$B577, "=Sinaloa")</f>
        <v>2347.4063200000001</v>
      </c>
      <c r="G16" s="6">
        <f>SUMIFS(Concentrado!H$2:H577,Concentrado!$A$2:$A577,"="&amp;$A16,Concentrado!$B$2:$B577, "=Sinaloa")</f>
        <v>18.281575130540485</v>
      </c>
      <c r="H16" s="6">
        <f>SUMIFS(Concentrado!I$2:I577,Concentrado!$A$2:$A577,"="&amp;$A16,Concentrado!$B$2:$B577, "=Sinaloa")</f>
        <v>1456.80152</v>
      </c>
      <c r="I16" s="6">
        <f>SUMIFS(Concentrado!J$2:J577,Concentrado!$A$2:$A577,"="&amp;$A16,Concentrado!$B$2:$B577, "=Sinaloa")</f>
        <v>11.345554543009655</v>
      </c>
      <c r="J16" s="6">
        <f>SUMIFS(Concentrado!K$2:K577,Concentrado!$A$2:$A577,"="&amp;$A16,Concentrado!$B$2:$B577, "=Sinaloa")</f>
        <v>263.80207000000001</v>
      </c>
      <c r="K16" s="6">
        <f>SUMIFS(Concentrado!L$2:L577,Concentrado!$A$2:$A577,"="&amp;$A16,Concentrado!$B$2:$B577, "=Sinaloa")</f>
        <v>2.0544876791066575</v>
      </c>
      <c r="L16" s="6">
        <f>SUMIFS(Concentrado!M$2:M577,Concentrado!$A$2:$A577,"="&amp;$A16,Concentrado!$B$2:$B577, "=Sinaloa")</f>
        <v>365.58684</v>
      </c>
      <c r="M16" s="6">
        <f>SUMIFS(Concentrado!N$2:N577,Concentrado!$A$2:$A577,"="&amp;$A16,Concentrado!$B$2:$B577, "=Sinaloa")</f>
        <v>2.8471863712954826</v>
      </c>
      <c r="N16" s="6">
        <f>SUMIFS(Concentrado!O$2:O577,Concentrado!$A$2:$A577,"="&amp;$A16,Concentrado!$B$2:$B577, "=Sinaloa")</f>
        <v>12840.28484</v>
      </c>
      <c r="O16" s="6">
        <f>SUMIFS(Concentrado!P$2:P577,Concentrado!$A$2:$A577,"="&amp;$A16,Concentrado!$B$2:$B577, "=Sinaloa")</f>
        <v>0</v>
      </c>
      <c r="P16" s="6">
        <f>SUMIFS(Concentrado!Q$2:Q577,Concentrado!$A$2:$A577,"="&amp;$A16,Concentrado!$B$2:$B577, "=Sinaloa")</f>
        <v>0</v>
      </c>
      <c r="Q16" s="6">
        <f>SUMIFS(Concentrado!R$2:R577,Concentrado!$A$2:$A577,"="&amp;$A16,Concentrado!$B$2:$B577, "=Sinaloa")</f>
        <v>0</v>
      </c>
      <c r="R16" s="6">
        <f>SUMIFS(Concentrado!S$2:S577,Concentrado!$A$2:$A577,"="&amp;$A16,Concentrado!$B$2:$B577, "=Sinaloa")</f>
        <v>0</v>
      </c>
      <c r="S16" s="6">
        <f>SUMIFS(Concentrado!T$2:T577,Concentrado!$A$2:$A577,"="&amp;$A16,Concentrado!$B$2:$B577, "=Sinaloa")</f>
        <v>300.30011999999999</v>
      </c>
      <c r="T16" s="6">
        <f>SUMIFS(Concentrado!U$2:U577,Concentrado!$A$2:$A577,"="&amp;$A16,Concentrado!$B$2:$B577, "=Sinaloa")</f>
        <v>65.286720000000003</v>
      </c>
    </row>
    <row r="17" spans="1:20" x14ac:dyDescent="0.25">
      <c r="A17" s="3">
        <v>2018</v>
      </c>
      <c r="B17" s="6">
        <f>SUMIFS(Concentrado!C$2:C578,Concentrado!$A$2:$A578,"="&amp;$A17,Concentrado!$B$2:$B578, "=Sinaloa")</f>
        <v>6999.58403</v>
      </c>
      <c r="C17" s="6">
        <f>SUMIFS(Concentrado!D$2:D578,Concentrado!$A$2:$A578,"="&amp;$A17,Concentrado!$B$2:$B578, "=Sinaloa")</f>
        <v>48.878069665573889</v>
      </c>
      <c r="D17" s="6">
        <f>SUMIFS(Concentrado!E$2:E578,Concentrado!$A$2:$A578,"="&amp;$A17,Concentrado!$B$2:$B578, "=Sinaloa")</f>
        <v>1686.0259100000001</v>
      </c>
      <c r="E17" s="6">
        <f>SUMIFS(Concentrado!F$2:F578,Concentrado!$A$2:$A578,"="&amp;$A17,Concentrado!$B$2:$B578, "=Sinaloa")</f>
        <v>11.773512759292158</v>
      </c>
      <c r="F17" s="6">
        <f>SUMIFS(Concentrado!G$2:G578,Concentrado!$A$2:$A578,"="&amp;$A17,Concentrado!$B$2:$B578, "=Sinaloa")</f>
        <v>2588.5794799999999</v>
      </c>
      <c r="G17" s="6">
        <f>SUMIFS(Concentrado!H$2:H578,Concentrado!$A$2:$A578,"="&amp;$A17,Concentrado!$B$2:$B578, "=Sinaloa")</f>
        <v>18.076041035586375</v>
      </c>
      <c r="H17" s="6">
        <f>SUMIFS(Concentrado!I$2:I578,Concentrado!$A$2:$A578,"="&amp;$A17,Concentrado!$B$2:$B578, "=Sinaloa")</f>
        <v>1786.9735599999999</v>
      </c>
      <c r="I17" s="6">
        <f>SUMIFS(Concentrado!J$2:J578,Concentrado!$A$2:$A578,"="&amp;$A17,Concentrado!$B$2:$B578, "=Sinaloa")</f>
        <v>12.478429829810699</v>
      </c>
      <c r="J17" s="6">
        <f>SUMIFS(Concentrado!K$2:K578,Concentrado!$A$2:$A578,"="&amp;$A17,Concentrado!$B$2:$B578, "=Sinaloa")</f>
        <v>920.90845999999999</v>
      </c>
      <c r="K17" s="6">
        <f>SUMIFS(Concentrado!L$2:L578,Concentrado!$A$2:$A578,"="&amp;$A17,Concentrado!$B$2:$B578, "=Sinaloa")</f>
        <v>6.4307004059920363</v>
      </c>
      <c r="L17" s="6">
        <f>SUMIFS(Concentrado!M$2:M578,Concentrado!$A$2:$A578,"="&amp;$A17,Concentrado!$B$2:$B578, "=Sinaloa")</f>
        <v>338.42869000000002</v>
      </c>
      <c r="M17" s="6">
        <f>SUMIFS(Concentrado!N$2:N578,Concentrado!$A$2:$A578,"="&amp;$A17,Concentrado!$B$2:$B578, "=Sinaloa")</f>
        <v>2.3632463037448401</v>
      </c>
      <c r="N17" s="6">
        <f>SUMIFS(Concentrado!O$2:O578,Concentrado!$A$2:$A578,"="&amp;$A17,Concentrado!$B$2:$B578, "=Sinaloa")</f>
        <v>14320.50013</v>
      </c>
      <c r="O17" s="6">
        <f>SUMIFS(Concentrado!P$2:P578,Concentrado!$A$2:$A578,"="&amp;$A17,Concentrado!$B$2:$B578, "=Sinaloa")</f>
        <v>0</v>
      </c>
      <c r="P17" s="6">
        <f>SUMIFS(Concentrado!Q$2:Q578,Concentrado!$A$2:$A578,"="&amp;$A17,Concentrado!$B$2:$B578, "=Sinaloa")</f>
        <v>0</v>
      </c>
      <c r="Q17" s="6">
        <f>SUMIFS(Concentrado!R$2:R578,Concentrado!$A$2:$A578,"="&amp;$A17,Concentrado!$B$2:$B578, "=Sinaloa")</f>
        <v>0</v>
      </c>
      <c r="R17" s="6">
        <f>SUMIFS(Concentrado!S$2:S578,Concentrado!$A$2:$A578,"="&amp;$A17,Concentrado!$B$2:$B578, "=Sinaloa")</f>
        <v>0</v>
      </c>
      <c r="S17" s="6">
        <f>SUMIFS(Concentrado!T$2:T578,Concentrado!$A$2:$A578,"="&amp;$A17,Concentrado!$B$2:$B578, "=Sinaloa")</f>
        <v>301.28636</v>
      </c>
      <c r="T17" s="6">
        <f>SUMIFS(Concentrado!U$2:U578,Concentrado!$A$2:$A578,"="&amp;$A17,Concentrado!$B$2:$B578, "=Sinaloa")</f>
        <v>37.142330000000001</v>
      </c>
    </row>
    <row r="18" spans="1:20" x14ac:dyDescent="0.25">
      <c r="A18" s="3">
        <v>2019</v>
      </c>
      <c r="B18" s="6">
        <f>SUMIFS(Concentrado!C$2:C579,Concentrado!$A$2:$A579,"="&amp;$A18,Concentrado!$B$2:$B579, "=Sinaloa")</f>
        <v>7284.9389000000001</v>
      </c>
      <c r="C18" s="6">
        <f>SUMIFS(Concentrado!D$2:D579,Concentrado!$A$2:$A579,"="&amp;$A18,Concentrado!$B$2:$B579, "=Sinaloa")</f>
        <v>50.335966268934527</v>
      </c>
      <c r="D18" s="6">
        <f>SUMIFS(Concentrado!E$2:E579,Concentrado!$A$2:$A579,"="&amp;$A18,Concentrado!$B$2:$B579, "=Sinaloa")</f>
        <v>1675.93461</v>
      </c>
      <c r="E18" s="6">
        <f>SUMIFS(Concentrado!F$2:F579,Concentrado!$A$2:$A579,"="&amp;$A18,Concentrado!$B$2:$B579, "=Sinaloa")</f>
        <v>11.580026841117355</v>
      </c>
      <c r="F18" s="6">
        <f>SUMIFS(Concentrado!G$2:G579,Concentrado!$A$2:$A579,"="&amp;$A18,Concentrado!$B$2:$B579, "=Sinaloa")</f>
        <v>2741.3679299999999</v>
      </c>
      <c r="G18" s="6">
        <f>SUMIFS(Concentrado!H$2:H579,Concentrado!$A$2:$A579,"="&amp;$A18,Concentrado!$B$2:$B579, "=Sinaloa")</f>
        <v>18.941737954071087</v>
      </c>
      <c r="H18" s="6">
        <f>SUMIFS(Concentrado!I$2:I579,Concentrado!$A$2:$A579,"="&amp;$A18,Concentrado!$B$2:$B579, "=Sinaloa")</f>
        <v>1876.5279599999999</v>
      </c>
      <c r="I18" s="6">
        <f>SUMIFS(Concentrado!J$2:J579,Concentrado!$A$2:$A579,"="&amp;$A18,Concentrado!$B$2:$B579, "=Sinaloa")</f>
        <v>12.966045342847352</v>
      </c>
      <c r="J18" s="6">
        <f>SUMIFS(Concentrado!K$2:K579,Concentrado!$A$2:$A579,"="&amp;$A18,Concentrado!$B$2:$B579, "=Sinaloa")</f>
        <v>554.17857000000004</v>
      </c>
      <c r="K18" s="6">
        <f>SUMIFS(Concentrado!L$2:L579,Concentrado!$A$2:$A579,"="&amp;$A18,Concentrado!$B$2:$B579, "=Sinaloa")</f>
        <v>3.829148629714159</v>
      </c>
      <c r="L18" s="6">
        <f>SUMIFS(Concentrado!M$2:M579,Concentrado!$A$2:$A579,"="&amp;$A18,Concentrado!$B$2:$B579, "=Sinaloa")</f>
        <v>339.68350999999996</v>
      </c>
      <c r="M18" s="6">
        <f>SUMIFS(Concentrado!N$2:N579,Concentrado!$A$2:$A579,"="&amp;$A18,Concentrado!$B$2:$B579, "=Sinaloa")</f>
        <v>2.3470749633155168</v>
      </c>
      <c r="N18" s="6">
        <f>SUMIFS(Concentrado!O$2:O579,Concentrado!$A$2:$A579,"="&amp;$A18,Concentrado!$B$2:$B579, "=Sinaloa")</f>
        <v>14472.63148</v>
      </c>
      <c r="O18" s="6">
        <f>SUMIFS(Concentrado!P$2:P579,Concentrado!$A$2:$A579,"="&amp;$A18,Concentrado!$B$2:$B579, "=Sinaloa")</f>
        <v>0</v>
      </c>
      <c r="P18" s="6">
        <f>SUMIFS(Concentrado!Q$2:Q579,Concentrado!$A$2:$A579,"="&amp;$A18,Concentrado!$B$2:$B579, "=Sinaloa")</f>
        <v>0</v>
      </c>
      <c r="Q18" s="6">
        <f>SUMIFS(Concentrado!R$2:R579,Concentrado!$A$2:$A579,"="&amp;$A18,Concentrado!$B$2:$B579, "=Sinaloa")</f>
        <v>0</v>
      </c>
      <c r="R18" s="6">
        <f>SUMIFS(Concentrado!S$2:S579,Concentrado!$A$2:$A579,"="&amp;$A18,Concentrado!$B$2:$B579, "=Sinaloa")</f>
        <v>0</v>
      </c>
      <c r="S18" s="6">
        <f>SUMIFS(Concentrado!T$2:T579,Concentrado!$A$2:$A579,"="&amp;$A18,Concentrado!$B$2:$B579, "=Sinaloa")</f>
        <v>303.39213999999998</v>
      </c>
      <c r="T18" s="6">
        <f>SUMIFS(Concentrado!U$2:U579,Concentrado!$A$2:$A579,"="&amp;$A18,Concentrado!$B$2:$B579, "=Sinaloa")</f>
        <v>36.291370000000001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"=Sonora")</f>
        <v>3172.7136</v>
      </c>
      <c r="C2" s="6">
        <f>SUMIFS(Concentrado!D$2:D563,Concentrado!$A$2:$A563,"="&amp;$A2,Concentrado!$B$2:$B563, "=Sonora")</f>
        <v>60.81079732929139</v>
      </c>
      <c r="D2" s="6">
        <f>SUMIFS(Concentrado!E$2:E563,Concentrado!$A$2:$A563,"="&amp;$A2,Concentrado!$B$2:$B563, "=Sonora")</f>
        <v>274.27467000000001</v>
      </c>
      <c r="E2" s="6">
        <f>SUMIFS(Concentrado!F$2:F563,Concentrado!$A$2:$A563,"="&amp;$A2,Concentrado!$B$2:$B563, "=Sonora")</f>
        <v>5.256970364399824</v>
      </c>
      <c r="F2" s="6">
        <f>SUMIFS(Concentrado!G$2:G563,Concentrado!$A$2:$A563,"="&amp;$A2,Concentrado!$B$2:$B563, "=Sonora")</f>
        <v>940.64369999999997</v>
      </c>
      <c r="G2" s="6">
        <f>SUMIFS(Concentrado!H$2:H563,Concentrado!$A$2:$A563,"="&amp;$A2,Concentrado!$B$2:$B563, "=Sonora")</f>
        <v>18.029138652721368</v>
      </c>
      <c r="H2" s="6">
        <f>SUMIFS(Concentrado!I$2:I563,Concentrado!$A$2:$A563,"="&amp;$A2,Concentrado!$B$2:$B563, "=Sonora")</f>
        <v>333.51900000000001</v>
      </c>
      <c r="I2" s="6">
        <f>SUMIFS(Concentrado!J$2:J563,Concentrado!$A$2:$A563,"="&amp;$A2,Concentrado!$B$2:$B563, "=Sonora")</f>
        <v>6.3924951544532522</v>
      </c>
      <c r="J2" s="6">
        <f>SUMIFS(Concentrado!K$2:K563,Concentrado!$A$2:$A563,"="&amp;$A2,Concentrado!$B$2:$B563, "=Sonora")</f>
        <v>436.68374999999997</v>
      </c>
      <c r="K2" s="6">
        <f>SUMIFS(Concentrado!L$2:L563,Concentrado!$A$2:$A563,"="&amp;$A2,Concentrado!$B$2:$B563, "=Sonora")</f>
        <v>8.3698342700220234</v>
      </c>
      <c r="L2" s="6">
        <f>SUMIFS(Concentrado!M$2:M563,Concentrado!$A$2:$A563,"="&amp;$A2,Concentrado!$B$2:$B563, "=Sonora")</f>
        <v>59.517690000000002</v>
      </c>
      <c r="M2" s="6">
        <f>SUMIFS(Concentrado!N$2:N563,Concentrado!$A$2:$A563,"="&amp;$A2,Concentrado!$B$2:$B563, "=Sonora")</f>
        <v>1.1407642291121369</v>
      </c>
      <c r="N2" s="6">
        <f>SUMIFS(Concentrado!O$2:O563,Concentrado!$A$2:$A563,"="&amp;$A2,Concentrado!$B$2:$B563, "=Sonora")</f>
        <v>5217.3524100000004</v>
      </c>
      <c r="O2" s="6">
        <f>SUMIFS(Concentrado!P$2:P563,Concentrado!$A$2:$A563,"="&amp;$A2,Concentrado!$B$2:$B563, "=Sonora")</f>
        <v>0</v>
      </c>
      <c r="P2" s="6">
        <f>SUMIFS(Concentrado!Q$2:Q563,Concentrado!$A$2:$A563,"="&amp;$A2,Concentrado!$B$2:$B563, "=Sonora")</f>
        <v>0</v>
      </c>
      <c r="Q2" s="6">
        <f>SUMIFS(Concentrado!R$2:R563,Concentrado!$A$2:$A563,"="&amp;$A2,Concentrado!$B$2:$B563, "=Sonora")</f>
        <v>0</v>
      </c>
      <c r="R2" s="6">
        <f>SUMIFS(Concentrado!S$2:S563,Concentrado!$A$2:$A563,"="&amp;$A2,Concentrado!$B$2:$B563, "=Sonora")</f>
        <v>0</v>
      </c>
      <c r="S2" s="6">
        <f>SUMIFS(Concentrado!T$2:T563,Concentrado!$A$2:$A563,"="&amp;$A2,Concentrado!$B$2:$B563, "=Sonora")</f>
        <v>0</v>
      </c>
      <c r="T2" s="6">
        <f>SUMIFS(Concentrado!U$2:U563,Concentrado!$A$2:$A563,"="&amp;$A2,Concentrado!$B$2:$B563, "=Sonora")</f>
        <v>59.517690000000002</v>
      </c>
    </row>
    <row r="3" spans="1:20" x14ac:dyDescent="0.25">
      <c r="A3" s="3">
        <v>2004</v>
      </c>
      <c r="B3" s="6">
        <f>SUMIFS(Concentrado!C$2:C564,Concentrado!$A$2:$A564,"="&amp;$A3,Concentrado!$B$2:$B564, "=Sonora")</f>
        <v>3869.828</v>
      </c>
      <c r="C3" s="6">
        <f>SUMIFS(Concentrado!D$2:D564,Concentrado!$A$2:$A564,"="&amp;$A3,Concentrado!$B$2:$B564, "=Sonora")</f>
        <v>64.373709834047546</v>
      </c>
      <c r="D3" s="6">
        <f>SUMIFS(Concentrado!E$2:E564,Concentrado!$A$2:$A564,"="&amp;$A3,Concentrado!$B$2:$B564, "=Sonora")</f>
        <v>249.34608</v>
      </c>
      <c r="E3" s="6">
        <f>SUMIFS(Concentrado!F$2:F564,Concentrado!$A$2:$A564,"="&amp;$A3,Concentrado!$B$2:$B564, "=Sonora")</f>
        <v>4.1478154073455471</v>
      </c>
      <c r="F3" s="6">
        <f>SUMIFS(Concentrado!G$2:G564,Concentrado!$A$2:$A564,"="&amp;$A3,Concentrado!$B$2:$B564, "=Sonora")</f>
        <v>994.70219999999995</v>
      </c>
      <c r="G3" s="6">
        <f>SUMIFS(Concentrado!H$2:H564,Concentrado!$A$2:$A564,"="&amp;$A3,Concentrado!$B$2:$B564, "=Sonora")</f>
        <v>16.546645172366507</v>
      </c>
      <c r="H3" s="6">
        <f>SUMIFS(Concentrado!I$2:I564,Concentrado!$A$2:$A564,"="&amp;$A3,Concentrado!$B$2:$B564, "=Sonora")</f>
        <v>334.06085000000002</v>
      </c>
      <c r="I3" s="6">
        <f>SUMIFS(Concentrado!J$2:J564,Concentrado!$A$2:$A564,"="&amp;$A3,Concentrado!$B$2:$B564, "=Sonora")</f>
        <v>5.5570263652067435</v>
      </c>
      <c r="J3" s="6">
        <f>SUMIFS(Concentrado!K$2:K564,Concentrado!$A$2:$A564,"="&amp;$A3,Concentrado!$B$2:$B564, "=Sonora")</f>
        <v>496.18830000000003</v>
      </c>
      <c r="K3" s="6">
        <f>SUMIFS(Concentrado!L$2:L564,Concentrado!$A$2:$A564,"="&amp;$A3,Concentrado!$B$2:$B564, "=Sonora")</f>
        <v>8.2539796722875902</v>
      </c>
      <c r="L3" s="6">
        <f>SUMIFS(Concentrado!M$2:M564,Concentrado!$A$2:$A564,"="&amp;$A3,Concentrado!$B$2:$B564, "=Sonora")</f>
        <v>67.378349999999998</v>
      </c>
      <c r="M3" s="6">
        <f>SUMIFS(Concentrado!N$2:N564,Concentrado!$A$2:$A564,"="&amp;$A3,Concentrado!$B$2:$B564, "=Sonora")</f>
        <v>1.1208235487460676</v>
      </c>
      <c r="N3" s="6">
        <f>SUMIFS(Concentrado!O$2:O564,Concentrado!$A$2:$A564,"="&amp;$A3,Concentrado!$B$2:$B564, "=Sonora")</f>
        <v>6011.50378</v>
      </c>
      <c r="O3" s="6">
        <f>SUMIFS(Concentrado!P$2:P564,Concentrado!$A$2:$A564,"="&amp;$A3,Concentrado!$B$2:$B564, "=Sonora")</f>
        <v>0</v>
      </c>
      <c r="P3" s="6">
        <f>SUMIFS(Concentrado!Q$2:Q564,Concentrado!$A$2:$A564,"="&amp;$A3,Concentrado!$B$2:$B564, "=Sonora")</f>
        <v>0</v>
      </c>
      <c r="Q3" s="6">
        <f>SUMIFS(Concentrado!R$2:R564,Concentrado!$A$2:$A564,"="&amp;$A3,Concentrado!$B$2:$B564, "=Sonora")</f>
        <v>0</v>
      </c>
      <c r="R3" s="6">
        <f>SUMIFS(Concentrado!S$2:S564,Concentrado!$A$2:$A564,"="&amp;$A3,Concentrado!$B$2:$B564, "=Sonora")</f>
        <v>0</v>
      </c>
      <c r="S3" s="6">
        <f>SUMIFS(Concentrado!T$2:T564,Concentrado!$A$2:$A564,"="&amp;$A3,Concentrado!$B$2:$B564, "=Sonora")</f>
        <v>0</v>
      </c>
      <c r="T3" s="6">
        <f>SUMIFS(Concentrado!U$2:U564,Concentrado!$A$2:$A564,"="&amp;$A3,Concentrado!$B$2:$B564, "=Sonora")</f>
        <v>67.378349999999998</v>
      </c>
    </row>
    <row r="4" spans="1:20" x14ac:dyDescent="0.25">
      <c r="A4" s="3">
        <v>2005</v>
      </c>
      <c r="B4" s="6">
        <f>SUMIFS(Concentrado!C$2:C565,Concentrado!$A$2:$A565,"="&amp;$A4,Concentrado!$B$2:$B565, "=Sonora")</f>
        <v>3772.7240000000002</v>
      </c>
      <c r="C4" s="6">
        <f>SUMIFS(Concentrado!D$2:D565,Concentrado!$A$2:$A565,"="&amp;$A4,Concentrado!$B$2:$B565, "=Sonora")</f>
        <v>60.292494711207866</v>
      </c>
      <c r="D4" s="6">
        <f>SUMIFS(Concentrado!E$2:E565,Concentrado!$A$2:$A565,"="&amp;$A4,Concentrado!$B$2:$B565, "=Sonora")</f>
        <v>492.75605999999999</v>
      </c>
      <c r="E4" s="6">
        <f>SUMIFS(Concentrado!F$2:F565,Concentrado!$A$2:$A565,"="&amp;$A4,Concentrado!$B$2:$B565, "=Sonora")</f>
        <v>7.8748119770928451</v>
      </c>
      <c r="F4" s="6">
        <f>SUMIFS(Concentrado!G$2:G565,Concentrado!$A$2:$A565,"="&amp;$A4,Concentrado!$B$2:$B565, "=Sonora")</f>
        <v>1052.4964</v>
      </c>
      <c r="G4" s="6">
        <f>SUMIFS(Concentrado!H$2:H565,Concentrado!$A$2:$A565,"="&amp;$A4,Concentrado!$B$2:$B565, "=Sonora")</f>
        <v>16.820110252052714</v>
      </c>
      <c r="H4" s="6">
        <f>SUMIFS(Concentrado!I$2:I565,Concentrado!$A$2:$A565,"="&amp;$A4,Concentrado!$B$2:$B565, "=Sonora")</f>
        <v>361.87247000000002</v>
      </c>
      <c r="I4" s="6">
        <f>SUMIFS(Concentrado!J$2:J565,Concentrado!$A$2:$A565,"="&amp;$A4,Concentrado!$B$2:$B565, "=Sonora")</f>
        <v>5.783140771391369</v>
      </c>
      <c r="J4" s="6">
        <f>SUMIFS(Concentrado!K$2:K565,Concentrado!$A$2:$A565,"="&amp;$A4,Concentrado!$B$2:$B565, "=Sonora")</f>
        <v>514.67999999999995</v>
      </c>
      <c r="K4" s="6">
        <f>SUMIFS(Concentrado!L$2:L565,Concentrado!$A$2:$A565,"="&amp;$A4,Concentrado!$B$2:$B565, "=Sonora")</f>
        <v>8.2251819051604258</v>
      </c>
      <c r="L4" s="6">
        <f>SUMIFS(Concentrado!M$2:M565,Concentrado!$A$2:$A565,"="&amp;$A4,Concentrado!$B$2:$B565, "=Sonora")</f>
        <v>62.84028</v>
      </c>
      <c r="M4" s="6">
        <f>SUMIFS(Concentrado!N$2:N565,Concentrado!$A$2:$A565,"="&amp;$A4,Concentrado!$B$2:$B565, "=Sonora")</f>
        <v>1.004260383094767</v>
      </c>
      <c r="N4" s="6">
        <f>SUMIFS(Concentrado!O$2:O565,Concentrado!$A$2:$A565,"="&amp;$A4,Concentrado!$B$2:$B565, "=Sonora")</f>
        <v>6257.3692100000007</v>
      </c>
      <c r="O4" s="6">
        <f>SUMIFS(Concentrado!P$2:P565,Concentrado!$A$2:$A565,"="&amp;$A4,Concentrado!$B$2:$B565, "=Sonora")</f>
        <v>0</v>
      </c>
      <c r="P4" s="6">
        <f>SUMIFS(Concentrado!Q$2:Q565,Concentrado!$A$2:$A565,"="&amp;$A4,Concentrado!$B$2:$B565, "=Sonora")</f>
        <v>0</v>
      </c>
      <c r="Q4" s="6">
        <f>SUMIFS(Concentrado!R$2:R565,Concentrado!$A$2:$A565,"="&amp;$A4,Concentrado!$B$2:$B565, "=Sonora")</f>
        <v>0</v>
      </c>
      <c r="R4" s="6">
        <f>SUMIFS(Concentrado!S$2:S565,Concentrado!$A$2:$A565,"="&amp;$A4,Concentrado!$B$2:$B565, "=Sonora")</f>
        <v>0</v>
      </c>
      <c r="S4" s="6">
        <f>SUMIFS(Concentrado!T$2:T565,Concentrado!$A$2:$A565,"="&amp;$A4,Concentrado!$B$2:$B565, "=Sonora")</f>
        <v>0</v>
      </c>
      <c r="T4" s="6">
        <f>SUMIFS(Concentrado!U$2:U565,Concentrado!$A$2:$A565,"="&amp;$A4,Concentrado!$B$2:$B565, "=Sonora")</f>
        <v>62.84028</v>
      </c>
    </row>
    <row r="5" spans="1:20" x14ac:dyDescent="0.25">
      <c r="A5" s="3">
        <v>2006</v>
      </c>
      <c r="B5" s="6">
        <f>SUMIFS(Concentrado!C$2:C566,Concentrado!$A$2:$A566,"="&amp;$A5,Concentrado!$B$2:$B566, "=Sonora")</f>
        <v>4079.1347999999998</v>
      </c>
      <c r="C5" s="6">
        <f>SUMIFS(Concentrado!D$2:D566,Concentrado!$A$2:$A566,"="&amp;$A5,Concentrado!$B$2:$B566, "=Sonora")</f>
        <v>51.474453395996477</v>
      </c>
      <c r="D5" s="6">
        <f>SUMIFS(Concentrado!E$2:E566,Concentrado!$A$2:$A566,"="&amp;$A5,Concentrado!$B$2:$B566, "=Sonora")</f>
        <v>1770.4253799999999</v>
      </c>
      <c r="E5" s="6">
        <f>SUMIFS(Concentrado!F$2:F566,Concentrado!$A$2:$A566,"="&amp;$A5,Concentrado!$B$2:$B566, "=Sonora")</f>
        <v>22.340933355254492</v>
      </c>
      <c r="F5" s="6">
        <f>SUMIFS(Concentrado!G$2:G566,Concentrado!$A$2:$A566,"="&amp;$A5,Concentrado!$B$2:$B566, "=Sonora")</f>
        <v>1139.4721999999999</v>
      </c>
      <c r="G5" s="6">
        <f>SUMIFS(Concentrado!H$2:H566,Concentrado!$A$2:$A566,"="&amp;$A5,Concentrado!$B$2:$B566, "=Sonora")</f>
        <v>14.378958169005246</v>
      </c>
      <c r="H5" s="6">
        <f>SUMIFS(Concentrado!I$2:I566,Concentrado!$A$2:$A566,"="&amp;$A5,Concentrado!$B$2:$B566, "=Sonora")</f>
        <v>397.15379000000001</v>
      </c>
      <c r="I5" s="6">
        <f>SUMIFS(Concentrado!J$2:J566,Concentrado!$A$2:$A566,"="&amp;$A5,Concentrado!$B$2:$B566, "=Sonora")</f>
        <v>5.0116692035767914</v>
      </c>
      <c r="J5" s="6">
        <f>SUMIFS(Concentrado!K$2:K566,Concentrado!$A$2:$A566,"="&amp;$A5,Concentrado!$B$2:$B566, "=Sonora")</f>
        <v>464.50880000000001</v>
      </c>
      <c r="K5" s="6">
        <f>SUMIFS(Concentrado!L$2:L566,Concentrado!$A$2:$A566,"="&amp;$A5,Concentrado!$B$2:$B566, "=Sonora")</f>
        <v>5.8616196203249409</v>
      </c>
      <c r="L5" s="6">
        <f>SUMIFS(Concentrado!M$2:M566,Concentrado!$A$2:$A566,"="&amp;$A5,Concentrado!$B$2:$B566, "=Sonora")</f>
        <v>73.886120000000005</v>
      </c>
      <c r="M5" s="6">
        <f>SUMIFS(Concentrado!N$2:N566,Concentrado!$A$2:$A566,"="&amp;$A5,Concentrado!$B$2:$B566, "=Sonora")</f>
        <v>0.93236625584204869</v>
      </c>
      <c r="N5" s="6">
        <f>SUMIFS(Concentrado!O$2:O566,Concentrado!$A$2:$A566,"="&amp;$A5,Concentrado!$B$2:$B566, "=Sonora")</f>
        <v>7924.5810899999997</v>
      </c>
      <c r="O5" s="6">
        <f>SUMIFS(Concentrado!P$2:P566,Concentrado!$A$2:$A566,"="&amp;$A5,Concentrado!$B$2:$B566, "=Sonora")</f>
        <v>0</v>
      </c>
      <c r="P5" s="6">
        <f>SUMIFS(Concentrado!Q$2:Q566,Concentrado!$A$2:$A566,"="&amp;$A5,Concentrado!$B$2:$B566, "=Sonora")</f>
        <v>0</v>
      </c>
      <c r="Q5" s="6">
        <f>SUMIFS(Concentrado!R$2:R566,Concentrado!$A$2:$A566,"="&amp;$A5,Concentrado!$B$2:$B566, "=Sonora")</f>
        <v>0</v>
      </c>
      <c r="R5" s="6">
        <f>SUMIFS(Concentrado!S$2:S566,Concentrado!$A$2:$A566,"="&amp;$A5,Concentrado!$B$2:$B566, "=Sonora")</f>
        <v>0</v>
      </c>
      <c r="S5" s="6">
        <f>SUMIFS(Concentrado!T$2:T566,Concentrado!$A$2:$A566,"="&amp;$A5,Concentrado!$B$2:$B566, "=Sonora")</f>
        <v>0</v>
      </c>
      <c r="T5" s="6">
        <f>SUMIFS(Concentrado!U$2:U566,Concentrado!$A$2:$A566,"="&amp;$A5,Concentrado!$B$2:$B566, "=Sonora")</f>
        <v>73.886120000000005</v>
      </c>
    </row>
    <row r="6" spans="1:20" x14ac:dyDescent="0.25">
      <c r="A6" s="3">
        <v>2007</v>
      </c>
      <c r="B6" s="6">
        <f>SUMIFS(Concentrado!C$2:C567,Concentrado!$A$2:$A567,"="&amp;$A6,Concentrado!$B$2:$B567, "=Sonora")</f>
        <v>4231.47</v>
      </c>
      <c r="C6" s="6">
        <f>SUMIFS(Concentrado!D$2:D567,Concentrado!$A$2:$A567,"="&amp;$A6,Concentrado!$B$2:$B567, "=Sonora")</f>
        <v>58.422580550015404</v>
      </c>
      <c r="D6" s="6">
        <f>SUMIFS(Concentrado!E$2:E567,Concentrado!$A$2:$A567,"="&amp;$A6,Concentrado!$B$2:$B567, "=Sonora")</f>
        <v>721.68433000000005</v>
      </c>
      <c r="E6" s="6">
        <f>SUMIFS(Concentrado!F$2:F567,Concentrado!$A$2:$A567,"="&amp;$A6,Concentrado!$B$2:$B567, "=Sonora")</f>
        <v>9.9640694371244258</v>
      </c>
      <c r="F6" s="6">
        <f>SUMIFS(Concentrado!G$2:G567,Concentrado!$A$2:$A567,"="&amp;$A6,Concentrado!$B$2:$B567, "=Sonora")</f>
        <v>1239.5387000000001</v>
      </c>
      <c r="G6" s="6">
        <f>SUMIFS(Concentrado!H$2:H567,Concentrado!$A$2:$A567,"="&amp;$A6,Concentrado!$B$2:$B567, "=Sonora")</f>
        <v>17.113922477439608</v>
      </c>
      <c r="H6" s="6">
        <f>SUMIFS(Concentrado!I$2:I567,Concentrado!$A$2:$A567,"="&amp;$A6,Concentrado!$B$2:$B567, "=Sonora")</f>
        <v>441.04649999999998</v>
      </c>
      <c r="I6" s="6">
        <f>SUMIFS(Concentrado!J$2:J567,Concentrado!$A$2:$A567,"="&amp;$A6,Concentrado!$B$2:$B567, "=Sonora")</f>
        <v>6.0893908435017536</v>
      </c>
      <c r="J6" s="6">
        <f>SUMIFS(Concentrado!K$2:K567,Concentrado!$A$2:$A567,"="&amp;$A6,Concentrado!$B$2:$B567, "=Sonora")</f>
        <v>530.99369999999999</v>
      </c>
      <c r="K6" s="6">
        <f>SUMIFS(Concentrado!L$2:L567,Concentrado!$A$2:$A567,"="&amp;$A6,Concentrado!$B$2:$B567, "=Sonora")</f>
        <v>7.3312636530096427</v>
      </c>
      <c r="L6" s="6">
        <f>SUMIFS(Concentrado!M$2:M567,Concentrado!$A$2:$A567,"="&amp;$A6,Concentrado!$B$2:$B567, "=Sonora")</f>
        <v>78.134100000000004</v>
      </c>
      <c r="M6" s="6">
        <f>SUMIFS(Concentrado!N$2:N567,Concentrado!$A$2:$A567,"="&amp;$A6,Concentrado!$B$2:$B567, "=Sonora")</f>
        <v>1.0787730389091634</v>
      </c>
      <c r="N6" s="6">
        <f>SUMIFS(Concentrado!O$2:O567,Concentrado!$A$2:$A567,"="&amp;$A6,Concentrado!$B$2:$B567, "=Sonora")</f>
        <v>7242.8673300000009</v>
      </c>
      <c r="O6" s="6">
        <f>SUMIFS(Concentrado!P$2:P567,Concentrado!$A$2:$A567,"="&amp;$A6,Concentrado!$B$2:$B567, "=Sonora")</f>
        <v>0</v>
      </c>
      <c r="P6" s="6">
        <f>SUMIFS(Concentrado!Q$2:Q567,Concentrado!$A$2:$A567,"="&amp;$A6,Concentrado!$B$2:$B567, "=Sonora")</f>
        <v>0</v>
      </c>
      <c r="Q6" s="6">
        <f>SUMIFS(Concentrado!R$2:R567,Concentrado!$A$2:$A567,"="&amp;$A6,Concentrado!$B$2:$B567, "=Sonora")</f>
        <v>0</v>
      </c>
      <c r="R6" s="6">
        <f>SUMIFS(Concentrado!S$2:S567,Concentrado!$A$2:$A567,"="&amp;$A6,Concentrado!$B$2:$B567, "=Sonora")</f>
        <v>0</v>
      </c>
      <c r="S6" s="6">
        <f>SUMIFS(Concentrado!T$2:T567,Concentrado!$A$2:$A567,"="&amp;$A6,Concentrado!$B$2:$B567, "=Sonora")</f>
        <v>0</v>
      </c>
      <c r="T6" s="6">
        <f>SUMIFS(Concentrado!U$2:U567,Concentrado!$A$2:$A567,"="&amp;$A6,Concentrado!$B$2:$B567, "=Sonora")</f>
        <v>78.134100000000004</v>
      </c>
    </row>
    <row r="7" spans="1:20" x14ac:dyDescent="0.25">
      <c r="A7" s="3">
        <v>2008</v>
      </c>
      <c r="B7" s="6">
        <f>SUMIFS(Concentrado!C$2:C568,Concentrado!$A$2:$A568,"="&amp;$A7,Concentrado!$B$2:$B568, "=Sonora")</f>
        <v>4443.1521000000002</v>
      </c>
      <c r="C7" s="6">
        <f>SUMIFS(Concentrado!D$2:D568,Concentrado!$A$2:$A568,"="&amp;$A7,Concentrado!$B$2:$B568, "=Sonora")</f>
        <v>55.852458538860283</v>
      </c>
      <c r="D7" s="6">
        <f>SUMIFS(Concentrado!E$2:E568,Concentrado!$A$2:$A568,"="&amp;$A7,Concentrado!$B$2:$B568, "=Sonora")</f>
        <v>989.93969000000004</v>
      </c>
      <c r="E7" s="6">
        <f>SUMIFS(Concentrado!F$2:F568,Concentrado!$A$2:$A568,"="&amp;$A7,Concentrado!$B$2:$B568, "=Sonora")</f>
        <v>12.443995669582682</v>
      </c>
      <c r="F7" s="6">
        <f>SUMIFS(Concentrado!G$2:G568,Concentrado!$A$2:$A568,"="&amp;$A7,Concentrado!$B$2:$B568, "=Sonora")</f>
        <v>1326.7447</v>
      </c>
      <c r="G7" s="6">
        <f>SUMIFS(Concentrado!H$2:H568,Concentrado!$A$2:$A568,"="&amp;$A7,Concentrado!$B$2:$B568, "=Sonora")</f>
        <v>16.677789029190023</v>
      </c>
      <c r="H7" s="6">
        <f>SUMIFS(Concentrado!I$2:I568,Concentrado!$A$2:$A568,"="&amp;$A7,Concentrado!$B$2:$B568, "=Sonora")</f>
        <v>522.15940000000001</v>
      </c>
      <c r="I7" s="6">
        <f>SUMIFS(Concentrado!J$2:J568,Concentrado!$A$2:$A568,"="&amp;$A7,Concentrado!$B$2:$B568, "=Sonora")</f>
        <v>6.5637830042271474</v>
      </c>
      <c r="J7" s="6">
        <f>SUMIFS(Concentrado!K$2:K568,Concentrado!$A$2:$A568,"="&amp;$A7,Concentrado!$B$2:$B568, "=Sonora")</f>
        <v>584.72829999999999</v>
      </c>
      <c r="K7" s="6">
        <f>SUMIFS(Concentrado!L$2:L568,Concentrado!$A$2:$A568,"="&amp;$A7,Concentrado!$B$2:$B568, "=Sonora")</f>
        <v>7.3503027574159008</v>
      </c>
      <c r="L7" s="6">
        <f>SUMIFS(Concentrado!M$2:M568,Concentrado!$A$2:$A568,"="&amp;$A7,Concentrado!$B$2:$B568, "=Sonora")</f>
        <v>88.435199999999995</v>
      </c>
      <c r="M7" s="6">
        <f>SUMIFS(Concentrado!N$2:N568,Concentrado!$A$2:$A568,"="&amp;$A7,Concentrado!$B$2:$B568, "=Sonora")</f>
        <v>1.1116710007239716</v>
      </c>
      <c r="N7" s="6">
        <f>SUMIFS(Concentrado!O$2:O568,Concentrado!$A$2:$A568,"="&amp;$A7,Concentrado!$B$2:$B568, "=Sonora")</f>
        <v>7955.1593899999998</v>
      </c>
      <c r="O7" s="6">
        <f>SUMIFS(Concentrado!P$2:P568,Concentrado!$A$2:$A568,"="&amp;$A7,Concentrado!$B$2:$B568, "=Sonora")</f>
        <v>0</v>
      </c>
      <c r="P7" s="6">
        <f>SUMIFS(Concentrado!Q$2:Q568,Concentrado!$A$2:$A568,"="&amp;$A7,Concentrado!$B$2:$B568, "=Sonora")</f>
        <v>0</v>
      </c>
      <c r="Q7" s="6">
        <f>SUMIFS(Concentrado!R$2:R568,Concentrado!$A$2:$A568,"="&amp;$A7,Concentrado!$B$2:$B568, "=Sonora")</f>
        <v>0</v>
      </c>
      <c r="R7" s="6">
        <f>SUMIFS(Concentrado!S$2:S568,Concentrado!$A$2:$A568,"="&amp;$A7,Concentrado!$B$2:$B568, "=Sonora")</f>
        <v>0</v>
      </c>
      <c r="S7" s="6">
        <f>SUMIFS(Concentrado!T$2:T568,Concentrado!$A$2:$A568,"="&amp;$A7,Concentrado!$B$2:$B568, "=Sonora")</f>
        <v>0</v>
      </c>
      <c r="T7" s="6">
        <f>SUMIFS(Concentrado!U$2:U568,Concentrado!$A$2:$A568,"="&amp;$A7,Concentrado!$B$2:$B568, "=Sonora")</f>
        <v>88.435199999999995</v>
      </c>
    </row>
    <row r="8" spans="1:20" x14ac:dyDescent="0.25">
      <c r="A8" s="3">
        <v>2009</v>
      </c>
      <c r="B8" s="6">
        <f>SUMIFS(Concentrado!C$2:C569,Concentrado!$A$2:$A569,"="&amp;$A8,Concentrado!$B$2:$B569, "=Sonora")</f>
        <v>4955.8027499999998</v>
      </c>
      <c r="C8" s="6">
        <f>SUMIFS(Concentrado!D$2:D569,Concentrado!$A$2:$A569,"="&amp;$A8,Concentrado!$B$2:$B569, "=Sonora")</f>
        <v>57.083738944261917</v>
      </c>
      <c r="D8" s="6">
        <f>SUMIFS(Concentrado!E$2:E569,Concentrado!$A$2:$A569,"="&amp;$A8,Concentrado!$B$2:$B569, "=Sonora")</f>
        <v>974.51756</v>
      </c>
      <c r="E8" s="6">
        <f>SUMIFS(Concentrado!F$2:F569,Concentrado!$A$2:$A569,"="&amp;$A8,Concentrado!$B$2:$B569, "=Sonora")</f>
        <v>11.225044417201453</v>
      </c>
      <c r="F8" s="6">
        <f>SUMIFS(Concentrado!G$2:G569,Concentrado!$A$2:$A569,"="&amp;$A8,Concentrado!$B$2:$B569, "=Sonora")</f>
        <v>1339.7221199999999</v>
      </c>
      <c r="G8" s="6">
        <f>SUMIFS(Concentrado!H$2:H569,Concentrado!$A$2:$A569,"="&amp;$A8,Concentrado!$B$2:$B569, "=Sonora")</f>
        <v>15.431677089233048</v>
      </c>
      <c r="H8" s="6">
        <f>SUMIFS(Concentrado!I$2:I569,Concentrado!$A$2:$A569,"="&amp;$A8,Concentrado!$B$2:$B569, "=Sonora")</f>
        <v>575.35783000000004</v>
      </c>
      <c r="I8" s="6">
        <f>SUMIFS(Concentrado!J$2:J569,Concentrado!$A$2:$A569,"="&amp;$A8,Concentrado!$B$2:$B569, "=Sonora")</f>
        <v>6.6272968929719873</v>
      </c>
      <c r="J8" s="6">
        <f>SUMIFS(Concentrado!K$2:K569,Concentrado!$A$2:$A569,"="&amp;$A8,Concentrado!$B$2:$B569, "=Sonora")</f>
        <v>764.51930000000004</v>
      </c>
      <c r="K8" s="6">
        <f>SUMIFS(Concentrado!L$2:L569,Concentrado!$A$2:$A569,"="&amp;$A8,Concentrado!$B$2:$B569, "=Sonora")</f>
        <v>8.8061656891105802</v>
      </c>
      <c r="L8" s="6">
        <f>SUMIFS(Concentrado!M$2:M569,Concentrado!$A$2:$A569,"="&amp;$A8,Concentrado!$B$2:$B569, "=Sonora")</f>
        <v>71.716999999999999</v>
      </c>
      <c r="M8" s="6">
        <f>SUMIFS(Concentrado!N$2:N569,Concentrado!$A$2:$A569,"="&amp;$A8,Concentrado!$B$2:$B569, "=Sonora")</f>
        <v>0.8260769672210283</v>
      </c>
      <c r="N8" s="6">
        <f>SUMIFS(Concentrado!O$2:O569,Concentrado!$A$2:$A569,"="&amp;$A8,Concentrado!$B$2:$B569, "=Sonora")</f>
        <v>8681.636559999999</v>
      </c>
      <c r="O8" s="6">
        <f>SUMIFS(Concentrado!P$2:P569,Concentrado!$A$2:$A569,"="&amp;$A8,Concentrado!$B$2:$B569, "=Sonora")</f>
        <v>0</v>
      </c>
      <c r="P8" s="6">
        <f>SUMIFS(Concentrado!Q$2:Q569,Concentrado!$A$2:$A569,"="&amp;$A8,Concentrado!$B$2:$B569, "=Sonora")</f>
        <v>0</v>
      </c>
      <c r="Q8" s="6">
        <f>SUMIFS(Concentrado!R$2:R569,Concentrado!$A$2:$A569,"="&amp;$A8,Concentrado!$B$2:$B569, "=Sonora")</f>
        <v>0</v>
      </c>
      <c r="R8" s="6">
        <f>SUMIFS(Concentrado!S$2:S569,Concentrado!$A$2:$A569,"="&amp;$A8,Concentrado!$B$2:$B569, "=Sonora")</f>
        <v>0</v>
      </c>
      <c r="S8" s="6">
        <f>SUMIFS(Concentrado!T$2:T569,Concentrado!$A$2:$A569,"="&amp;$A8,Concentrado!$B$2:$B569, "=Sonora")</f>
        <v>0</v>
      </c>
      <c r="T8" s="6">
        <f>SUMIFS(Concentrado!U$2:U569,Concentrado!$A$2:$A569,"="&amp;$A8,Concentrado!$B$2:$B569, "=Sonora")</f>
        <v>71.716999999999999</v>
      </c>
    </row>
    <row r="9" spans="1:20" x14ac:dyDescent="0.25">
      <c r="A9" s="3">
        <v>2010</v>
      </c>
      <c r="B9" s="6">
        <f>SUMIFS(Concentrado!C$2:C570,Concentrado!$A$2:$A570,"="&amp;$A9,Concentrado!$B$2:$B570, "=Sonora")</f>
        <v>5524.5346</v>
      </c>
      <c r="C9" s="6">
        <f>SUMIFS(Concentrado!D$2:D570,Concentrado!$A$2:$A570,"="&amp;$A9,Concentrado!$B$2:$B570, "=Sonora")</f>
        <v>58.53290905770853</v>
      </c>
      <c r="D9" s="6">
        <f>SUMIFS(Concentrado!E$2:E570,Concentrado!$A$2:$A570,"="&amp;$A9,Concentrado!$B$2:$B570, "=Sonora")</f>
        <v>985.47871999999995</v>
      </c>
      <c r="E9" s="6">
        <f>SUMIFS(Concentrado!F$2:F570,Concentrado!$A$2:$A570,"="&amp;$A9,Concentrado!$B$2:$B570, "=Sonora")</f>
        <v>10.441229980905</v>
      </c>
      <c r="F9" s="6">
        <f>SUMIFS(Concentrado!G$2:G570,Concentrado!$A$2:$A570,"="&amp;$A9,Concentrado!$B$2:$B570, "=Sonora")</f>
        <v>1416.9629600000001</v>
      </c>
      <c r="G9" s="6">
        <f>SUMIFS(Concentrado!H$2:H570,Concentrado!$A$2:$A570,"="&amp;$A9,Concentrado!$B$2:$B570, "=Sonora")</f>
        <v>15.012841819439684</v>
      </c>
      <c r="H9" s="6">
        <f>SUMIFS(Concentrado!I$2:I570,Concentrado!$A$2:$A570,"="&amp;$A9,Concentrado!$B$2:$B570, "=Sonora")</f>
        <v>637.37879999999996</v>
      </c>
      <c r="I9" s="6">
        <f>SUMIFS(Concentrado!J$2:J570,Concentrado!$A$2:$A570,"="&amp;$A9,Concentrado!$B$2:$B570, "=Sonora")</f>
        <v>6.7530820307852526</v>
      </c>
      <c r="J9" s="6">
        <f>SUMIFS(Concentrado!K$2:K570,Concentrado!$A$2:$A570,"="&amp;$A9,Concentrado!$B$2:$B570, "=Sonora")</f>
        <v>768.19215999999994</v>
      </c>
      <c r="K9" s="6">
        <f>SUMIFS(Concentrado!L$2:L570,Concentrado!$A$2:$A570,"="&amp;$A9,Concentrado!$B$2:$B570, "=Sonora")</f>
        <v>8.1390605898503505</v>
      </c>
      <c r="L9" s="6">
        <f>SUMIFS(Concentrado!M$2:M570,Concentrado!$A$2:$A570,"="&amp;$A9,Concentrado!$B$2:$B570, "=Sonora")</f>
        <v>105.79213</v>
      </c>
      <c r="M9" s="6">
        <f>SUMIFS(Concentrado!N$2:N570,Concentrado!$A$2:$A570,"="&amp;$A9,Concentrado!$B$2:$B570, "=Sonora")</f>
        <v>1.1208765213111849</v>
      </c>
      <c r="N9" s="6">
        <f>SUMIFS(Concentrado!O$2:O570,Concentrado!$A$2:$A570,"="&amp;$A9,Concentrado!$B$2:$B570, "=Sonora")</f>
        <v>9438.3393699999997</v>
      </c>
      <c r="O9" s="6">
        <f>SUMIFS(Concentrado!P$2:P570,Concentrado!$A$2:$A570,"="&amp;$A9,Concentrado!$B$2:$B570, "=Sonora")</f>
        <v>0</v>
      </c>
      <c r="P9" s="6">
        <f>SUMIFS(Concentrado!Q$2:Q570,Concentrado!$A$2:$A570,"="&amp;$A9,Concentrado!$B$2:$B570, "=Sonora")</f>
        <v>0</v>
      </c>
      <c r="Q9" s="6">
        <f>SUMIFS(Concentrado!R$2:R570,Concentrado!$A$2:$A570,"="&amp;$A9,Concentrado!$B$2:$B570, "=Sonora")</f>
        <v>0</v>
      </c>
      <c r="R9" s="6">
        <f>SUMIFS(Concentrado!S$2:S570,Concentrado!$A$2:$A570,"="&amp;$A9,Concentrado!$B$2:$B570, "=Sonora")</f>
        <v>0</v>
      </c>
      <c r="S9" s="6">
        <f>SUMIFS(Concentrado!T$2:T570,Concentrado!$A$2:$A570,"="&amp;$A9,Concentrado!$B$2:$B570, "=Sonora")</f>
        <v>0</v>
      </c>
      <c r="T9" s="6">
        <f>SUMIFS(Concentrado!U$2:U570,Concentrado!$A$2:$A570,"="&amp;$A9,Concentrado!$B$2:$B570, "=Sonora")</f>
        <v>105.79213</v>
      </c>
    </row>
    <row r="10" spans="1:20" x14ac:dyDescent="0.25">
      <c r="A10" s="3">
        <v>2011</v>
      </c>
      <c r="B10" s="6">
        <f>SUMIFS(Concentrado!C$2:C571,Concentrado!$A$2:$A571,"="&amp;$A10,Concentrado!$B$2:$B571, "=Sonora")</f>
        <v>5884.2246400000004</v>
      </c>
      <c r="C10" s="6">
        <f>SUMIFS(Concentrado!D$2:D571,Concentrado!$A$2:$A571,"="&amp;$A10,Concentrado!$B$2:$B571, "=Sonora")</f>
        <v>57.395147986359</v>
      </c>
      <c r="D10" s="6">
        <f>SUMIFS(Concentrado!E$2:E571,Concentrado!$A$2:$A571,"="&amp;$A10,Concentrado!$B$2:$B571, "=Sonora")</f>
        <v>1133.5964200000001</v>
      </c>
      <c r="E10" s="6">
        <f>SUMIFS(Concentrado!F$2:F571,Concentrado!$A$2:$A571,"="&amp;$A10,Concentrado!$B$2:$B571, "=Sonora")</f>
        <v>11.057180557047321</v>
      </c>
      <c r="F10" s="6">
        <f>SUMIFS(Concentrado!G$2:G571,Concentrado!$A$2:$A571,"="&amp;$A10,Concentrado!$B$2:$B571, "=Sonora")</f>
        <v>1672.91851</v>
      </c>
      <c r="G10" s="6">
        <f>SUMIFS(Concentrado!H$2:H571,Concentrado!$A$2:$A571,"="&amp;$A10,Concentrado!$B$2:$B571, "=Sonora")</f>
        <v>16.317766795961276</v>
      </c>
      <c r="H10" s="6">
        <f>SUMIFS(Concentrado!I$2:I571,Concentrado!$A$2:$A571,"="&amp;$A10,Concentrado!$B$2:$B571, "=Sonora")</f>
        <v>718.17269999999996</v>
      </c>
      <c r="I10" s="6">
        <f>SUMIFS(Concentrado!J$2:J571,Concentrado!$A$2:$A571,"="&amp;$A10,Concentrado!$B$2:$B571, "=Sonora")</f>
        <v>7.0051078804943447</v>
      </c>
      <c r="J10" s="6">
        <f>SUMIFS(Concentrado!K$2:K571,Concentrado!$A$2:$A571,"="&amp;$A10,Concentrado!$B$2:$B571, "=Sonora")</f>
        <v>757.05917999999997</v>
      </c>
      <c r="K10" s="6">
        <f>SUMIFS(Concentrado!L$2:L571,Concentrado!$A$2:$A571,"="&amp;$A10,Concentrado!$B$2:$B571, "=Sonora")</f>
        <v>7.3844093876286117</v>
      </c>
      <c r="L10" s="6">
        <f>SUMIFS(Concentrado!M$2:M571,Concentrado!$A$2:$A571,"="&amp;$A10,Concentrado!$B$2:$B571, "=Sonora")</f>
        <v>86.157600000000002</v>
      </c>
      <c r="M10" s="6">
        <f>SUMIFS(Concentrado!N$2:N571,Concentrado!$A$2:$A571,"="&amp;$A10,Concentrado!$B$2:$B571, "=Sonora")</f>
        <v>0.84038739250946126</v>
      </c>
      <c r="N10" s="6">
        <f>SUMIFS(Concentrado!O$2:O571,Concentrado!$A$2:$A571,"="&amp;$A10,Concentrado!$B$2:$B571, "=Sonora")</f>
        <v>10252.12905</v>
      </c>
      <c r="O10" s="6">
        <f>SUMIFS(Concentrado!P$2:P571,Concentrado!$A$2:$A571,"="&amp;$A10,Concentrado!$B$2:$B571, "=Sonora")</f>
        <v>0</v>
      </c>
      <c r="P10" s="6">
        <f>SUMIFS(Concentrado!Q$2:Q571,Concentrado!$A$2:$A571,"="&amp;$A10,Concentrado!$B$2:$B571, "=Sonora")</f>
        <v>0</v>
      </c>
      <c r="Q10" s="6">
        <f>SUMIFS(Concentrado!R$2:R571,Concentrado!$A$2:$A571,"="&amp;$A10,Concentrado!$B$2:$B571, "=Sonora")</f>
        <v>0</v>
      </c>
      <c r="R10" s="6">
        <f>SUMIFS(Concentrado!S$2:S571,Concentrado!$A$2:$A571,"="&amp;$A10,Concentrado!$B$2:$B571, "=Sonora")</f>
        <v>0</v>
      </c>
      <c r="S10" s="6">
        <f>SUMIFS(Concentrado!T$2:T571,Concentrado!$A$2:$A571,"="&amp;$A10,Concentrado!$B$2:$B571, "=Sonora")</f>
        <v>0</v>
      </c>
      <c r="T10" s="6">
        <f>SUMIFS(Concentrado!U$2:U571,Concentrado!$A$2:$A571,"="&amp;$A10,Concentrado!$B$2:$B571, "=Sonora")</f>
        <v>86.157600000000002</v>
      </c>
    </row>
    <row r="11" spans="1:20" x14ac:dyDescent="0.25">
      <c r="A11" s="3">
        <v>2012</v>
      </c>
      <c r="B11" s="6">
        <f>SUMIFS(Concentrado!C$2:C572,Concentrado!$A$2:$A572,"="&amp;$A11,Concentrado!$B$2:$B572, "=Sonora")</f>
        <v>6359.3741499999996</v>
      </c>
      <c r="C11" s="6">
        <f>SUMIFS(Concentrado!D$2:D572,Concentrado!$A$2:$A572,"="&amp;$A11,Concentrado!$B$2:$B572, "=Sonora")</f>
        <v>42.535097443840407</v>
      </c>
      <c r="D11" s="6">
        <f>SUMIFS(Concentrado!E$2:E572,Concentrado!$A$2:$A572,"="&amp;$A11,Concentrado!$B$2:$B572, "=Sonora")</f>
        <v>1280.4646</v>
      </c>
      <c r="E11" s="6">
        <f>SUMIFS(Concentrado!F$2:F572,Concentrado!$A$2:$A572,"="&amp;$A11,Concentrado!$B$2:$B572, "=Sonora")</f>
        <v>8.5644727373664811</v>
      </c>
      <c r="F11" s="6">
        <f>SUMIFS(Concentrado!G$2:G572,Concentrado!$A$2:$A572,"="&amp;$A11,Concentrado!$B$2:$B572, "=Sonora")</f>
        <v>1773.47065</v>
      </c>
      <c r="G11" s="6">
        <f>SUMIFS(Concentrado!H$2:H572,Concentrado!$A$2:$A572,"="&amp;$A11,Concentrado!$B$2:$B572, "=Sonora")</f>
        <v>11.861976529803799</v>
      </c>
      <c r="H11" s="6">
        <f>SUMIFS(Concentrado!I$2:I572,Concentrado!$A$2:$A572,"="&amp;$A11,Concentrado!$B$2:$B572, "=Sonora")</f>
        <v>573.09996000000001</v>
      </c>
      <c r="I11" s="6">
        <f>SUMIFS(Concentrado!J$2:J572,Concentrado!$A$2:$A572,"="&amp;$A11,Concentrado!$B$2:$B572, "=Sonora")</f>
        <v>3.8332172425585376</v>
      </c>
      <c r="J11" s="6">
        <f>SUMIFS(Concentrado!K$2:K572,Concentrado!$A$2:$A572,"="&amp;$A11,Concentrado!$B$2:$B572, "=Sonora")</f>
        <v>777.25118999999995</v>
      </c>
      <c r="K11" s="6">
        <f>SUMIFS(Concentrado!L$2:L572,Concentrado!$A$2:$A572,"="&amp;$A11,Concentrado!$B$2:$B572, "=Sonora")</f>
        <v>5.1986963379078617</v>
      </c>
      <c r="L11" s="6">
        <f>SUMIFS(Concentrado!M$2:M572,Concentrado!$A$2:$A572,"="&amp;$A11,Concentrado!$B$2:$B572, "=Sonora")</f>
        <v>4187.2259700000004</v>
      </c>
      <c r="M11" s="6">
        <f>SUMIFS(Concentrado!N$2:N572,Concentrado!$A$2:$A572,"="&amp;$A11,Concentrado!$B$2:$B572, "=Sonora")</f>
        <v>28.006539708522922</v>
      </c>
      <c r="N11" s="6">
        <f>SUMIFS(Concentrado!O$2:O572,Concentrado!$A$2:$A572,"="&amp;$A11,Concentrado!$B$2:$B572, "=Sonora")</f>
        <v>14950.886519999998</v>
      </c>
      <c r="O11" s="6">
        <f>SUMIFS(Concentrado!P$2:P572,Concentrado!$A$2:$A572,"="&amp;$A11,Concentrado!$B$2:$B572, "=Sonora")</f>
        <v>4083.0269800000001</v>
      </c>
      <c r="P11" s="6">
        <f>SUMIFS(Concentrado!Q$2:Q572,Concentrado!$A$2:$A572,"="&amp;$A11,Concentrado!$B$2:$B572, "=Sonora")</f>
        <v>0</v>
      </c>
      <c r="Q11" s="6">
        <f>SUMIFS(Concentrado!R$2:R572,Concentrado!$A$2:$A572,"="&amp;$A11,Concentrado!$B$2:$B572, "=Sonora")</f>
        <v>0</v>
      </c>
      <c r="R11" s="6">
        <f>SUMIFS(Concentrado!S$2:S572,Concentrado!$A$2:$A572,"="&amp;$A11,Concentrado!$B$2:$B572, "=Sonora")</f>
        <v>0</v>
      </c>
      <c r="S11" s="6">
        <f>SUMIFS(Concentrado!T$2:T572,Concentrado!$A$2:$A572,"="&amp;$A11,Concentrado!$B$2:$B572, "=Sonora")</f>
        <v>0</v>
      </c>
      <c r="T11" s="6">
        <f>SUMIFS(Concentrado!U$2:U572,Concentrado!$A$2:$A572,"="&amp;$A11,Concentrado!$B$2:$B572, "=Sonora")</f>
        <v>104.19898999999999</v>
      </c>
    </row>
    <row r="12" spans="1:20" x14ac:dyDescent="0.25">
      <c r="A12" s="3">
        <v>2013</v>
      </c>
      <c r="B12" s="6">
        <f>SUMIFS(Concentrado!C$2:C573,Concentrado!$A$2:$A573,"="&amp;$A12,Concentrado!$B$2:$B573, "=Sonora")</f>
        <v>8136.2179400000005</v>
      </c>
      <c r="C12" s="6">
        <f>SUMIFS(Concentrado!D$2:D573,Concentrado!$A$2:$A573,"="&amp;$A12,Concentrado!$B$2:$B573, "=Sonora")</f>
        <v>47.18217417711719</v>
      </c>
      <c r="D12" s="6">
        <f>SUMIFS(Concentrado!E$2:E573,Concentrado!$A$2:$A573,"="&amp;$A12,Concentrado!$B$2:$B573, "=Sonora")</f>
        <v>1350.3906300000001</v>
      </c>
      <c r="E12" s="6">
        <f>SUMIFS(Concentrado!F$2:F573,Concentrado!$A$2:$A573,"="&amp;$A12,Concentrado!$B$2:$B573, "=Sonora")</f>
        <v>7.8309561496096078</v>
      </c>
      <c r="F12" s="6">
        <f>SUMIFS(Concentrado!G$2:G573,Concentrado!$A$2:$A573,"="&amp;$A12,Concentrado!$B$2:$B573, "=Sonora")</f>
        <v>1758.2448099999999</v>
      </c>
      <c r="G12" s="6">
        <f>SUMIFS(Concentrado!H$2:H573,Concentrado!$A$2:$A573,"="&amp;$A12,Concentrado!$B$2:$B573, "=Sonora")</f>
        <v>10.196114888170303</v>
      </c>
      <c r="H12" s="6">
        <f>SUMIFS(Concentrado!I$2:I573,Concentrado!$A$2:$A573,"="&amp;$A12,Concentrado!$B$2:$B573, "=Sonora")</f>
        <v>764.50649999999996</v>
      </c>
      <c r="I12" s="6">
        <f>SUMIFS(Concentrado!J$2:J573,Concentrado!$A$2:$A573,"="&amp;$A12,Concentrado!$B$2:$B573, "=Sonora")</f>
        <v>4.4333963407251407</v>
      </c>
      <c r="J12" s="6">
        <f>SUMIFS(Concentrado!K$2:K573,Concentrado!$A$2:$A573,"="&amp;$A12,Concentrado!$B$2:$B573, "=Sonora")</f>
        <v>893.26432</v>
      </c>
      <c r="K12" s="6">
        <f>SUMIFS(Concentrado!L$2:L573,Concentrado!$A$2:$A573,"="&amp;$A12,Concentrado!$B$2:$B573, "=Sonora")</f>
        <v>5.1800668373497558</v>
      </c>
      <c r="L12" s="6">
        <f>SUMIFS(Concentrado!M$2:M573,Concentrado!$A$2:$A573,"="&amp;$A12,Concentrado!$B$2:$B573, "=Sonora")</f>
        <v>4341.6382400000002</v>
      </c>
      <c r="M12" s="6">
        <f>SUMIFS(Concentrado!N$2:N573,Concentrado!$A$2:$A573,"="&amp;$A12,Concentrado!$B$2:$B573, "=Sonora")</f>
        <v>25.177291607027986</v>
      </c>
      <c r="N12" s="6">
        <f>SUMIFS(Concentrado!O$2:O573,Concentrado!$A$2:$A573,"="&amp;$A12,Concentrado!$B$2:$B573, "=Sonora")</f>
        <v>17244.262440000002</v>
      </c>
      <c r="O12" s="6">
        <f>SUMIFS(Concentrado!P$2:P573,Concentrado!$A$2:$A573,"="&amp;$A12,Concentrado!$B$2:$B573, "=Sonora")</f>
        <v>4245.1231500000004</v>
      </c>
      <c r="P12" s="6">
        <f>SUMIFS(Concentrado!Q$2:Q573,Concentrado!$A$2:$A573,"="&amp;$A12,Concentrado!$B$2:$B573, "=Sonora")</f>
        <v>0</v>
      </c>
      <c r="Q12" s="6">
        <f>SUMIFS(Concentrado!R$2:R573,Concentrado!$A$2:$A573,"="&amp;$A12,Concentrado!$B$2:$B573, "=Sonora")</f>
        <v>0</v>
      </c>
      <c r="R12" s="6">
        <f>SUMIFS(Concentrado!S$2:S573,Concentrado!$A$2:$A573,"="&amp;$A12,Concentrado!$B$2:$B573, "=Sonora")</f>
        <v>0</v>
      </c>
      <c r="S12" s="6">
        <f>SUMIFS(Concentrado!T$2:T573,Concentrado!$A$2:$A573,"="&amp;$A12,Concentrado!$B$2:$B573, "=Sonora")</f>
        <v>0</v>
      </c>
      <c r="T12" s="6">
        <f>SUMIFS(Concentrado!U$2:U573,Concentrado!$A$2:$A573,"="&amp;$A12,Concentrado!$B$2:$B573, "=Sonora")</f>
        <v>96.515090000000001</v>
      </c>
    </row>
    <row r="13" spans="1:20" x14ac:dyDescent="0.25">
      <c r="A13" s="3">
        <v>2014</v>
      </c>
      <c r="B13" s="6">
        <f>SUMIFS(Concentrado!C$2:C574,Concentrado!$A$2:$A574,"="&amp;$A13,Concentrado!$B$2:$B574, "=Sonora")</f>
        <v>7033.5321899999999</v>
      </c>
      <c r="C13" s="6">
        <f>SUMIFS(Concentrado!D$2:D574,Concentrado!$A$2:$A574,"="&amp;$A13,Concentrado!$B$2:$B574, "=Sonora")</f>
        <v>45.522470693835729</v>
      </c>
      <c r="D13" s="6">
        <f>SUMIFS(Concentrado!E$2:E574,Concentrado!$A$2:$A574,"="&amp;$A13,Concentrado!$B$2:$B574, "=Sonora")</f>
        <v>1398.65905</v>
      </c>
      <c r="E13" s="6">
        <f>SUMIFS(Concentrado!F$2:F574,Concentrado!$A$2:$A574,"="&amp;$A13,Concentrado!$B$2:$B574, "=Sonora")</f>
        <v>9.0524097842073186</v>
      </c>
      <c r="F13" s="6">
        <f>SUMIFS(Concentrado!G$2:G574,Concentrado!$A$2:$A574,"="&amp;$A13,Concentrado!$B$2:$B574, "=Sonora")</f>
        <v>1891.9693199999999</v>
      </c>
      <c r="G13" s="6">
        <f>SUMIFS(Concentrado!H$2:H574,Concentrado!$A$2:$A574,"="&amp;$A13,Concentrado!$B$2:$B574, "=Sonora")</f>
        <v>12.245215575438536</v>
      </c>
      <c r="H13" s="6">
        <f>SUMIFS(Concentrado!I$2:I574,Concentrado!$A$2:$A574,"="&amp;$A13,Concentrado!$B$2:$B574, "=Sonora")</f>
        <v>1000.97091</v>
      </c>
      <c r="I13" s="6">
        <f>SUMIFS(Concentrado!J$2:J574,Concentrado!$A$2:$A574,"="&amp;$A13,Concentrado!$B$2:$B574, "=Sonora")</f>
        <v>6.4784901362422129</v>
      </c>
      <c r="J13" s="6">
        <f>SUMIFS(Concentrado!K$2:K574,Concentrado!$A$2:$A574,"="&amp;$A13,Concentrado!$B$2:$B574, "=Sonora")</f>
        <v>946.34753999999998</v>
      </c>
      <c r="K13" s="6">
        <f>SUMIFS(Concentrado!L$2:L574,Concentrado!$A$2:$A574,"="&amp;$A13,Concentrado!$B$2:$B574, "=Sonora")</f>
        <v>6.1249564219074886</v>
      </c>
      <c r="L13" s="6">
        <f>SUMIFS(Concentrado!M$2:M574,Concentrado!$A$2:$A574,"="&amp;$A13,Concentrado!$B$2:$B574, "=Sonora")</f>
        <v>3179.203</v>
      </c>
      <c r="M13" s="6">
        <f>SUMIFS(Concentrado!N$2:N574,Concentrado!$A$2:$A574,"="&amp;$A13,Concentrado!$B$2:$B574, "=Sonora")</f>
        <v>20.576457388368709</v>
      </c>
      <c r="N13" s="6">
        <f>SUMIFS(Concentrado!O$2:O574,Concentrado!$A$2:$A574,"="&amp;$A13,Concentrado!$B$2:$B574, "=Sonora")</f>
        <v>15450.68201</v>
      </c>
      <c r="O13" s="6">
        <f>SUMIFS(Concentrado!P$2:P574,Concentrado!$A$2:$A574,"="&amp;$A13,Concentrado!$B$2:$B574, "=Sonora")</f>
        <v>3080.4036799999999</v>
      </c>
      <c r="P13" s="6">
        <f>SUMIFS(Concentrado!Q$2:Q574,Concentrado!$A$2:$A574,"="&amp;$A13,Concentrado!$B$2:$B574, "=Sonora")</f>
        <v>0</v>
      </c>
      <c r="Q13" s="6">
        <f>SUMIFS(Concentrado!R$2:R574,Concentrado!$A$2:$A574,"="&amp;$A13,Concentrado!$B$2:$B574, "=Sonora")</f>
        <v>0</v>
      </c>
      <c r="R13" s="6">
        <f>SUMIFS(Concentrado!S$2:S574,Concentrado!$A$2:$A574,"="&amp;$A13,Concentrado!$B$2:$B574, "=Sonora")</f>
        <v>0</v>
      </c>
      <c r="S13" s="6">
        <f>SUMIFS(Concentrado!T$2:T574,Concentrado!$A$2:$A574,"="&amp;$A13,Concentrado!$B$2:$B574, "=Sonora")</f>
        <v>0</v>
      </c>
      <c r="T13" s="6">
        <f>SUMIFS(Concentrado!U$2:U574,Concentrado!$A$2:$A574,"="&amp;$A13,Concentrado!$B$2:$B574, "=Sonora")</f>
        <v>98.799319999999994</v>
      </c>
    </row>
    <row r="14" spans="1:20" x14ac:dyDescent="0.25">
      <c r="A14" s="3">
        <v>2015</v>
      </c>
      <c r="B14" s="6">
        <f>SUMIFS(Concentrado!C$2:C575,Concentrado!$A$2:$A575,"="&amp;$A14,Concentrado!$B$2:$B575, "=Sonora")</f>
        <v>7583.1387299999997</v>
      </c>
      <c r="C14" s="6">
        <f>SUMIFS(Concentrado!D$2:D575,Concentrado!$A$2:$A575,"="&amp;$A14,Concentrado!$B$2:$B575, "=Sonora")</f>
        <v>40.100405633803284</v>
      </c>
      <c r="D14" s="6">
        <f>SUMIFS(Concentrado!E$2:E575,Concentrado!$A$2:$A575,"="&amp;$A14,Concentrado!$B$2:$B575, "=Sonora")</f>
        <v>1409.5929100000001</v>
      </c>
      <c r="E14" s="6">
        <f>SUMIFS(Concentrado!F$2:F575,Concentrado!$A$2:$A575,"="&amp;$A14,Concentrado!$B$2:$B575, "=Sonora")</f>
        <v>7.4540700733735834</v>
      </c>
      <c r="F14" s="6">
        <f>SUMIFS(Concentrado!G$2:G575,Concentrado!$A$2:$A575,"="&amp;$A14,Concentrado!$B$2:$B575, "=Sonora")</f>
        <v>2015.7483400000001</v>
      </c>
      <c r="G14" s="6">
        <f>SUMIFS(Concentrado!H$2:H575,Concentrado!$A$2:$A575,"="&amp;$A14,Concentrado!$B$2:$B575, "=Sonora")</f>
        <v>10.659481379376745</v>
      </c>
      <c r="H14" s="6">
        <f>SUMIFS(Concentrado!I$2:I575,Concentrado!$A$2:$A575,"="&amp;$A14,Concentrado!$B$2:$B575, "=Sonora")</f>
        <v>1068.6673800000001</v>
      </c>
      <c r="I14" s="6">
        <f>SUMIFS(Concentrado!J$2:J575,Concentrado!$A$2:$A575,"="&amp;$A14,Concentrado!$B$2:$B575, "=Sonora")</f>
        <v>5.6512213413790207</v>
      </c>
      <c r="J14" s="6">
        <f>SUMIFS(Concentrado!K$2:K575,Concentrado!$A$2:$A575,"="&amp;$A14,Concentrado!$B$2:$B575, "=Sonora")</f>
        <v>989.81970000000001</v>
      </c>
      <c r="K14" s="6">
        <f>SUMIFS(Concentrado!L$2:L575,Concentrado!$A$2:$A575,"="&amp;$A14,Concentrado!$B$2:$B575, "=Sonora")</f>
        <v>5.2342668237495742</v>
      </c>
      <c r="L14" s="6">
        <f>SUMIFS(Concentrado!M$2:M575,Concentrado!$A$2:$A575,"="&amp;$A14,Concentrado!$B$2:$B575, "=Sonora")</f>
        <v>5843.4120499999999</v>
      </c>
      <c r="M14" s="6">
        <f>SUMIFS(Concentrado!N$2:N575,Concentrado!$A$2:$A575,"="&amp;$A14,Concentrado!$B$2:$B575, "=Sonora")</f>
        <v>30.900554748317781</v>
      </c>
      <c r="N14" s="6">
        <f>SUMIFS(Concentrado!O$2:O575,Concentrado!$A$2:$A575,"="&amp;$A14,Concentrado!$B$2:$B575, "=Sonora")</f>
        <v>18910.379110000002</v>
      </c>
      <c r="O14" s="6">
        <f>SUMIFS(Concentrado!P$2:P575,Concentrado!$A$2:$A575,"="&amp;$A14,Concentrado!$B$2:$B575, "=Sonora")</f>
        <v>5732.5110400000003</v>
      </c>
      <c r="P14" s="6">
        <f>SUMIFS(Concentrado!Q$2:Q575,Concentrado!$A$2:$A575,"="&amp;$A14,Concentrado!$B$2:$B575, "=Sonora")</f>
        <v>0</v>
      </c>
      <c r="Q14" s="6">
        <f>SUMIFS(Concentrado!R$2:R575,Concentrado!$A$2:$A575,"="&amp;$A14,Concentrado!$B$2:$B575, "=Sonora")</f>
        <v>0</v>
      </c>
      <c r="R14" s="6">
        <f>SUMIFS(Concentrado!S$2:S575,Concentrado!$A$2:$A575,"="&amp;$A14,Concentrado!$B$2:$B575, "=Sonora")</f>
        <v>0</v>
      </c>
      <c r="S14" s="6">
        <f>SUMIFS(Concentrado!T$2:T575,Concentrado!$A$2:$A575,"="&amp;$A14,Concentrado!$B$2:$B575, "=Sonora")</f>
        <v>2.6221000000000001</v>
      </c>
      <c r="T14" s="6">
        <f>SUMIFS(Concentrado!U$2:U575,Concentrado!$A$2:$A575,"="&amp;$A14,Concentrado!$B$2:$B575, "=Sonora")</f>
        <v>108.27891</v>
      </c>
    </row>
    <row r="15" spans="1:20" x14ac:dyDescent="0.25">
      <c r="A15" s="3">
        <v>2016</v>
      </c>
      <c r="B15" s="6">
        <f>SUMIFS(Concentrado!C$2:C576,Concentrado!$A$2:$A576,"="&amp;$A15,Concentrado!$B$2:$B576, "=Sonora")</f>
        <v>8386.2151300000005</v>
      </c>
      <c r="C15" s="6">
        <f>SUMIFS(Concentrado!D$2:D576,Concentrado!$A$2:$A576,"="&amp;$A15,Concentrado!$B$2:$B576, "=Sonora")</f>
        <v>41.584594492861555</v>
      </c>
      <c r="D15" s="6">
        <f>SUMIFS(Concentrado!E$2:E576,Concentrado!$A$2:$A576,"="&amp;$A15,Concentrado!$B$2:$B576, "=Sonora")</f>
        <v>1439.32618</v>
      </c>
      <c r="E15" s="6">
        <f>SUMIFS(Concentrado!F$2:F576,Concentrado!$A$2:$A576,"="&amp;$A15,Concentrado!$B$2:$B576, "=Sonora")</f>
        <v>7.1371643358091932</v>
      </c>
      <c r="F15" s="6">
        <f>SUMIFS(Concentrado!G$2:G576,Concentrado!$A$2:$A576,"="&amp;$A15,Concentrado!$B$2:$B576, "=Sonora")</f>
        <v>2236.6698099999999</v>
      </c>
      <c r="G15" s="6">
        <f>SUMIFS(Concentrado!H$2:H576,Concentrado!$A$2:$A576,"="&amp;$A15,Concentrado!$B$2:$B576, "=Sonora")</f>
        <v>11.09093978886226</v>
      </c>
      <c r="H15" s="6">
        <f>SUMIFS(Concentrado!I$2:I576,Concentrado!$A$2:$A576,"="&amp;$A15,Concentrado!$B$2:$B576, "=Sonora")</f>
        <v>1056.86564</v>
      </c>
      <c r="I15" s="6">
        <f>SUMIFS(Concentrado!J$2:J576,Concentrado!$A$2:$A576,"="&amp;$A15,Concentrado!$B$2:$B576, "=Sonora")</f>
        <v>5.2406632064110426</v>
      </c>
      <c r="J15" s="6">
        <f>SUMIFS(Concentrado!K$2:K576,Concentrado!$A$2:$A576,"="&amp;$A15,Concentrado!$B$2:$B576, "=Sonora")</f>
        <v>1196.68004</v>
      </c>
      <c r="K15" s="6">
        <f>SUMIFS(Concentrado!L$2:L576,Concentrado!$A$2:$A576,"="&amp;$A15,Concentrado!$B$2:$B576, "=Sonora")</f>
        <v>5.9339586964663686</v>
      </c>
      <c r="L15" s="6">
        <f>SUMIFS(Concentrado!M$2:M576,Concentrado!$A$2:$A576,"="&amp;$A15,Concentrado!$B$2:$B576, "=Sonora")</f>
        <v>5850.8823900000007</v>
      </c>
      <c r="M15" s="6">
        <f>SUMIFS(Concentrado!N$2:N576,Concentrado!$A$2:$A576,"="&amp;$A15,Concentrado!$B$2:$B576, "=Sonora")</f>
        <v>29.012679479589583</v>
      </c>
      <c r="N15" s="6">
        <f>SUMIFS(Concentrado!O$2:O576,Concentrado!$A$2:$A576,"="&amp;$A15,Concentrado!$B$2:$B576, "=Sonora")</f>
        <v>20166.639190000002</v>
      </c>
      <c r="O15" s="6">
        <f>SUMIFS(Concentrado!P$2:P576,Concentrado!$A$2:$A576,"="&amp;$A15,Concentrado!$B$2:$B576, "=Sonora")</f>
        <v>5840.06718</v>
      </c>
      <c r="P15" s="6">
        <f>SUMIFS(Concentrado!Q$2:Q576,Concentrado!$A$2:$A576,"="&amp;$A15,Concentrado!$B$2:$B576, "=Sonora")</f>
        <v>0</v>
      </c>
      <c r="Q15" s="6">
        <f>SUMIFS(Concentrado!R$2:R576,Concentrado!$A$2:$A576,"="&amp;$A15,Concentrado!$B$2:$B576, "=Sonora")</f>
        <v>0</v>
      </c>
      <c r="R15" s="6">
        <f>SUMIFS(Concentrado!S$2:S576,Concentrado!$A$2:$A576,"="&amp;$A15,Concentrado!$B$2:$B576, "=Sonora")</f>
        <v>0</v>
      </c>
      <c r="S15" s="6">
        <f>SUMIFS(Concentrado!T$2:T576,Concentrado!$A$2:$A576,"="&amp;$A15,Concentrado!$B$2:$B576, "=Sonora")</f>
        <v>4.6078099999999997</v>
      </c>
      <c r="T15" s="6">
        <f>SUMIFS(Concentrado!U$2:U576,Concentrado!$A$2:$A576,"="&amp;$A15,Concentrado!$B$2:$B576, "=Sonora")</f>
        <v>6.2073999999999998</v>
      </c>
    </row>
    <row r="16" spans="1:20" x14ac:dyDescent="0.25">
      <c r="A16" s="3">
        <v>2017</v>
      </c>
      <c r="B16" s="6">
        <f>SUMIFS(Concentrado!C$2:C577,Concentrado!$A$2:$A577,"="&amp;$A16,Concentrado!$B$2:$B577, "=Sonora")</f>
        <v>8585.6337299999996</v>
      </c>
      <c r="C16" s="6">
        <f>SUMIFS(Concentrado!D$2:D577,Concentrado!$A$2:$A577,"="&amp;$A16,Concentrado!$B$2:$B577, "=Sonora")</f>
        <v>49.434913984583702</v>
      </c>
      <c r="D16" s="6">
        <f>SUMIFS(Concentrado!E$2:E577,Concentrado!$A$2:$A577,"="&amp;$A16,Concentrado!$B$2:$B577, "=Sonora")</f>
        <v>1530.1395399999999</v>
      </c>
      <c r="E16" s="6">
        <f>SUMIFS(Concentrado!F$2:F577,Concentrado!$A$2:$A577,"="&amp;$A16,Concentrado!$B$2:$B577, "=Sonora")</f>
        <v>8.8103358381106336</v>
      </c>
      <c r="F16" s="6">
        <f>SUMIFS(Concentrado!G$2:G577,Concentrado!$A$2:$A577,"="&amp;$A16,Concentrado!$B$2:$B577, "=Sonora")</f>
        <v>2393.7545599999999</v>
      </c>
      <c r="G16" s="6">
        <f>SUMIFS(Concentrado!H$2:H577,Concentrado!$A$2:$A577,"="&amp;$A16,Concentrado!$B$2:$B577, "=Sonora")</f>
        <v>13.782913934508711</v>
      </c>
      <c r="H16" s="6">
        <f>SUMIFS(Concentrado!I$2:I577,Concentrado!$A$2:$A577,"="&amp;$A16,Concentrado!$B$2:$B577, "=Sonora")</f>
        <v>993.57190000000003</v>
      </c>
      <c r="I16" s="6">
        <f>SUMIFS(Concentrado!J$2:J577,Concentrado!$A$2:$A577,"="&amp;$A16,Concentrado!$B$2:$B577, "=Sonora")</f>
        <v>5.7208521768607294</v>
      </c>
      <c r="J16" s="6">
        <f>SUMIFS(Concentrado!K$2:K577,Concentrado!$A$2:$A577,"="&amp;$A16,Concentrado!$B$2:$B577, "=Sonora")</f>
        <v>1411.94759</v>
      </c>
      <c r="K16" s="6">
        <f>SUMIFS(Concentrado!L$2:L577,Concentrado!$A$2:$A577,"="&amp;$A16,Concentrado!$B$2:$B577, "=Sonora")</f>
        <v>8.1298026281386999</v>
      </c>
      <c r="L16" s="6">
        <f>SUMIFS(Concentrado!M$2:M577,Concentrado!$A$2:$A577,"="&amp;$A16,Concentrado!$B$2:$B577, "=Sonora")</f>
        <v>2452.5033400000002</v>
      </c>
      <c r="M16" s="6">
        <f>SUMIFS(Concentrado!N$2:N577,Concentrado!$A$2:$A577,"="&amp;$A16,Concentrado!$B$2:$B577, "=Sonora")</f>
        <v>14.121181437797517</v>
      </c>
      <c r="N16" s="6">
        <f>SUMIFS(Concentrado!O$2:O577,Concentrado!$A$2:$A577,"="&amp;$A16,Concentrado!$B$2:$B577, "=Sonora")</f>
        <v>17367.550660000001</v>
      </c>
      <c r="O16" s="6">
        <f>SUMIFS(Concentrado!P$2:P577,Concentrado!$A$2:$A577,"="&amp;$A16,Concentrado!$B$2:$B577, "=Sonora")</f>
        <v>2446.5007500000002</v>
      </c>
      <c r="P16" s="6">
        <f>SUMIFS(Concentrado!Q$2:Q577,Concentrado!$A$2:$A577,"="&amp;$A16,Concentrado!$B$2:$B577, "=Sonora")</f>
        <v>0</v>
      </c>
      <c r="Q16" s="6">
        <f>SUMIFS(Concentrado!R$2:R577,Concentrado!$A$2:$A577,"="&amp;$A16,Concentrado!$B$2:$B577, "=Sonora")</f>
        <v>0</v>
      </c>
      <c r="R16" s="6">
        <f>SUMIFS(Concentrado!S$2:S577,Concentrado!$A$2:$A577,"="&amp;$A16,Concentrado!$B$2:$B577, "=Sonora")</f>
        <v>0</v>
      </c>
      <c r="S16" s="6">
        <f>SUMIFS(Concentrado!T$2:T577,Concentrado!$A$2:$A577,"="&amp;$A16,Concentrado!$B$2:$B577, "=Sonora")</f>
        <v>2.9841600000000001</v>
      </c>
      <c r="T16" s="6">
        <f>SUMIFS(Concentrado!U$2:U577,Concentrado!$A$2:$A577,"="&amp;$A16,Concentrado!$B$2:$B577, "=Sonora")</f>
        <v>3.0184299999999999</v>
      </c>
    </row>
    <row r="17" spans="1:20" x14ac:dyDescent="0.25">
      <c r="A17" s="3">
        <v>2018</v>
      </c>
      <c r="B17" s="6">
        <f>SUMIFS(Concentrado!C$2:C578,Concentrado!$A$2:$A578,"="&amp;$A17,Concentrado!$B$2:$B578, "=Sonora")</f>
        <v>9068.6908100000001</v>
      </c>
      <c r="C17" s="6">
        <f>SUMIFS(Concentrado!D$2:D578,Concentrado!$A$2:$A578,"="&amp;$A17,Concentrado!$B$2:$B578, "=Sonora")</f>
        <v>49.439089796644467</v>
      </c>
      <c r="D17" s="6">
        <f>SUMIFS(Concentrado!E$2:E578,Concentrado!$A$2:$A578,"="&amp;$A17,Concentrado!$B$2:$B578, "=Sonora")</f>
        <v>1429.9866500000001</v>
      </c>
      <c r="E17" s="6">
        <f>SUMIFS(Concentrado!F$2:F578,Concentrado!$A$2:$A578,"="&amp;$A17,Concentrado!$B$2:$B578, "=Sonora")</f>
        <v>7.7957491195306066</v>
      </c>
      <c r="F17" s="6">
        <f>SUMIFS(Concentrado!G$2:G578,Concentrado!$A$2:$A578,"="&amp;$A17,Concentrado!$B$2:$B578, "=Sonora")</f>
        <v>2499.9971</v>
      </c>
      <c r="G17" s="6">
        <f>SUMIFS(Concentrado!H$2:H578,Concentrado!$A$2:$A578,"="&amp;$A17,Concentrado!$B$2:$B578, "=Sonora")</f>
        <v>13.629043453765158</v>
      </c>
      <c r="H17" s="6">
        <f>SUMIFS(Concentrado!I$2:I578,Concentrado!$A$2:$A578,"="&amp;$A17,Concentrado!$B$2:$B578, "=Sonora")</f>
        <v>1075.8973699999999</v>
      </c>
      <c r="I17" s="6">
        <f>SUMIFS(Concentrado!J$2:J578,Concentrado!$A$2:$A578,"="&amp;$A17,Concentrado!$B$2:$B578, "=Sonora")</f>
        <v>5.8653876068582838</v>
      </c>
      <c r="J17" s="6">
        <f>SUMIFS(Concentrado!K$2:K578,Concentrado!$A$2:$A578,"="&amp;$A17,Concentrado!$B$2:$B578, "=Sonora")</f>
        <v>2041.3640499999999</v>
      </c>
      <c r="K17" s="6">
        <f>SUMIFS(Concentrado!L$2:L578,Concentrado!$A$2:$A578,"="&amp;$A17,Concentrado!$B$2:$B578, "=Sonora")</f>
        <v>11.128748646310042</v>
      </c>
      <c r="L17" s="6">
        <f>SUMIFS(Concentrado!M$2:M578,Concentrado!$A$2:$A578,"="&amp;$A17,Concentrado!$B$2:$B578, "=Sonora")</f>
        <v>2227.2229399999997</v>
      </c>
      <c r="M17" s="6">
        <f>SUMIFS(Concentrado!N$2:N578,Concentrado!$A$2:$A578,"="&amp;$A17,Concentrado!$B$2:$B578, "=Sonora")</f>
        <v>12.141981376891433</v>
      </c>
      <c r="N17" s="6">
        <f>SUMIFS(Concentrado!O$2:O578,Concentrado!$A$2:$A578,"="&amp;$A17,Concentrado!$B$2:$B578, "=Sonora")</f>
        <v>18343.158920000002</v>
      </c>
      <c r="O17" s="6">
        <f>SUMIFS(Concentrado!P$2:P578,Concentrado!$A$2:$A578,"="&amp;$A17,Concentrado!$B$2:$B578, "=Sonora")</f>
        <v>2220.08824</v>
      </c>
      <c r="P17" s="6">
        <f>SUMIFS(Concentrado!Q$2:Q578,Concentrado!$A$2:$A578,"="&amp;$A17,Concentrado!$B$2:$B578, "=Sonora")</f>
        <v>0</v>
      </c>
      <c r="Q17" s="6">
        <f>SUMIFS(Concentrado!R$2:R578,Concentrado!$A$2:$A578,"="&amp;$A17,Concentrado!$B$2:$B578, "=Sonora")</f>
        <v>0</v>
      </c>
      <c r="R17" s="6">
        <f>SUMIFS(Concentrado!S$2:S578,Concentrado!$A$2:$A578,"="&amp;$A17,Concentrado!$B$2:$B578, "=Sonora")</f>
        <v>0</v>
      </c>
      <c r="S17" s="6">
        <f>SUMIFS(Concentrado!T$2:T578,Concentrado!$A$2:$A578,"="&amp;$A17,Concentrado!$B$2:$B578, "=Sonora")</f>
        <v>4.5183499999999999</v>
      </c>
      <c r="T17" s="6">
        <f>SUMIFS(Concentrado!U$2:U578,Concentrado!$A$2:$A578,"="&amp;$A17,Concentrado!$B$2:$B578, "=Sonora")</f>
        <v>2.6163500000000002</v>
      </c>
    </row>
    <row r="18" spans="1:20" x14ac:dyDescent="0.25">
      <c r="A18" s="3">
        <v>2019</v>
      </c>
      <c r="B18" s="6">
        <f>SUMIFS(Concentrado!C$2:C579,Concentrado!$A$2:$A579,"="&amp;$A18,Concentrado!$B$2:$B579, "=Sonora")</f>
        <v>9590.29169</v>
      </c>
      <c r="C18" s="6">
        <f>SUMIFS(Concentrado!D$2:D579,Concentrado!$A$2:$A579,"="&amp;$A18,Concentrado!$B$2:$B579, "=Sonora")</f>
        <v>48.050481362496654</v>
      </c>
      <c r="D18" s="6">
        <f>SUMIFS(Concentrado!E$2:E579,Concentrado!$A$2:$A579,"="&amp;$A18,Concentrado!$B$2:$B579, "=Sonora")</f>
        <v>1421.4278099999999</v>
      </c>
      <c r="E18" s="6">
        <f>SUMIFS(Concentrado!F$2:F579,Concentrado!$A$2:$A579,"="&amp;$A18,Concentrado!$B$2:$B579, "=Sonora")</f>
        <v>7.1218157591345825</v>
      </c>
      <c r="F18" s="6">
        <f>SUMIFS(Concentrado!G$2:G579,Concentrado!$A$2:$A579,"="&amp;$A18,Concentrado!$B$2:$B579, "=Sonora")</f>
        <v>2590.17434</v>
      </c>
      <c r="G18" s="6">
        <f>SUMIFS(Concentrado!H$2:H579,Concentrado!$A$2:$A579,"="&amp;$A18,Concentrado!$B$2:$B579, "=Sonora")</f>
        <v>12.977616101037182</v>
      </c>
      <c r="H18" s="6">
        <f>SUMIFS(Concentrado!I$2:I579,Concentrado!$A$2:$A579,"="&amp;$A18,Concentrado!$B$2:$B579, "=Sonora")</f>
        <v>1144.71408</v>
      </c>
      <c r="I18" s="6">
        <f>SUMIFS(Concentrado!J$2:J579,Concentrado!$A$2:$A579,"="&amp;$A18,Concentrado!$B$2:$B579, "=Sonora")</f>
        <v>5.7353899489607185</v>
      </c>
      <c r="J18" s="6">
        <f>SUMIFS(Concentrado!K$2:K579,Concentrado!$A$2:$A579,"="&amp;$A18,Concentrado!$B$2:$B579, "=Sonora")</f>
        <v>2731.9732600000002</v>
      </c>
      <c r="K18" s="6">
        <f>SUMIFS(Concentrado!L$2:L579,Concentrado!$A$2:$A579,"="&amp;$A18,Concentrado!$B$2:$B579, "=Sonora")</f>
        <v>13.688074821472842</v>
      </c>
      <c r="L18" s="6">
        <f>SUMIFS(Concentrado!M$2:M579,Concentrado!$A$2:$A579,"="&amp;$A18,Concentrado!$B$2:$B579, "=Sonora")</f>
        <v>2480.20262</v>
      </c>
      <c r="M18" s="6">
        <f>SUMIFS(Concentrado!N$2:N579,Concentrado!$A$2:$A579,"="&amp;$A18,Concentrado!$B$2:$B579, "=Sonora")</f>
        <v>12.426622006898038</v>
      </c>
      <c r="N18" s="6">
        <f>SUMIFS(Concentrado!O$2:O579,Concentrado!$A$2:$A579,"="&amp;$A18,Concentrado!$B$2:$B579, "=Sonora")</f>
        <v>19958.783799999997</v>
      </c>
      <c r="O18" s="6">
        <f>SUMIFS(Concentrado!P$2:P579,Concentrado!$A$2:$A579,"="&amp;$A18,Concentrado!$B$2:$B579, "=Sonora")</f>
        <v>2477.35466</v>
      </c>
      <c r="P18" s="6">
        <f>SUMIFS(Concentrado!Q$2:Q579,Concentrado!$A$2:$A579,"="&amp;$A18,Concentrado!$B$2:$B579, "=Sonora")</f>
        <v>0</v>
      </c>
      <c r="Q18" s="6">
        <f>SUMIFS(Concentrado!R$2:R579,Concentrado!$A$2:$A579,"="&amp;$A18,Concentrado!$B$2:$B579, "=Sonora")</f>
        <v>0</v>
      </c>
      <c r="R18" s="6">
        <f>SUMIFS(Concentrado!S$2:S579,Concentrado!$A$2:$A579,"="&amp;$A18,Concentrado!$B$2:$B579, "=Sonora")</f>
        <v>0</v>
      </c>
      <c r="S18" s="6">
        <f>SUMIFS(Concentrado!T$2:T579,Concentrado!$A$2:$A579,"="&amp;$A18,Concentrado!$B$2:$B579, "=Sonora")</f>
        <v>0.82962999999999998</v>
      </c>
      <c r="T18" s="6">
        <f>SUMIFS(Concentrado!U$2:U579,Concentrado!$A$2:$A579,"="&amp;$A18,Concentrado!$B$2:$B579, "=Sonora")</f>
        <v>2.0183300000000002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"=Tabasco")</f>
        <v>1121.9023</v>
      </c>
      <c r="C2" s="6">
        <f>SUMIFS(Concentrado!D$2:D563,Concentrado!$A$2:$A563,"="&amp;$A2,Concentrado!$B$2:$B563, "=Tabasco")</f>
        <v>24.015501579547401</v>
      </c>
      <c r="D2" s="6">
        <f>SUMIFS(Concentrado!E$2:E563,Concentrado!$A$2:$A563,"="&amp;$A2,Concentrado!$B$2:$B563, "=Tabasco")</f>
        <v>442.14265</v>
      </c>
      <c r="E2" s="6">
        <f>SUMIFS(Concentrado!F$2:F563,Concentrado!$A$2:$A563,"="&amp;$A2,Concentrado!$B$2:$B563, "=Tabasco")</f>
        <v>9.464529584670851</v>
      </c>
      <c r="F2" s="6">
        <f>SUMIFS(Concentrado!G$2:G563,Concentrado!$A$2:$A563,"="&amp;$A2,Concentrado!$B$2:$B563, "=Tabasco")</f>
        <v>794.49365999999998</v>
      </c>
      <c r="G2" s="6">
        <f>SUMIFS(Concentrado!H$2:H563,Concentrado!$A$2:$A563,"="&amp;$A2,Concentrado!$B$2:$B563, "=Tabasco")</f>
        <v>17.006974445698518</v>
      </c>
      <c r="H2" s="6">
        <f>SUMIFS(Concentrado!I$2:I563,Concentrado!$A$2:$A563,"="&amp;$A2,Concentrado!$B$2:$B563, "=Tabasco")</f>
        <v>161.62540000000001</v>
      </c>
      <c r="I2" s="6">
        <f>SUMIFS(Concentrado!J$2:J563,Concentrado!$A$2:$A563,"="&amp;$A2,Concentrado!$B$2:$B563, "=Tabasco")</f>
        <v>3.4597620924700667</v>
      </c>
      <c r="J2" s="6">
        <f>SUMIFS(Concentrado!K$2:K563,Concentrado!$A$2:$A563,"="&amp;$A2,Concentrado!$B$2:$B563, "=Tabasco")</f>
        <v>1352.63661</v>
      </c>
      <c r="K2" s="6">
        <f>SUMIFS(Concentrado!L$2:L563,Concentrado!$A$2:$A563,"="&amp;$A2,Concentrado!$B$2:$B563, "=Tabasco")</f>
        <v>28.954612753720749</v>
      </c>
      <c r="L2" s="6">
        <f>SUMIFS(Concentrado!M$2:M563,Concentrado!$A$2:$A563,"="&amp;$A2,Concentrado!$B$2:$B563, "=Tabasco")</f>
        <v>798.77493000000004</v>
      </c>
      <c r="M2" s="6">
        <f>SUMIFS(Concentrado!N$2:N563,Concentrado!$A$2:$A563,"="&amp;$A2,Concentrado!$B$2:$B563, "=Tabasco")</f>
        <v>17.098619543892426</v>
      </c>
      <c r="N2" s="6">
        <f>SUMIFS(Concentrado!O$2:O563,Concentrado!$A$2:$A563,"="&amp;$A2,Concentrado!$B$2:$B563, "=Tabasco")</f>
        <v>4671.5755499999996</v>
      </c>
      <c r="O2" s="6">
        <f>SUMIFS(Concentrado!P$2:P563,Concentrado!$A$2:$A563,"="&amp;$A2,Concentrado!$B$2:$B563, "=Tabasco")</f>
        <v>0</v>
      </c>
      <c r="P2" s="6">
        <f>SUMIFS(Concentrado!Q$2:Q563,Concentrado!$A$2:$A563,"="&amp;$A2,Concentrado!$B$2:$B563, "=Tabasco")</f>
        <v>0</v>
      </c>
      <c r="Q2" s="6">
        <f>SUMIFS(Concentrado!R$2:R563,Concentrado!$A$2:$A563,"="&amp;$A2,Concentrado!$B$2:$B563, "=Tabasco")</f>
        <v>0</v>
      </c>
      <c r="R2" s="6">
        <f>SUMIFS(Concentrado!S$2:S563,Concentrado!$A$2:$A563,"="&amp;$A2,Concentrado!$B$2:$B563, "=Tabasco")</f>
        <v>0</v>
      </c>
      <c r="S2" s="6">
        <f>SUMIFS(Concentrado!T$2:T563,Concentrado!$A$2:$A563,"="&amp;$A2,Concentrado!$B$2:$B563, "=Tabasco")</f>
        <v>0</v>
      </c>
      <c r="T2" s="6">
        <f>SUMIFS(Concentrado!U$2:U563,Concentrado!$A$2:$A563,"="&amp;$A2,Concentrado!$B$2:$B563, "=Tabasco")</f>
        <v>798.77493000000004</v>
      </c>
    </row>
    <row r="3" spans="1:20" x14ac:dyDescent="0.25">
      <c r="A3" s="3">
        <v>2004</v>
      </c>
      <c r="B3" s="6">
        <f>SUMIFS(Concentrado!C$2:C564,Concentrado!$A$2:$A564,"="&amp;$A3,Concentrado!$B$2:$B564, "=Tabasco")</f>
        <v>1363.423</v>
      </c>
      <c r="C3" s="6">
        <f>SUMIFS(Concentrado!D$2:D564,Concentrado!$A$2:$A564,"="&amp;$A3,Concentrado!$B$2:$B564, "=Tabasco")</f>
        <v>21.237010805671119</v>
      </c>
      <c r="D3" s="6">
        <f>SUMIFS(Concentrado!E$2:E564,Concentrado!$A$2:$A564,"="&amp;$A3,Concentrado!$B$2:$B564, "=Tabasco")</f>
        <v>1572.3751299999999</v>
      </c>
      <c r="E3" s="6">
        <f>SUMIFS(Concentrado!F$2:F564,Concentrado!$A$2:$A564,"="&amp;$A3,Concentrado!$B$2:$B564, "=Tabasco")</f>
        <v>24.491700394065912</v>
      </c>
      <c r="F3" s="6">
        <f>SUMIFS(Concentrado!G$2:G564,Concentrado!$A$2:$A564,"="&amp;$A3,Concentrado!$B$2:$B564, "=Tabasco")</f>
        <v>902.61873000000003</v>
      </c>
      <c r="G3" s="6">
        <f>SUMIFS(Concentrado!H$2:H564,Concentrado!$A$2:$A564,"="&amp;$A3,Concentrado!$B$2:$B564, "=Tabasco")</f>
        <v>14.059410558873617</v>
      </c>
      <c r="H3" s="6">
        <f>SUMIFS(Concentrado!I$2:I564,Concentrado!$A$2:$A564,"="&amp;$A3,Concentrado!$B$2:$B564, "=Tabasco")</f>
        <v>174.98987</v>
      </c>
      <c r="I3" s="6">
        <f>SUMIFS(Concentrado!J$2:J564,Concentrado!$A$2:$A564,"="&amp;$A3,Concentrado!$B$2:$B564, "=Tabasco")</f>
        <v>2.7256851029159579</v>
      </c>
      <c r="J3" s="6">
        <f>SUMIFS(Concentrado!K$2:K564,Concentrado!$A$2:$A564,"="&amp;$A3,Concentrado!$B$2:$B564, "=Tabasco")</f>
        <v>1536.64327</v>
      </c>
      <c r="K3" s="6">
        <f>SUMIFS(Concentrado!L$2:L564,Concentrado!$A$2:$A564,"="&amp;$A3,Concentrado!$B$2:$B564, "=Tabasco")</f>
        <v>23.93513218528058</v>
      </c>
      <c r="L3" s="6">
        <f>SUMIFS(Concentrado!M$2:M564,Concentrado!$A$2:$A564,"="&amp;$A3,Concentrado!$B$2:$B564, "=Tabasco")</f>
        <v>869.98252000000002</v>
      </c>
      <c r="M3" s="6">
        <f>SUMIFS(Concentrado!N$2:N564,Concentrado!$A$2:$A564,"="&amp;$A3,Concentrado!$B$2:$B564, "=Tabasco")</f>
        <v>13.551060953192803</v>
      </c>
      <c r="N3" s="6">
        <f>SUMIFS(Concentrado!O$2:O564,Concentrado!$A$2:$A564,"="&amp;$A3,Concentrado!$B$2:$B564, "=Tabasco")</f>
        <v>6420.0325200000007</v>
      </c>
      <c r="O3" s="6">
        <f>SUMIFS(Concentrado!P$2:P564,Concentrado!$A$2:$A564,"="&amp;$A3,Concentrado!$B$2:$B564, "=Tabasco")</f>
        <v>0</v>
      </c>
      <c r="P3" s="6">
        <f>SUMIFS(Concentrado!Q$2:Q564,Concentrado!$A$2:$A564,"="&amp;$A3,Concentrado!$B$2:$B564, "=Tabasco")</f>
        <v>0</v>
      </c>
      <c r="Q3" s="6">
        <f>SUMIFS(Concentrado!R$2:R564,Concentrado!$A$2:$A564,"="&amp;$A3,Concentrado!$B$2:$B564, "=Tabasco")</f>
        <v>0</v>
      </c>
      <c r="R3" s="6">
        <f>SUMIFS(Concentrado!S$2:S564,Concentrado!$A$2:$A564,"="&amp;$A3,Concentrado!$B$2:$B564, "=Tabasco")</f>
        <v>0</v>
      </c>
      <c r="S3" s="6">
        <f>SUMIFS(Concentrado!T$2:T564,Concentrado!$A$2:$A564,"="&amp;$A3,Concentrado!$B$2:$B564, "=Tabasco")</f>
        <v>0</v>
      </c>
      <c r="T3" s="6">
        <f>SUMIFS(Concentrado!U$2:U564,Concentrado!$A$2:$A564,"="&amp;$A3,Concentrado!$B$2:$B564, "=Tabasco")</f>
        <v>869.98252000000002</v>
      </c>
    </row>
    <row r="4" spans="1:20" x14ac:dyDescent="0.25">
      <c r="A4" s="3">
        <v>2005</v>
      </c>
      <c r="B4" s="6">
        <f>SUMIFS(Concentrado!C$2:C565,Concentrado!$A$2:$A565,"="&amp;$A4,Concentrado!$B$2:$B565, "=Tabasco")</f>
        <v>1545.3308</v>
      </c>
      <c r="C4" s="6">
        <f>SUMIFS(Concentrado!D$2:D565,Concentrado!$A$2:$A565,"="&amp;$A4,Concentrado!$B$2:$B565, "=Tabasco")</f>
        <v>17.262202013686156</v>
      </c>
      <c r="D4" s="6">
        <f>SUMIFS(Concentrado!E$2:E565,Concentrado!$A$2:$A565,"="&amp;$A4,Concentrado!$B$2:$B565, "=Tabasco")</f>
        <v>2646.1617200000001</v>
      </c>
      <c r="E4" s="6">
        <f>SUMIFS(Concentrado!F$2:F565,Concentrado!$A$2:$A565,"="&amp;$A4,Concentrado!$B$2:$B565, "=Tabasco")</f>
        <v>29.559093866195656</v>
      </c>
      <c r="F4" s="6">
        <f>SUMIFS(Concentrado!G$2:G565,Concentrado!$A$2:$A565,"="&amp;$A4,Concentrado!$B$2:$B565, "=Tabasco")</f>
        <v>1877.9940999999999</v>
      </c>
      <c r="G4" s="6">
        <f>SUMIFS(Concentrado!H$2:H565,Concentrado!$A$2:$A565,"="&amp;$A4,Concentrado!$B$2:$B565, "=Tabasco")</f>
        <v>20.978235556238651</v>
      </c>
      <c r="H4" s="6">
        <f>SUMIFS(Concentrado!I$2:I565,Concentrado!$A$2:$A565,"="&amp;$A4,Concentrado!$B$2:$B565, "=Tabasco")</f>
        <v>199.79589999999999</v>
      </c>
      <c r="I4" s="6">
        <f>SUMIFS(Concentrado!J$2:J565,Concentrado!$A$2:$A565,"="&amp;$A4,Concentrado!$B$2:$B565, "=Tabasco")</f>
        <v>2.2318310016898892</v>
      </c>
      <c r="J4" s="6">
        <f>SUMIFS(Concentrado!K$2:K565,Concentrado!$A$2:$A565,"="&amp;$A4,Concentrado!$B$2:$B565, "=Tabasco")</f>
        <v>1768.7992999999999</v>
      </c>
      <c r="K4" s="6">
        <f>SUMIFS(Concentrado!L$2:L565,Concentrado!$A$2:$A565,"="&amp;$A4,Concentrado!$B$2:$B565, "=Tabasco")</f>
        <v>19.75846908523836</v>
      </c>
      <c r="L4" s="6">
        <f>SUMIFS(Concentrado!M$2:M565,Concentrado!$A$2:$A565,"="&amp;$A4,Concentrado!$B$2:$B565, "=Tabasco")</f>
        <v>914.02521000000002</v>
      </c>
      <c r="M4" s="6">
        <f>SUMIFS(Concentrado!N$2:N565,Concentrado!$A$2:$A565,"="&amp;$A4,Concentrado!$B$2:$B565, "=Tabasco")</f>
        <v>10.210168476951287</v>
      </c>
      <c r="N4" s="6">
        <f>SUMIFS(Concentrado!O$2:O565,Concentrado!$A$2:$A565,"="&amp;$A4,Concentrado!$B$2:$B565, "=Tabasco")</f>
        <v>8952.1070299999992</v>
      </c>
      <c r="O4" s="6">
        <f>SUMIFS(Concentrado!P$2:P565,Concentrado!$A$2:$A565,"="&amp;$A4,Concentrado!$B$2:$B565, "=Tabasco")</f>
        <v>0</v>
      </c>
      <c r="P4" s="6">
        <f>SUMIFS(Concentrado!Q$2:Q565,Concentrado!$A$2:$A565,"="&amp;$A4,Concentrado!$B$2:$B565, "=Tabasco")</f>
        <v>0</v>
      </c>
      <c r="Q4" s="6">
        <f>SUMIFS(Concentrado!R$2:R565,Concentrado!$A$2:$A565,"="&amp;$A4,Concentrado!$B$2:$B565, "=Tabasco")</f>
        <v>0</v>
      </c>
      <c r="R4" s="6">
        <f>SUMIFS(Concentrado!S$2:S565,Concentrado!$A$2:$A565,"="&amp;$A4,Concentrado!$B$2:$B565, "=Tabasco")</f>
        <v>0</v>
      </c>
      <c r="S4" s="6">
        <f>SUMIFS(Concentrado!T$2:T565,Concentrado!$A$2:$A565,"="&amp;$A4,Concentrado!$B$2:$B565, "=Tabasco")</f>
        <v>0</v>
      </c>
      <c r="T4" s="6">
        <f>SUMIFS(Concentrado!U$2:U565,Concentrado!$A$2:$A565,"="&amp;$A4,Concentrado!$B$2:$B565, "=Tabasco")</f>
        <v>914.02521000000002</v>
      </c>
    </row>
    <row r="5" spans="1:20" x14ac:dyDescent="0.25">
      <c r="A5" s="3">
        <v>2006</v>
      </c>
      <c r="B5" s="6">
        <f>SUMIFS(Concentrado!C$2:C566,Concentrado!$A$2:$A566,"="&amp;$A5,Concentrado!$B$2:$B566, "=Tabasco")</f>
        <v>1395.6579300000001</v>
      </c>
      <c r="C5" s="6">
        <f>SUMIFS(Concentrado!D$2:D566,Concentrado!$A$2:$A566,"="&amp;$A5,Concentrado!$B$2:$B566, "=Tabasco")</f>
        <v>15.025468678729117</v>
      </c>
      <c r="D5" s="6">
        <f>SUMIFS(Concentrado!E$2:E566,Concentrado!$A$2:$A566,"="&amp;$A5,Concentrado!$B$2:$B566, "=Tabasco")</f>
        <v>2121.0978</v>
      </c>
      <c r="E5" s="6">
        <f>SUMIFS(Concentrado!F$2:F566,Concentrado!$A$2:$A566,"="&amp;$A5,Concentrado!$B$2:$B566, "=Tabasco")</f>
        <v>22.835458369388</v>
      </c>
      <c r="F5" s="6">
        <f>SUMIFS(Concentrado!G$2:G566,Concentrado!$A$2:$A566,"="&amp;$A5,Concentrado!$B$2:$B566, "=Tabasco")</f>
        <v>2384.8779</v>
      </c>
      <c r="G5" s="6">
        <f>SUMIFS(Concentrado!H$2:H566,Concentrado!$A$2:$A566,"="&amp;$A5,Concentrado!$B$2:$B566, "=Tabasco")</f>
        <v>25.675280037310621</v>
      </c>
      <c r="H5" s="6">
        <f>SUMIFS(Concentrado!I$2:I566,Concentrado!$A$2:$A566,"="&amp;$A5,Concentrado!$B$2:$B566, "=Tabasco")</f>
        <v>207.49735999999999</v>
      </c>
      <c r="I5" s="6">
        <f>SUMIFS(Concentrado!J$2:J566,Concentrado!$A$2:$A566,"="&amp;$A5,Concentrado!$B$2:$B566, "=Tabasco")</f>
        <v>2.2338891332770769</v>
      </c>
      <c r="J5" s="6">
        <f>SUMIFS(Concentrado!K$2:K566,Concentrado!$A$2:$A566,"="&amp;$A5,Concentrado!$B$2:$B566, "=Tabasco")</f>
        <v>2163.7507999999998</v>
      </c>
      <c r="K5" s="6">
        <f>SUMIFS(Concentrado!L$2:L566,Concentrado!$A$2:$A566,"="&amp;$A5,Concentrado!$B$2:$B566, "=Tabasco")</f>
        <v>23.294654925920899</v>
      </c>
      <c r="L5" s="6">
        <f>SUMIFS(Concentrado!M$2:M566,Concentrado!$A$2:$A566,"="&amp;$A5,Concentrado!$B$2:$B566, "=Tabasco")</f>
        <v>1015.73316</v>
      </c>
      <c r="M5" s="6">
        <f>SUMIFS(Concentrado!N$2:N566,Concentrado!$A$2:$A566,"="&amp;$A5,Concentrado!$B$2:$B566, "=Tabasco")</f>
        <v>10.93524885537429</v>
      </c>
      <c r="N5" s="6">
        <f>SUMIFS(Concentrado!O$2:O566,Concentrado!$A$2:$A566,"="&amp;$A5,Concentrado!$B$2:$B566, "=Tabasco")</f>
        <v>9288.6149499999992</v>
      </c>
      <c r="O5" s="6">
        <f>SUMIFS(Concentrado!P$2:P566,Concentrado!$A$2:$A566,"="&amp;$A5,Concentrado!$B$2:$B566, "=Tabasco")</f>
        <v>0</v>
      </c>
      <c r="P5" s="6">
        <f>SUMIFS(Concentrado!Q$2:Q566,Concentrado!$A$2:$A566,"="&amp;$A5,Concentrado!$B$2:$B566, "=Tabasco")</f>
        <v>0</v>
      </c>
      <c r="Q5" s="6">
        <f>SUMIFS(Concentrado!R$2:R566,Concentrado!$A$2:$A566,"="&amp;$A5,Concentrado!$B$2:$B566, "=Tabasco")</f>
        <v>0</v>
      </c>
      <c r="R5" s="6">
        <f>SUMIFS(Concentrado!S$2:S566,Concentrado!$A$2:$A566,"="&amp;$A5,Concentrado!$B$2:$B566, "=Tabasco")</f>
        <v>0</v>
      </c>
      <c r="S5" s="6">
        <f>SUMIFS(Concentrado!T$2:T566,Concentrado!$A$2:$A566,"="&amp;$A5,Concentrado!$B$2:$B566, "=Tabasco")</f>
        <v>0</v>
      </c>
      <c r="T5" s="6">
        <f>SUMIFS(Concentrado!U$2:U566,Concentrado!$A$2:$A566,"="&amp;$A5,Concentrado!$B$2:$B566, "=Tabasco")</f>
        <v>1015.73316</v>
      </c>
    </row>
    <row r="6" spans="1:20" x14ac:dyDescent="0.25">
      <c r="A6" s="3">
        <v>2007</v>
      </c>
      <c r="B6" s="6">
        <f>SUMIFS(Concentrado!C$2:C567,Concentrado!$A$2:$A567,"="&amp;$A6,Concentrado!$B$2:$B567, "=Tabasco")</f>
        <v>1411.1470999999999</v>
      </c>
      <c r="C6" s="6">
        <f>SUMIFS(Concentrado!D$2:D567,Concentrado!$A$2:$A567,"="&amp;$A6,Concentrado!$B$2:$B567, "=Tabasco")</f>
        <v>16.749275865768247</v>
      </c>
      <c r="D6" s="6">
        <f>SUMIFS(Concentrado!E$2:E567,Concentrado!$A$2:$A567,"="&amp;$A6,Concentrado!$B$2:$B567, "=Tabasco")</f>
        <v>2864.0525400000001</v>
      </c>
      <c r="E6" s="6">
        <f>SUMIFS(Concentrado!F$2:F567,Concentrado!$A$2:$A567,"="&amp;$A6,Concentrado!$B$2:$B567, "=Tabasco")</f>
        <v>33.994192445645282</v>
      </c>
      <c r="F6" s="6">
        <f>SUMIFS(Concentrado!G$2:G567,Concentrado!$A$2:$A567,"="&amp;$A6,Concentrado!$B$2:$B567, "=Tabasco")</f>
        <v>1020.7713</v>
      </c>
      <c r="G6" s="6">
        <f>SUMIFS(Concentrado!H$2:H567,Concentrado!$A$2:$A567,"="&amp;$A6,Concentrado!$B$2:$B567, "=Tabasco")</f>
        <v>12.115802880903683</v>
      </c>
      <c r="H6" s="6">
        <f>SUMIFS(Concentrado!I$2:I567,Concentrado!$A$2:$A567,"="&amp;$A6,Concentrado!$B$2:$B567, "=Tabasco")</f>
        <v>233.47110000000001</v>
      </c>
      <c r="I6" s="6">
        <f>SUMIFS(Concentrado!J$2:J567,Concentrado!$A$2:$A567,"="&amp;$A6,Concentrado!$B$2:$B567, "=Tabasco")</f>
        <v>2.7711298564014797</v>
      </c>
      <c r="J6" s="6">
        <f>SUMIFS(Concentrado!K$2:K567,Concentrado!$A$2:$A567,"="&amp;$A6,Concentrado!$B$2:$B567, "=Tabasco")</f>
        <v>1820.3017</v>
      </c>
      <c r="K6" s="6">
        <f>SUMIFS(Concentrado!L$2:L567,Concentrado!$A$2:$A567,"="&amp;$A6,Concentrado!$B$2:$B567, "=Tabasco")</f>
        <v>21.605639364051353</v>
      </c>
      <c r="L6" s="6">
        <f>SUMIFS(Concentrado!M$2:M567,Concentrado!$A$2:$A567,"="&amp;$A6,Concentrado!$B$2:$B567, "=Tabasco")</f>
        <v>1075.3793000000001</v>
      </c>
      <c r="M6" s="6">
        <f>SUMIFS(Concentrado!N$2:N567,Concentrado!$A$2:$A567,"="&amp;$A6,Concentrado!$B$2:$B567, "=Tabasco")</f>
        <v>12.763959587229955</v>
      </c>
      <c r="N6" s="6">
        <f>SUMIFS(Concentrado!O$2:O567,Concentrado!$A$2:$A567,"="&amp;$A6,Concentrado!$B$2:$B567, "=Tabasco")</f>
        <v>8425.1230400000004</v>
      </c>
      <c r="O6" s="6">
        <f>SUMIFS(Concentrado!P$2:P567,Concentrado!$A$2:$A567,"="&amp;$A6,Concentrado!$B$2:$B567, "=Tabasco")</f>
        <v>0</v>
      </c>
      <c r="P6" s="6">
        <f>SUMIFS(Concentrado!Q$2:Q567,Concentrado!$A$2:$A567,"="&amp;$A6,Concentrado!$B$2:$B567, "=Tabasco")</f>
        <v>0</v>
      </c>
      <c r="Q6" s="6">
        <f>SUMIFS(Concentrado!R$2:R567,Concentrado!$A$2:$A567,"="&amp;$A6,Concentrado!$B$2:$B567, "=Tabasco")</f>
        <v>0</v>
      </c>
      <c r="R6" s="6">
        <f>SUMIFS(Concentrado!S$2:S567,Concentrado!$A$2:$A567,"="&amp;$A6,Concentrado!$B$2:$B567, "=Tabasco")</f>
        <v>0</v>
      </c>
      <c r="S6" s="6">
        <f>SUMIFS(Concentrado!T$2:T567,Concentrado!$A$2:$A567,"="&amp;$A6,Concentrado!$B$2:$B567, "=Tabasco")</f>
        <v>0</v>
      </c>
      <c r="T6" s="6">
        <f>SUMIFS(Concentrado!U$2:U567,Concentrado!$A$2:$A567,"="&amp;$A6,Concentrado!$B$2:$B567, "=Tabasco")</f>
        <v>1075.3793000000001</v>
      </c>
    </row>
    <row r="7" spans="1:20" x14ac:dyDescent="0.25">
      <c r="A7" s="3">
        <v>2008</v>
      </c>
      <c r="B7" s="6">
        <f>SUMIFS(Concentrado!C$2:C568,Concentrado!$A$2:$A568,"="&amp;$A7,Concentrado!$B$2:$B568, "=Tabasco")</f>
        <v>1494.4112</v>
      </c>
      <c r="C7" s="6">
        <f>SUMIFS(Concentrado!D$2:D568,Concentrado!$A$2:$A568,"="&amp;$A7,Concentrado!$B$2:$B568, "=Tabasco")</f>
        <v>16.857576804350309</v>
      </c>
      <c r="D7" s="6">
        <f>SUMIFS(Concentrado!E$2:E568,Concentrado!$A$2:$A568,"="&amp;$A7,Concentrado!$B$2:$B568, "=Tabasco")</f>
        <v>2809.45298</v>
      </c>
      <c r="E7" s="6">
        <f>SUMIFS(Concentrado!F$2:F568,Concentrado!$A$2:$A568,"="&amp;$A7,Concentrado!$B$2:$B568, "=Tabasco")</f>
        <v>31.691792318312963</v>
      </c>
      <c r="F7" s="6">
        <f>SUMIFS(Concentrado!G$2:G568,Concentrado!$A$2:$A568,"="&amp;$A7,Concentrado!$B$2:$B568, "=Tabasco")</f>
        <v>1119.48</v>
      </c>
      <c r="G7" s="6">
        <f>SUMIFS(Concentrado!H$2:H568,Concentrado!$A$2:$A568,"="&amp;$A7,Concentrado!$B$2:$B568, "=Tabasco")</f>
        <v>12.628197701498815</v>
      </c>
      <c r="H7" s="6">
        <f>SUMIFS(Concentrado!I$2:I568,Concentrado!$A$2:$A568,"="&amp;$A7,Concentrado!$B$2:$B568, "=Tabasco")</f>
        <v>295.15370000000001</v>
      </c>
      <c r="I7" s="6">
        <f>SUMIFS(Concentrado!J$2:J568,Concentrado!$A$2:$A568,"="&amp;$A7,Concentrado!$B$2:$B568, "=Tabasco")</f>
        <v>3.3294558865981259</v>
      </c>
      <c r="J7" s="6">
        <f>SUMIFS(Concentrado!K$2:K568,Concentrado!$A$2:$A568,"="&amp;$A7,Concentrado!$B$2:$B568, "=Tabasco")</f>
        <v>1846.4567</v>
      </c>
      <c r="K7" s="6">
        <f>SUMIFS(Concentrado!L$2:L568,Concentrado!$A$2:$A568,"="&amp;$A7,Concentrado!$B$2:$B568, "=Tabasco")</f>
        <v>20.828795739858759</v>
      </c>
      <c r="L7" s="6">
        <f>SUMIFS(Concentrado!M$2:M568,Concentrado!$A$2:$A568,"="&amp;$A7,Concentrado!$B$2:$B568, "=Tabasco")</f>
        <v>1299.9684</v>
      </c>
      <c r="M7" s="6">
        <f>SUMIFS(Concentrado!N$2:N568,Concentrado!$A$2:$A568,"="&amp;$A7,Concentrado!$B$2:$B568, "=Tabasco")</f>
        <v>14.664181549381041</v>
      </c>
      <c r="N7" s="6">
        <f>SUMIFS(Concentrado!O$2:O568,Concentrado!$A$2:$A568,"="&amp;$A7,Concentrado!$B$2:$B568, "=Tabasco")</f>
        <v>8864.9229799999994</v>
      </c>
      <c r="O7" s="6">
        <f>SUMIFS(Concentrado!P$2:P568,Concentrado!$A$2:$A568,"="&amp;$A7,Concentrado!$B$2:$B568, "=Tabasco")</f>
        <v>0</v>
      </c>
      <c r="P7" s="6">
        <f>SUMIFS(Concentrado!Q$2:Q568,Concentrado!$A$2:$A568,"="&amp;$A7,Concentrado!$B$2:$B568, "=Tabasco")</f>
        <v>0</v>
      </c>
      <c r="Q7" s="6">
        <f>SUMIFS(Concentrado!R$2:R568,Concentrado!$A$2:$A568,"="&amp;$A7,Concentrado!$B$2:$B568, "=Tabasco")</f>
        <v>0</v>
      </c>
      <c r="R7" s="6">
        <f>SUMIFS(Concentrado!S$2:S568,Concentrado!$A$2:$A568,"="&amp;$A7,Concentrado!$B$2:$B568, "=Tabasco")</f>
        <v>0</v>
      </c>
      <c r="S7" s="6">
        <f>SUMIFS(Concentrado!T$2:T568,Concentrado!$A$2:$A568,"="&amp;$A7,Concentrado!$B$2:$B568, "=Tabasco")</f>
        <v>0</v>
      </c>
      <c r="T7" s="6">
        <f>SUMIFS(Concentrado!U$2:U568,Concentrado!$A$2:$A568,"="&amp;$A7,Concentrado!$B$2:$B568, "=Tabasco")</f>
        <v>1299.9684</v>
      </c>
    </row>
    <row r="8" spans="1:20" x14ac:dyDescent="0.25">
      <c r="A8" s="3">
        <v>2009</v>
      </c>
      <c r="B8" s="6">
        <f>SUMIFS(Concentrado!C$2:C569,Concentrado!$A$2:$A569,"="&amp;$A8,Concentrado!$B$2:$B569, "=Tabasco")</f>
        <v>1586.19271</v>
      </c>
      <c r="C8" s="6">
        <f>SUMIFS(Concentrado!D$2:D569,Concentrado!$A$2:$A569,"="&amp;$A8,Concentrado!$B$2:$B569, "=Tabasco")</f>
        <v>17.780612692396165</v>
      </c>
      <c r="D8" s="6">
        <f>SUMIFS(Concentrado!E$2:E569,Concentrado!$A$2:$A569,"="&amp;$A8,Concentrado!$B$2:$B569, "=Tabasco")</f>
        <v>2650.7379000000001</v>
      </c>
      <c r="E8" s="6">
        <f>SUMIFS(Concentrado!F$2:F569,Concentrado!$A$2:$A569,"="&amp;$A8,Concentrado!$B$2:$B569, "=Tabasco")</f>
        <v>29.713756501223333</v>
      </c>
      <c r="F8" s="6">
        <f>SUMIFS(Concentrado!G$2:G569,Concentrado!$A$2:$A569,"="&amp;$A8,Concentrado!$B$2:$B569, "=Tabasco")</f>
        <v>1180.7567100000001</v>
      </c>
      <c r="G8" s="6">
        <f>SUMIFS(Concentrado!H$2:H569,Concentrado!$A$2:$A569,"="&amp;$A8,Concentrado!$B$2:$B569, "=Tabasco")</f>
        <v>13.2358304335278</v>
      </c>
      <c r="H8" s="6">
        <f>SUMIFS(Concentrado!I$2:I569,Concentrado!$A$2:$A569,"="&amp;$A8,Concentrado!$B$2:$B569, "=Tabasco")</f>
        <v>308.5478</v>
      </c>
      <c r="I8" s="6">
        <f>SUMIFS(Concentrado!J$2:J569,Concentrado!$A$2:$A569,"="&amp;$A8,Concentrado!$B$2:$B569, "=Tabasco")</f>
        <v>3.4587026496237723</v>
      </c>
      <c r="J8" s="6">
        <f>SUMIFS(Concentrado!K$2:K569,Concentrado!$A$2:$A569,"="&amp;$A8,Concentrado!$B$2:$B569, "=Tabasco")</f>
        <v>1850.8673100000001</v>
      </c>
      <c r="K8" s="6">
        <f>SUMIFS(Concentrado!L$2:L569,Concentrado!$A$2:$A569,"="&amp;$A8,Concentrado!$B$2:$B569, "=Tabasco")</f>
        <v>20.747513575527115</v>
      </c>
      <c r="L8" s="6">
        <f>SUMIFS(Concentrado!M$2:M569,Concentrado!$A$2:$A569,"="&amp;$A8,Concentrado!$B$2:$B569, "=Tabasco")</f>
        <v>1343.809</v>
      </c>
      <c r="M8" s="6">
        <f>SUMIFS(Concentrado!N$2:N569,Concentrado!$A$2:$A569,"="&amp;$A8,Concentrado!$B$2:$B569, "=Tabasco")</f>
        <v>15.063584147701823</v>
      </c>
      <c r="N8" s="6">
        <f>SUMIFS(Concentrado!O$2:O569,Concentrado!$A$2:$A569,"="&amp;$A8,Concentrado!$B$2:$B569, "=Tabasco")</f>
        <v>8920.9114300000001</v>
      </c>
      <c r="O8" s="6">
        <f>SUMIFS(Concentrado!P$2:P569,Concentrado!$A$2:$A569,"="&amp;$A8,Concentrado!$B$2:$B569, "=Tabasco")</f>
        <v>0</v>
      </c>
      <c r="P8" s="6">
        <f>SUMIFS(Concentrado!Q$2:Q569,Concentrado!$A$2:$A569,"="&amp;$A8,Concentrado!$B$2:$B569, "=Tabasco")</f>
        <v>0</v>
      </c>
      <c r="Q8" s="6">
        <f>SUMIFS(Concentrado!R$2:R569,Concentrado!$A$2:$A569,"="&amp;$A8,Concentrado!$B$2:$B569, "=Tabasco")</f>
        <v>0</v>
      </c>
      <c r="R8" s="6">
        <f>SUMIFS(Concentrado!S$2:S569,Concentrado!$A$2:$A569,"="&amp;$A8,Concentrado!$B$2:$B569, "=Tabasco")</f>
        <v>0</v>
      </c>
      <c r="S8" s="6">
        <f>SUMIFS(Concentrado!T$2:T569,Concentrado!$A$2:$A569,"="&amp;$A8,Concentrado!$B$2:$B569, "=Tabasco")</f>
        <v>0</v>
      </c>
      <c r="T8" s="6">
        <f>SUMIFS(Concentrado!U$2:U569,Concentrado!$A$2:$A569,"="&amp;$A8,Concentrado!$B$2:$B569, "=Tabasco")</f>
        <v>1343.809</v>
      </c>
    </row>
    <row r="9" spans="1:20" x14ac:dyDescent="0.25">
      <c r="A9" s="3">
        <v>2010</v>
      </c>
      <c r="B9" s="6">
        <f>SUMIFS(Concentrado!C$2:C570,Concentrado!$A$2:$A570,"="&amp;$A9,Concentrado!$B$2:$B570, "=Tabasco")</f>
        <v>1804.2037</v>
      </c>
      <c r="C9" s="6">
        <f>SUMIFS(Concentrado!D$2:D570,Concentrado!$A$2:$A570,"="&amp;$A9,Concentrado!$B$2:$B570, "=Tabasco")</f>
        <v>19.319060225610826</v>
      </c>
      <c r="D9" s="6">
        <f>SUMIFS(Concentrado!E$2:E570,Concentrado!$A$2:$A570,"="&amp;$A9,Concentrado!$B$2:$B570, "=Tabasco")</f>
        <v>2395.8916399999998</v>
      </c>
      <c r="E9" s="6">
        <f>SUMIFS(Concentrado!F$2:F570,Concentrado!$A$2:$A570,"="&amp;$A9,Concentrado!$B$2:$B570, "=Tabasco")</f>
        <v>25.654738922881869</v>
      </c>
      <c r="F9" s="6">
        <f>SUMIFS(Concentrado!G$2:G570,Concentrado!$A$2:$A570,"="&amp;$A9,Concentrado!$B$2:$B570, "=Tabasco")</f>
        <v>1339.00289</v>
      </c>
      <c r="G9" s="6">
        <f>SUMIFS(Concentrado!H$2:H570,Concentrado!$A$2:$A570,"="&amp;$A9,Concentrado!$B$2:$B570, "=Tabasco")</f>
        <v>14.337780969065161</v>
      </c>
      <c r="H9" s="6">
        <f>SUMIFS(Concentrado!I$2:I570,Concentrado!$A$2:$A570,"="&amp;$A9,Concentrado!$B$2:$B570, "=Tabasco")</f>
        <v>353.41410000000002</v>
      </c>
      <c r="I9" s="6">
        <f>SUMIFS(Concentrado!J$2:J570,Concentrado!$A$2:$A570,"="&amp;$A9,Concentrado!$B$2:$B570, "=Tabasco")</f>
        <v>3.784289037030601</v>
      </c>
      <c r="J9" s="6">
        <f>SUMIFS(Concentrado!K$2:K570,Concentrado!$A$2:$A570,"="&amp;$A9,Concentrado!$B$2:$B570, "=Tabasco")</f>
        <v>2104.8957099999998</v>
      </c>
      <c r="K9" s="6">
        <f>SUMIFS(Concentrado!L$2:L570,Concentrado!$A$2:$A570,"="&amp;$A9,Concentrado!$B$2:$B570, "=Tabasco")</f>
        <v>22.538811438043197</v>
      </c>
      <c r="L9" s="6">
        <f>SUMIFS(Concentrado!M$2:M570,Concentrado!$A$2:$A570,"="&amp;$A9,Concentrado!$B$2:$B570, "=Tabasco")</f>
        <v>1341.5746999999999</v>
      </c>
      <c r="M9" s="6">
        <f>SUMIFS(Concentrado!N$2:N570,Concentrado!$A$2:$A570,"="&amp;$A9,Concentrado!$B$2:$B570, "=Tabasco")</f>
        <v>14.365319407368343</v>
      </c>
      <c r="N9" s="6">
        <f>SUMIFS(Concentrado!O$2:O570,Concentrado!$A$2:$A570,"="&amp;$A9,Concentrado!$B$2:$B570, "=Tabasco")</f>
        <v>9338.9827399999995</v>
      </c>
      <c r="O9" s="6">
        <f>SUMIFS(Concentrado!P$2:P570,Concentrado!$A$2:$A570,"="&amp;$A9,Concentrado!$B$2:$B570, "=Tabasco")</f>
        <v>0</v>
      </c>
      <c r="P9" s="6">
        <f>SUMIFS(Concentrado!Q$2:Q570,Concentrado!$A$2:$A570,"="&amp;$A9,Concentrado!$B$2:$B570, "=Tabasco")</f>
        <v>0</v>
      </c>
      <c r="Q9" s="6">
        <f>SUMIFS(Concentrado!R$2:R570,Concentrado!$A$2:$A570,"="&amp;$A9,Concentrado!$B$2:$B570, "=Tabasco")</f>
        <v>0</v>
      </c>
      <c r="R9" s="6">
        <f>SUMIFS(Concentrado!S$2:S570,Concentrado!$A$2:$A570,"="&amp;$A9,Concentrado!$B$2:$B570, "=Tabasco")</f>
        <v>0</v>
      </c>
      <c r="S9" s="6">
        <f>SUMIFS(Concentrado!T$2:T570,Concentrado!$A$2:$A570,"="&amp;$A9,Concentrado!$B$2:$B570, "=Tabasco")</f>
        <v>0</v>
      </c>
      <c r="T9" s="6">
        <f>SUMIFS(Concentrado!U$2:U570,Concentrado!$A$2:$A570,"="&amp;$A9,Concentrado!$B$2:$B570, "=Tabasco")</f>
        <v>1341.5746999999999</v>
      </c>
    </row>
    <row r="10" spans="1:20" x14ac:dyDescent="0.25">
      <c r="A10" s="3">
        <v>2011</v>
      </c>
      <c r="B10" s="6">
        <f>SUMIFS(Concentrado!C$2:C571,Concentrado!$A$2:$A571,"="&amp;$A10,Concentrado!$B$2:$B571, "=Tabasco")</f>
        <v>2217.0721600000002</v>
      </c>
      <c r="C10" s="6">
        <f>SUMIFS(Concentrado!D$2:D571,Concentrado!$A$2:$A571,"="&amp;$A10,Concentrado!$B$2:$B571, "=Tabasco")</f>
        <v>20.663326247189488</v>
      </c>
      <c r="D10" s="6">
        <f>SUMIFS(Concentrado!E$2:E571,Concentrado!$A$2:$A571,"="&amp;$A10,Concentrado!$B$2:$B571, "=Tabasco")</f>
        <v>2755.9947499999998</v>
      </c>
      <c r="E10" s="6">
        <f>SUMIFS(Concentrado!F$2:F571,Concentrado!$A$2:$A571,"="&amp;$A10,Concentrado!$B$2:$B571, "=Tabasco")</f>
        <v>25.686136735753074</v>
      </c>
      <c r="F10" s="6">
        <f>SUMIFS(Concentrado!G$2:G571,Concentrado!$A$2:$A571,"="&amp;$A10,Concentrado!$B$2:$B571, "=Tabasco")</f>
        <v>1676.8294100000001</v>
      </c>
      <c r="G10" s="6">
        <f>SUMIFS(Concentrado!H$2:H571,Concentrado!$A$2:$A571,"="&amp;$A10,Concentrado!$B$2:$B571, "=Tabasco")</f>
        <v>15.628211740168286</v>
      </c>
      <c r="H10" s="6">
        <f>SUMIFS(Concentrado!I$2:I571,Concentrado!$A$2:$A571,"="&amp;$A10,Concentrado!$B$2:$B571, "=Tabasco")</f>
        <v>461.05282</v>
      </c>
      <c r="I10" s="6">
        <f>SUMIFS(Concentrado!J$2:J571,Concentrado!$A$2:$A571,"="&amp;$A10,Concentrado!$B$2:$B571, "=Tabasco")</f>
        <v>4.2970567258607986</v>
      </c>
      <c r="J10" s="6">
        <f>SUMIFS(Concentrado!K$2:K571,Concentrado!$A$2:$A571,"="&amp;$A10,Concentrado!$B$2:$B571, "=Tabasco")</f>
        <v>2261.6391699999999</v>
      </c>
      <c r="K10" s="6">
        <f>SUMIFS(Concentrado!L$2:L571,Concentrado!$A$2:$A571,"="&amp;$A10,Concentrado!$B$2:$B571, "=Tabasco")</f>
        <v>21.07869507645292</v>
      </c>
      <c r="L10" s="6">
        <f>SUMIFS(Concentrado!M$2:M571,Concentrado!$A$2:$A571,"="&amp;$A10,Concentrado!$B$2:$B571, "=Tabasco")</f>
        <v>1356.91445</v>
      </c>
      <c r="M10" s="6">
        <f>SUMIFS(Concentrado!N$2:N571,Concentrado!$A$2:$A571,"="&amp;$A10,Concentrado!$B$2:$B571, "=Tabasco")</f>
        <v>12.646573474575442</v>
      </c>
      <c r="N10" s="6">
        <f>SUMIFS(Concentrado!O$2:O571,Concentrado!$A$2:$A571,"="&amp;$A10,Concentrado!$B$2:$B571, "=Tabasco")</f>
        <v>10729.502759999999</v>
      </c>
      <c r="O10" s="6">
        <f>SUMIFS(Concentrado!P$2:P571,Concentrado!$A$2:$A571,"="&amp;$A10,Concentrado!$B$2:$B571, "=Tabasco")</f>
        <v>0</v>
      </c>
      <c r="P10" s="6">
        <f>SUMIFS(Concentrado!Q$2:Q571,Concentrado!$A$2:$A571,"="&amp;$A10,Concentrado!$B$2:$B571, "=Tabasco")</f>
        <v>0</v>
      </c>
      <c r="Q10" s="6">
        <f>SUMIFS(Concentrado!R$2:R571,Concentrado!$A$2:$A571,"="&amp;$A10,Concentrado!$B$2:$B571, "=Tabasco")</f>
        <v>0</v>
      </c>
      <c r="R10" s="6">
        <f>SUMIFS(Concentrado!S$2:S571,Concentrado!$A$2:$A571,"="&amp;$A10,Concentrado!$B$2:$B571, "=Tabasco")</f>
        <v>0</v>
      </c>
      <c r="S10" s="6">
        <f>SUMIFS(Concentrado!T$2:T571,Concentrado!$A$2:$A571,"="&amp;$A10,Concentrado!$B$2:$B571, "=Tabasco")</f>
        <v>0</v>
      </c>
      <c r="T10" s="6">
        <f>SUMIFS(Concentrado!U$2:U571,Concentrado!$A$2:$A571,"="&amp;$A10,Concentrado!$B$2:$B571, "=Tabasco")</f>
        <v>1356.91445</v>
      </c>
    </row>
    <row r="11" spans="1:20" x14ac:dyDescent="0.25">
      <c r="A11" s="3">
        <v>2012</v>
      </c>
      <c r="B11" s="6">
        <f>SUMIFS(Concentrado!C$2:C572,Concentrado!$A$2:$A572,"="&amp;$A11,Concentrado!$B$2:$B572, "=Tabasco")</f>
        <v>1815.5130200000001</v>
      </c>
      <c r="C11" s="6">
        <f>SUMIFS(Concentrado!D$2:D572,Concentrado!$A$2:$A572,"="&amp;$A11,Concentrado!$B$2:$B572, "=Tabasco")</f>
        <v>17.018472210333883</v>
      </c>
      <c r="D11" s="6">
        <f>SUMIFS(Concentrado!E$2:E572,Concentrado!$A$2:$A572,"="&amp;$A11,Concentrado!$B$2:$B572, "=Tabasco")</f>
        <v>3113.0599000000002</v>
      </c>
      <c r="E11" s="6">
        <f>SUMIFS(Concentrado!F$2:F572,Concentrado!$A$2:$A572,"="&amp;$A11,Concentrado!$B$2:$B572, "=Tabasco")</f>
        <v>29.181571717538425</v>
      </c>
      <c r="F11" s="6">
        <f>SUMIFS(Concentrado!G$2:G572,Concentrado!$A$2:$A572,"="&amp;$A11,Concentrado!$B$2:$B572, "=Tabasco")</f>
        <v>1803.2460699999999</v>
      </c>
      <c r="G11" s="6">
        <f>SUMIFS(Concentrado!H$2:H572,Concentrado!$A$2:$A572,"="&amp;$A11,Concentrado!$B$2:$B572, "=Tabasco")</f>
        <v>16.903482813187857</v>
      </c>
      <c r="H11" s="6">
        <f>SUMIFS(Concentrado!I$2:I572,Concentrado!$A$2:$A572,"="&amp;$A11,Concentrado!$B$2:$B572, "=Tabasco")</f>
        <v>286.75529</v>
      </c>
      <c r="I11" s="6">
        <f>SUMIFS(Concentrado!J$2:J572,Concentrado!$A$2:$A572,"="&amp;$A11,Concentrado!$B$2:$B572, "=Tabasco")</f>
        <v>2.6880208956205851</v>
      </c>
      <c r="J11" s="6">
        <f>SUMIFS(Concentrado!K$2:K572,Concentrado!$A$2:$A572,"="&amp;$A11,Concentrado!$B$2:$B572, "=Tabasco")</f>
        <v>2308.58484</v>
      </c>
      <c r="K11" s="6">
        <f>SUMIFS(Concentrado!L$2:L572,Concentrado!$A$2:$A572,"="&amp;$A11,Concentrado!$B$2:$B572, "=Tabasco")</f>
        <v>21.64048757124203</v>
      </c>
      <c r="L11" s="6">
        <f>SUMIFS(Concentrado!M$2:M572,Concentrado!$A$2:$A572,"="&amp;$A11,Concentrado!$B$2:$B572, "=Tabasco")</f>
        <v>1340.73749</v>
      </c>
      <c r="M11" s="6">
        <f>SUMIFS(Concentrado!N$2:N572,Concentrado!$A$2:$A572,"="&amp;$A11,Concentrado!$B$2:$B572, "=Tabasco")</f>
        <v>12.567964792077227</v>
      </c>
      <c r="N11" s="6">
        <f>SUMIFS(Concentrado!O$2:O572,Concentrado!$A$2:$A572,"="&amp;$A11,Concentrado!$B$2:$B572, "=Tabasco")</f>
        <v>10667.89661</v>
      </c>
      <c r="O11" s="6">
        <f>SUMIFS(Concentrado!P$2:P572,Concentrado!$A$2:$A572,"="&amp;$A11,Concentrado!$B$2:$B572, "=Tabasco")</f>
        <v>0</v>
      </c>
      <c r="P11" s="6">
        <f>SUMIFS(Concentrado!Q$2:Q572,Concentrado!$A$2:$A572,"="&amp;$A11,Concentrado!$B$2:$B572, "=Tabasco")</f>
        <v>0</v>
      </c>
      <c r="Q11" s="6">
        <f>SUMIFS(Concentrado!R$2:R572,Concentrado!$A$2:$A572,"="&amp;$A11,Concentrado!$B$2:$B572, "=Tabasco")</f>
        <v>0</v>
      </c>
      <c r="R11" s="6">
        <f>SUMIFS(Concentrado!S$2:S572,Concentrado!$A$2:$A572,"="&amp;$A11,Concentrado!$B$2:$B572, "=Tabasco")</f>
        <v>0</v>
      </c>
      <c r="S11" s="6">
        <f>SUMIFS(Concentrado!T$2:T572,Concentrado!$A$2:$A572,"="&amp;$A11,Concentrado!$B$2:$B572, "=Tabasco")</f>
        <v>0</v>
      </c>
      <c r="T11" s="6">
        <f>SUMIFS(Concentrado!U$2:U572,Concentrado!$A$2:$A572,"="&amp;$A11,Concentrado!$B$2:$B572, "=Tabasco")</f>
        <v>1340.73749</v>
      </c>
    </row>
    <row r="12" spans="1:20" x14ac:dyDescent="0.25">
      <c r="A12" s="3">
        <v>2013</v>
      </c>
      <c r="B12" s="6">
        <f>SUMIFS(Concentrado!C$2:C573,Concentrado!$A$2:$A573,"="&amp;$A12,Concentrado!$B$2:$B573, "=Tabasco")</f>
        <v>2113.33079</v>
      </c>
      <c r="C12" s="6">
        <f>SUMIFS(Concentrado!D$2:D573,Concentrado!$A$2:$A573,"="&amp;$A12,Concentrado!$B$2:$B573, "=Tabasco")</f>
        <v>18.273780558617798</v>
      </c>
      <c r="D12" s="6">
        <f>SUMIFS(Concentrado!E$2:E573,Concentrado!$A$2:$A573,"="&amp;$A12,Concentrado!$B$2:$B573, "=Tabasco")</f>
        <v>3283.0639000000001</v>
      </c>
      <c r="E12" s="6">
        <f>SUMIFS(Concentrado!F$2:F573,Concentrado!$A$2:$A573,"="&amp;$A12,Concentrado!$B$2:$B573, "=Tabasco")</f>
        <v>28.388357162259453</v>
      </c>
      <c r="F12" s="6">
        <f>SUMIFS(Concentrado!G$2:G573,Concentrado!$A$2:$A573,"="&amp;$A12,Concentrado!$B$2:$B573, "=Tabasco")</f>
        <v>1928.9027599999999</v>
      </c>
      <c r="G12" s="6">
        <f>SUMIFS(Concentrado!H$2:H573,Concentrado!$A$2:$A573,"="&amp;$A12,Concentrado!$B$2:$B573, "=Tabasco")</f>
        <v>16.679048032585662</v>
      </c>
      <c r="H12" s="6">
        <f>SUMIFS(Concentrado!I$2:I573,Concentrado!$A$2:$A573,"="&amp;$A12,Concentrado!$B$2:$B573, "=Tabasco")</f>
        <v>404.59188</v>
      </c>
      <c r="I12" s="6">
        <f>SUMIFS(Concentrado!J$2:J573,Concentrado!$A$2:$A573,"="&amp;$A12,Concentrado!$B$2:$B573, "=Tabasco")</f>
        <v>3.4984694615264775</v>
      </c>
      <c r="J12" s="6">
        <f>SUMIFS(Concentrado!K$2:K573,Concentrado!$A$2:$A573,"="&amp;$A12,Concentrado!$B$2:$B573, "=Tabasco")</f>
        <v>2392.5367200000001</v>
      </c>
      <c r="K12" s="6">
        <f>SUMIFS(Concentrado!L$2:L573,Concentrado!$A$2:$A573,"="&amp;$A12,Concentrado!$B$2:$B573, "=Tabasco")</f>
        <v>20.688049029804365</v>
      </c>
      <c r="L12" s="6">
        <f>SUMIFS(Concentrado!M$2:M573,Concentrado!$A$2:$A573,"="&amp;$A12,Concentrado!$B$2:$B573, "=Tabasco")</f>
        <v>1442.39921</v>
      </c>
      <c r="M12" s="6">
        <f>SUMIFS(Concentrado!N$2:N573,Concentrado!$A$2:$A573,"="&amp;$A12,Concentrado!$B$2:$B573, "=Tabasco")</f>
        <v>12.472295755206249</v>
      </c>
      <c r="N12" s="6">
        <f>SUMIFS(Concentrado!O$2:O573,Concentrado!$A$2:$A573,"="&amp;$A12,Concentrado!$B$2:$B573, "=Tabasco")</f>
        <v>11564.82526</v>
      </c>
      <c r="O12" s="6">
        <f>SUMIFS(Concentrado!P$2:P573,Concentrado!$A$2:$A573,"="&amp;$A12,Concentrado!$B$2:$B573, "=Tabasco")</f>
        <v>0</v>
      </c>
      <c r="P12" s="6">
        <f>SUMIFS(Concentrado!Q$2:Q573,Concentrado!$A$2:$A573,"="&amp;$A12,Concentrado!$B$2:$B573, "=Tabasco")</f>
        <v>0</v>
      </c>
      <c r="Q12" s="6">
        <f>SUMIFS(Concentrado!R$2:R573,Concentrado!$A$2:$A573,"="&amp;$A12,Concentrado!$B$2:$B573, "=Tabasco")</f>
        <v>0</v>
      </c>
      <c r="R12" s="6">
        <f>SUMIFS(Concentrado!S$2:S573,Concentrado!$A$2:$A573,"="&amp;$A12,Concentrado!$B$2:$B573, "=Tabasco")</f>
        <v>0</v>
      </c>
      <c r="S12" s="6">
        <f>SUMIFS(Concentrado!T$2:T573,Concentrado!$A$2:$A573,"="&amp;$A12,Concentrado!$B$2:$B573, "=Tabasco")</f>
        <v>0</v>
      </c>
      <c r="T12" s="6">
        <f>SUMIFS(Concentrado!U$2:U573,Concentrado!$A$2:$A573,"="&amp;$A12,Concentrado!$B$2:$B573, "=Tabasco")</f>
        <v>1442.39921</v>
      </c>
    </row>
    <row r="13" spans="1:20" x14ac:dyDescent="0.25">
      <c r="A13" s="3">
        <v>2014</v>
      </c>
      <c r="B13" s="6">
        <f>SUMIFS(Concentrado!C$2:C574,Concentrado!$A$2:$A574,"="&amp;$A13,Concentrado!$B$2:$B574, "=Tabasco")</f>
        <v>2014.51729</v>
      </c>
      <c r="C13" s="6">
        <f>SUMIFS(Concentrado!D$2:D574,Concentrado!$A$2:$A574,"="&amp;$A13,Concentrado!$B$2:$B574, "=Tabasco")</f>
        <v>17.995604043524015</v>
      </c>
      <c r="D13" s="6">
        <f>SUMIFS(Concentrado!E$2:E574,Concentrado!$A$2:$A574,"="&amp;$A13,Concentrado!$B$2:$B574, "=Tabasco")</f>
        <v>2627.9642199999998</v>
      </c>
      <c r="E13" s="6">
        <f>SUMIFS(Concentrado!F$2:F574,Concentrado!$A$2:$A574,"="&amp;$A13,Concentrado!$B$2:$B574, "=Tabasco")</f>
        <v>23.475501440679338</v>
      </c>
      <c r="F13" s="6">
        <f>SUMIFS(Concentrado!G$2:G574,Concentrado!$A$2:$A574,"="&amp;$A13,Concentrado!$B$2:$B574, "=Tabasco")</f>
        <v>1845.55711</v>
      </c>
      <c r="G13" s="6">
        <f>SUMIFS(Concentrado!H$2:H574,Concentrado!$A$2:$A574,"="&amp;$A13,Concentrado!$B$2:$B574, "=Tabasco")</f>
        <v>16.486289373704256</v>
      </c>
      <c r="H13" s="6">
        <f>SUMIFS(Concentrado!I$2:I574,Concentrado!$A$2:$A574,"="&amp;$A13,Concentrado!$B$2:$B574, "=Tabasco")</f>
        <v>493.60793000000001</v>
      </c>
      <c r="I13" s="6">
        <f>SUMIFS(Concentrado!J$2:J574,Concentrado!$A$2:$A574,"="&amp;$A13,Concentrado!$B$2:$B574, "=Tabasco")</f>
        <v>4.4093803042134825</v>
      </c>
      <c r="J13" s="6">
        <f>SUMIFS(Concentrado!K$2:K574,Concentrado!$A$2:$A574,"="&amp;$A13,Concentrado!$B$2:$B574, "=Tabasco")</f>
        <v>2595.1312899999998</v>
      </c>
      <c r="K13" s="6">
        <f>SUMIFS(Concentrado!L$2:L574,Concentrado!$A$2:$A574,"="&amp;$A13,Concentrado!$B$2:$B574, "=Tabasco")</f>
        <v>23.182206163045489</v>
      </c>
      <c r="L13" s="6">
        <f>SUMIFS(Concentrado!M$2:M574,Concentrado!$A$2:$A574,"="&amp;$A13,Concentrado!$B$2:$B574, "=Tabasco")</f>
        <v>1617.7188000000001</v>
      </c>
      <c r="M13" s="6">
        <f>SUMIFS(Concentrado!N$2:N574,Concentrado!$A$2:$A574,"="&amp;$A13,Concentrado!$B$2:$B574, "=Tabasco")</f>
        <v>14.451018674833424</v>
      </c>
      <c r="N13" s="6">
        <f>SUMIFS(Concentrado!O$2:O574,Concentrado!$A$2:$A574,"="&amp;$A13,Concentrado!$B$2:$B574, "=Tabasco")</f>
        <v>11194.496639999999</v>
      </c>
      <c r="O13" s="6">
        <f>SUMIFS(Concentrado!P$2:P574,Concentrado!$A$2:$A574,"="&amp;$A13,Concentrado!$B$2:$B574, "=Tabasco")</f>
        <v>0</v>
      </c>
      <c r="P13" s="6">
        <f>SUMIFS(Concentrado!Q$2:Q574,Concentrado!$A$2:$A574,"="&amp;$A13,Concentrado!$B$2:$B574, "=Tabasco")</f>
        <v>0</v>
      </c>
      <c r="Q13" s="6">
        <f>SUMIFS(Concentrado!R$2:R574,Concentrado!$A$2:$A574,"="&amp;$A13,Concentrado!$B$2:$B574, "=Tabasco")</f>
        <v>0</v>
      </c>
      <c r="R13" s="6">
        <f>SUMIFS(Concentrado!S$2:S574,Concentrado!$A$2:$A574,"="&amp;$A13,Concentrado!$B$2:$B574, "=Tabasco")</f>
        <v>0</v>
      </c>
      <c r="S13" s="6">
        <f>SUMIFS(Concentrado!T$2:T574,Concentrado!$A$2:$A574,"="&amp;$A13,Concentrado!$B$2:$B574, "=Tabasco")</f>
        <v>0</v>
      </c>
      <c r="T13" s="6">
        <f>SUMIFS(Concentrado!U$2:U574,Concentrado!$A$2:$A574,"="&amp;$A13,Concentrado!$B$2:$B574, "=Tabasco")</f>
        <v>1617.7188000000001</v>
      </c>
    </row>
    <row r="14" spans="1:20" x14ac:dyDescent="0.25">
      <c r="A14" s="3">
        <v>2015</v>
      </c>
      <c r="B14" s="6">
        <f>SUMIFS(Concentrado!C$2:C575,Concentrado!$A$2:$A575,"="&amp;$A14,Concentrado!$B$2:$B575, "=Tabasco")</f>
        <v>2248.0804499999999</v>
      </c>
      <c r="C14" s="6">
        <f>SUMIFS(Concentrado!D$2:D575,Concentrado!$A$2:$A575,"="&amp;$A14,Concentrado!$B$2:$B575, "=Tabasco")</f>
        <v>18.764550655835389</v>
      </c>
      <c r="D14" s="6">
        <f>SUMIFS(Concentrado!E$2:E575,Concentrado!$A$2:$A575,"="&amp;$A14,Concentrado!$B$2:$B575, "=Tabasco")</f>
        <v>2648.5080400000002</v>
      </c>
      <c r="E14" s="6">
        <f>SUMIFS(Concentrado!F$2:F575,Concentrado!$A$2:$A575,"="&amp;$A14,Concentrado!$B$2:$B575, "=Tabasco")</f>
        <v>22.106888247245465</v>
      </c>
      <c r="F14" s="6">
        <f>SUMIFS(Concentrado!G$2:G575,Concentrado!$A$2:$A575,"="&amp;$A14,Concentrado!$B$2:$B575, "=Tabasco")</f>
        <v>2319.79331</v>
      </c>
      <c r="G14" s="6">
        <f>SUMIFS(Concentrado!H$2:H575,Concentrado!$A$2:$A575,"="&amp;$A14,Concentrado!$B$2:$B575, "=Tabasco")</f>
        <v>19.363132256482658</v>
      </c>
      <c r="H14" s="6">
        <f>SUMIFS(Concentrado!I$2:I575,Concentrado!$A$2:$A575,"="&amp;$A14,Concentrado!$B$2:$B575, "=Tabasco")</f>
        <v>555.48710000000005</v>
      </c>
      <c r="I14" s="6">
        <f>SUMIFS(Concentrado!J$2:J575,Concentrado!$A$2:$A575,"="&amp;$A14,Concentrado!$B$2:$B575, "=Tabasco")</f>
        <v>4.6366071225845582</v>
      </c>
      <c r="J14" s="6">
        <f>SUMIFS(Concentrado!K$2:K575,Concentrado!$A$2:$A575,"="&amp;$A14,Concentrado!$B$2:$B575, "=Tabasco")</f>
        <v>2751.5056300000001</v>
      </c>
      <c r="K14" s="6">
        <f>SUMIFS(Concentrado!L$2:L575,Concentrado!$A$2:$A575,"="&amp;$A14,Concentrado!$B$2:$B575, "=Tabasco")</f>
        <v>22.966601027979788</v>
      </c>
      <c r="L14" s="6">
        <f>SUMIFS(Concentrado!M$2:M575,Concentrado!$A$2:$A575,"="&amp;$A14,Concentrado!$B$2:$B575, "=Tabasco")</f>
        <v>1457.09061</v>
      </c>
      <c r="M14" s="6">
        <f>SUMIFS(Concentrado!N$2:N575,Concentrado!$A$2:$A575,"="&amp;$A14,Concentrado!$B$2:$B575, "=Tabasco")</f>
        <v>12.162220689872145</v>
      </c>
      <c r="N14" s="6">
        <f>SUMIFS(Concentrado!O$2:O575,Concentrado!$A$2:$A575,"="&amp;$A14,Concentrado!$B$2:$B575, "=Tabasco")</f>
        <v>11980.46514</v>
      </c>
      <c r="O14" s="6">
        <f>SUMIFS(Concentrado!P$2:P575,Concentrado!$A$2:$A575,"="&amp;$A14,Concentrado!$B$2:$B575, "=Tabasco")</f>
        <v>0</v>
      </c>
      <c r="P14" s="6">
        <f>SUMIFS(Concentrado!Q$2:Q575,Concentrado!$A$2:$A575,"="&amp;$A14,Concentrado!$B$2:$B575, "=Tabasco")</f>
        <v>0</v>
      </c>
      <c r="Q14" s="6">
        <f>SUMIFS(Concentrado!R$2:R575,Concentrado!$A$2:$A575,"="&amp;$A14,Concentrado!$B$2:$B575, "=Tabasco")</f>
        <v>0</v>
      </c>
      <c r="R14" s="6">
        <f>SUMIFS(Concentrado!S$2:S575,Concentrado!$A$2:$A575,"="&amp;$A14,Concentrado!$B$2:$B575, "=Tabasco")</f>
        <v>0</v>
      </c>
      <c r="S14" s="6">
        <f>SUMIFS(Concentrado!T$2:T575,Concentrado!$A$2:$A575,"="&amp;$A14,Concentrado!$B$2:$B575, "=Tabasco")</f>
        <v>0</v>
      </c>
      <c r="T14" s="6">
        <f>SUMIFS(Concentrado!U$2:U575,Concentrado!$A$2:$A575,"="&amp;$A14,Concentrado!$B$2:$B575, "=Tabasco")</f>
        <v>1457.09061</v>
      </c>
    </row>
    <row r="15" spans="1:20" x14ac:dyDescent="0.25">
      <c r="A15" s="3">
        <v>2016</v>
      </c>
      <c r="B15" s="6">
        <f>SUMIFS(Concentrado!C$2:C576,Concentrado!$A$2:$A576,"="&amp;$A15,Concentrado!$B$2:$B576, "=Tabasco")</f>
        <v>2339.0391500000001</v>
      </c>
      <c r="C15" s="6">
        <f>SUMIFS(Concentrado!D$2:D576,Concentrado!$A$2:$A576,"="&amp;$A15,Concentrado!$B$2:$B576, "=Tabasco")</f>
        <v>18.39806426846609</v>
      </c>
      <c r="D15" s="6">
        <f>SUMIFS(Concentrado!E$2:E576,Concentrado!$A$2:$A576,"="&amp;$A15,Concentrado!$B$2:$B576, "=Tabasco")</f>
        <v>2704.37437</v>
      </c>
      <c r="E15" s="6">
        <f>SUMIFS(Concentrado!F$2:F576,Concentrado!$A$2:$A576,"="&amp;$A15,Concentrado!$B$2:$B576, "=Tabasco")</f>
        <v>21.27166339445515</v>
      </c>
      <c r="F15" s="6">
        <f>SUMIFS(Concentrado!G$2:G576,Concentrado!$A$2:$A576,"="&amp;$A15,Concentrado!$B$2:$B576, "=Tabasco")</f>
        <v>2531.8027699999998</v>
      </c>
      <c r="G15" s="6">
        <f>SUMIFS(Concentrado!H$2:H576,Concentrado!$A$2:$A576,"="&amp;$A15,Concentrado!$B$2:$B576, "=Tabasco")</f>
        <v>19.914275516739625</v>
      </c>
      <c r="H15" s="6">
        <f>SUMIFS(Concentrado!I$2:I576,Concentrado!$A$2:$A576,"="&amp;$A15,Concentrado!$B$2:$B576, "=Tabasco")</f>
        <v>473.62362000000002</v>
      </c>
      <c r="I15" s="6">
        <f>SUMIFS(Concentrado!J$2:J576,Concentrado!$A$2:$A576,"="&amp;$A15,Concentrado!$B$2:$B576, "=Tabasco")</f>
        <v>3.7253578247390862</v>
      </c>
      <c r="J15" s="6">
        <f>SUMIFS(Concentrado!K$2:K576,Concentrado!$A$2:$A576,"="&amp;$A15,Concentrado!$B$2:$B576, "=Tabasco")</f>
        <v>2810.91329</v>
      </c>
      <c r="K15" s="6">
        <f>SUMIFS(Concentrado!L$2:L576,Concentrado!$A$2:$A576,"="&amp;$A15,Concentrado!$B$2:$B576, "=Tabasco")</f>
        <v>22.109661295111483</v>
      </c>
      <c r="L15" s="6">
        <f>SUMIFS(Concentrado!M$2:M576,Concentrado!$A$2:$A576,"="&amp;$A15,Concentrado!$B$2:$B576, "=Tabasco")</f>
        <v>1853.75359</v>
      </c>
      <c r="M15" s="6">
        <f>SUMIFS(Concentrado!N$2:N576,Concentrado!$A$2:$A576,"="&amp;$A15,Concentrado!$B$2:$B576, "=Tabasco")</f>
        <v>14.580977700488571</v>
      </c>
      <c r="N15" s="6">
        <f>SUMIFS(Concentrado!O$2:O576,Concentrado!$A$2:$A576,"="&amp;$A15,Concentrado!$B$2:$B576, "=Tabasco")</f>
        <v>12713.506789999999</v>
      </c>
      <c r="O15" s="6">
        <f>SUMIFS(Concentrado!P$2:P576,Concentrado!$A$2:$A576,"="&amp;$A15,Concentrado!$B$2:$B576, "=Tabasco")</f>
        <v>0</v>
      </c>
      <c r="P15" s="6">
        <f>SUMIFS(Concentrado!Q$2:Q576,Concentrado!$A$2:$A576,"="&amp;$A15,Concentrado!$B$2:$B576, "=Tabasco")</f>
        <v>0</v>
      </c>
      <c r="Q15" s="6">
        <f>SUMIFS(Concentrado!R$2:R576,Concentrado!$A$2:$A576,"="&amp;$A15,Concentrado!$B$2:$B576, "=Tabasco")</f>
        <v>0</v>
      </c>
      <c r="R15" s="6">
        <f>SUMIFS(Concentrado!S$2:S576,Concentrado!$A$2:$A576,"="&amp;$A15,Concentrado!$B$2:$B576, "=Tabasco")</f>
        <v>0</v>
      </c>
      <c r="S15" s="6">
        <f>SUMIFS(Concentrado!T$2:T576,Concentrado!$A$2:$A576,"="&amp;$A15,Concentrado!$B$2:$B576, "=Tabasco")</f>
        <v>0</v>
      </c>
      <c r="T15" s="6">
        <f>SUMIFS(Concentrado!U$2:U576,Concentrado!$A$2:$A576,"="&amp;$A15,Concentrado!$B$2:$B576, "=Tabasco")</f>
        <v>1853.75359</v>
      </c>
    </row>
    <row r="16" spans="1:20" x14ac:dyDescent="0.25">
      <c r="A16" s="3">
        <v>2017</v>
      </c>
      <c r="B16" s="6">
        <f>SUMIFS(Concentrado!C$2:C577,Concentrado!$A$2:$A577,"="&amp;$A16,Concentrado!$B$2:$B577, "=Tabasco")</f>
        <v>2546.2305500000002</v>
      </c>
      <c r="C16" s="6">
        <f>SUMIFS(Concentrado!D$2:D577,Concentrado!$A$2:$A577,"="&amp;$A16,Concentrado!$B$2:$B577, "=Tabasco")</f>
        <v>19.71414617328838</v>
      </c>
      <c r="D16" s="6">
        <f>SUMIFS(Concentrado!E$2:E577,Concentrado!$A$2:$A577,"="&amp;$A16,Concentrado!$B$2:$B577, "=Tabasco")</f>
        <v>2875.0051400000002</v>
      </c>
      <c r="E16" s="6">
        <f>SUMIFS(Concentrado!F$2:F577,Concentrado!$A$2:$A577,"="&amp;$A16,Concentrado!$B$2:$B577, "=Tabasco")</f>
        <v>22.259677773057675</v>
      </c>
      <c r="F16" s="6">
        <f>SUMIFS(Concentrado!G$2:G577,Concentrado!$A$2:$A577,"="&amp;$A16,Concentrado!$B$2:$B577, "=Tabasco")</f>
        <v>2583.98684</v>
      </c>
      <c r="G16" s="6">
        <f>SUMIFS(Concentrado!H$2:H577,Concentrado!$A$2:$A577,"="&amp;$A16,Concentrado!$B$2:$B577, "=Tabasco")</f>
        <v>20.006473598242518</v>
      </c>
      <c r="H16" s="6">
        <f>SUMIFS(Concentrado!I$2:I577,Concentrado!$A$2:$A577,"="&amp;$A16,Concentrado!$B$2:$B577, "=Tabasco")</f>
        <v>549.80601000000001</v>
      </c>
      <c r="I16" s="6">
        <f>SUMIFS(Concentrado!J$2:J577,Concentrado!$A$2:$A577,"="&amp;$A16,Concentrado!$B$2:$B577, "=Tabasco")</f>
        <v>4.2568635617432413</v>
      </c>
      <c r="J16" s="6">
        <f>SUMIFS(Concentrado!K$2:K577,Concentrado!$A$2:$A577,"="&amp;$A16,Concentrado!$B$2:$B577, "=Tabasco")</f>
        <v>2545.1627899999999</v>
      </c>
      <c r="K16" s="6">
        <f>SUMIFS(Concentrado!L$2:L577,Concentrado!$A$2:$A577,"="&amp;$A16,Concentrado!$B$2:$B577, "=Tabasco")</f>
        <v>19.705879059881074</v>
      </c>
      <c r="L16" s="6">
        <f>SUMIFS(Concentrado!M$2:M577,Concentrado!$A$2:$A577,"="&amp;$A16,Concentrado!$B$2:$B577, "=Tabasco")</f>
        <v>1815.5623000000001</v>
      </c>
      <c r="M16" s="6">
        <f>SUMIFS(Concentrado!N$2:N577,Concentrado!$A$2:$A577,"="&amp;$A16,Concentrado!$B$2:$B577, "=Tabasco")</f>
        <v>14.056959833787106</v>
      </c>
      <c r="N16" s="6">
        <f>SUMIFS(Concentrado!O$2:O577,Concentrado!$A$2:$A577,"="&amp;$A16,Concentrado!$B$2:$B577, "=Tabasco")</f>
        <v>12915.753630000001</v>
      </c>
      <c r="O16" s="6">
        <f>SUMIFS(Concentrado!P$2:P577,Concentrado!$A$2:$A577,"="&amp;$A16,Concentrado!$B$2:$B577, "=Tabasco")</f>
        <v>0</v>
      </c>
      <c r="P16" s="6">
        <f>SUMIFS(Concentrado!Q$2:Q577,Concentrado!$A$2:$A577,"="&amp;$A16,Concentrado!$B$2:$B577, "=Tabasco")</f>
        <v>0</v>
      </c>
      <c r="Q16" s="6">
        <f>SUMIFS(Concentrado!R$2:R577,Concentrado!$A$2:$A577,"="&amp;$A16,Concentrado!$B$2:$B577, "=Tabasco")</f>
        <v>0</v>
      </c>
      <c r="R16" s="6">
        <f>SUMIFS(Concentrado!S$2:S577,Concentrado!$A$2:$A577,"="&amp;$A16,Concentrado!$B$2:$B577, "=Tabasco")</f>
        <v>0</v>
      </c>
      <c r="S16" s="6">
        <f>SUMIFS(Concentrado!T$2:T577,Concentrado!$A$2:$A577,"="&amp;$A16,Concentrado!$B$2:$B577, "=Tabasco")</f>
        <v>0</v>
      </c>
      <c r="T16" s="6">
        <f>SUMIFS(Concentrado!U$2:U577,Concentrado!$A$2:$A577,"="&amp;$A16,Concentrado!$B$2:$B577, "=Tabasco")</f>
        <v>1815.5623000000001</v>
      </c>
    </row>
    <row r="17" spans="1:20" x14ac:dyDescent="0.25">
      <c r="A17" s="3">
        <v>2018</v>
      </c>
      <c r="B17" s="6">
        <f>SUMIFS(Concentrado!C$2:C578,Concentrado!$A$2:$A578,"="&amp;$A17,Concentrado!$B$2:$B578, "=Tabasco")</f>
        <v>2734.6395200000002</v>
      </c>
      <c r="C17" s="6">
        <f>SUMIFS(Concentrado!D$2:D578,Concentrado!$A$2:$A578,"="&amp;$A17,Concentrado!$B$2:$B578, "=Tabasco")</f>
        <v>21.289972194706291</v>
      </c>
      <c r="D17" s="6">
        <f>SUMIFS(Concentrado!E$2:E578,Concentrado!$A$2:$A578,"="&amp;$A17,Concentrado!$B$2:$B578, "=Tabasco")</f>
        <v>2686.8261699999998</v>
      </c>
      <c r="E17" s="6">
        <f>SUMIFS(Concentrado!F$2:F578,Concentrado!$A$2:$A578,"="&amp;$A17,Concentrado!$B$2:$B578, "=Tabasco")</f>
        <v>20.91773121574327</v>
      </c>
      <c r="F17" s="6">
        <f>SUMIFS(Concentrado!G$2:G578,Concentrado!$A$2:$A578,"="&amp;$A17,Concentrado!$B$2:$B578, "=Tabasco")</f>
        <v>2472.83673</v>
      </c>
      <c r="G17" s="6">
        <f>SUMIFS(Concentrado!H$2:H578,Concentrado!$A$2:$A578,"="&amp;$A17,Concentrado!$B$2:$B578, "=Tabasco")</f>
        <v>19.251760547857664</v>
      </c>
      <c r="H17" s="6">
        <f>SUMIFS(Concentrado!I$2:I578,Concentrado!$A$2:$A578,"="&amp;$A17,Concentrado!$B$2:$B578, "=Tabasco")</f>
        <v>573.34749999999997</v>
      </c>
      <c r="I17" s="6">
        <f>SUMIFS(Concentrado!J$2:J578,Concentrado!$A$2:$A578,"="&amp;$A17,Concentrado!$B$2:$B578, "=Tabasco")</f>
        <v>4.4636787567907179</v>
      </c>
      <c r="J17" s="6">
        <f>SUMIFS(Concentrado!K$2:K578,Concentrado!$A$2:$A578,"="&amp;$A17,Concentrado!$B$2:$B578, "=Tabasco")</f>
        <v>2496.47703</v>
      </c>
      <c r="K17" s="6">
        <f>SUMIFS(Concentrado!L$2:L578,Concentrado!$A$2:$A578,"="&amp;$A17,Concentrado!$B$2:$B578, "=Tabasco")</f>
        <v>19.435807229694007</v>
      </c>
      <c r="L17" s="6">
        <f>SUMIFS(Concentrado!M$2:M578,Concentrado!$A$2:$A578,"="&amp;$A17,Concentrado!$B$2:$B578, "=Tabasco")</f>
        <v>1880.6034</v>
      </c>
      <c r="M17" s="6">
        <f>SUMIFS(Concentrado!N$2:N578,Concentrado!$A$2:$A578,"="&amp;$A17,Concentrado!$B$2:$B578, "=Tabasco")</f>
        <v>14.64105005520805</v>
      </c>
      <c r="N17" s="6">
        <f>SUMIFS(Concentrado!O$2:O578,Concentrado!$A$2:$A578,"="&amp;$A17,Concentrado!$B$2:$B578, "=Tabasco")</f>
        <v>12844.73035</v>
      </c>
      <c r="O17" s="6">
        <f>SUMIFS(Concentrado!P$2:P578,Concentrado!$A$2:$A578,"="&amp;$A17,Concentrado!$B$2:$B578, "=Tabasco")</f>
        <v>0</v>
      </c>
      <c r="P17" s="6">
        <f>SUMIFS(Concentrado!Q$2:Q578,Concentrado!$A$2:$A578,"="&amp;$A17,Concentrado!$B$2:$B578, "=Tabasco")</f>
        <v>0</v>
      </c>
      <c r="Q17" s="6">
        <f>SUMIFS(Concentrado!R$2:R578,Concentrado!$A$2:$A578,"="&amp;$A17,Concentrado!$B$2:$B578, "=Tabasco")</f>
        <v>0</v>
      </c>
      <c r="R17" s="6">
        <f>SUMIFS(Concentrado!S$2:S578,Concentrado!$A$2:$A578,"="&amp;$A17,Concentrado!$B$2:$B578, "=Tabasco")</f>
        <v>0</v>
      </c>
      <c r="S17" s="6">
        <f>SUMIFS(Concentrado!T$2:T578,Concentrado!$A$2:$A578,"="&amp;$A17,Concentrado!$B$2:$B578, "=Tabasco")</f>
        <v>0</v>
      </c>
      <c r="T17" s="6">
        <f>SUMIFS(Concentrado!U$2:U578,Concentrado!$A$2:$A578,"="&amp;$A17,Concentrado!$B$2:$B578, "=Tabasco")</f>
        <v>1880.6034</v>
      </c>
    </row>
    <row r="18" spans="1:20" x14ac:dyDescent="0.25">
      <c r="A18" s="3">
        <v>2019</v>
      </c>
      <c r="B18" s="6">
        <f>SUMIFS(Concentrado!C$2:C579,Concentrado!$A$2:$A579,"="&amp;$A18,Concentrado!$B$2:$B579, "=Tabasco")</f>
        <v>2815.3941399999999</v>
      </c>
      <c r="C18" s="6">
        <f>SUMIFS(Concentrado!D$2:D579,Concentrado!$A$2:$A579,"="&amp;$A18,Concentrado!$B$2:$B579, "=Tabasco")</f>
        <v>19.745507926696501</v>
      </c>
      <c r="D18" s="6">
        <f>SUMIFS(Concentrado!E$2:E579,Concentrado!$A$2:$A579,"="&amp;$A18,Concentrado!$B$2:$B579, "=Tabasco")</f>
        <v>2670.7448199999999</v>
      </c>
      <c r="E18" s="6">
        <f>SUMIFS(Concentrado!F$2:F579,Concentrado!$A$2:$A579,"="&amp;$A18,Concentrado!$B$2:$B579, "=Tabasco")</f>
        <v>18.731023221314803</v>
      </c>
      <c r="F18" s="6">
        <f>SUMIFS(Concentrado!G$2:G579,Concentrado!$A$2:$A579,"="&amp;$A18,Concentrado!$B$2:$B579, "=Tabasco")</f>
        <v>2619.3008799999998</v>
      </c>
      <c r="G18" s="6">
        <f>SUMIFS(Concentrado!H$2:H579,Concentrado!$A$2:$A579,"="&amp;$A18,Concentrado!$B$2:$B579, "=Tabasco")</f>
        <v>18.370225878371375</v>
      </c>
      <c r="H18" s="6">
        <f>SUMIFS(Concentrado!I$2:I579,Concentrado!$A$2:$A579,"="&amp;$A18,Concentrado!$B$2:$B579, "=Tabasco")</f>
        <v>622.30852000000004</v>
      </c>
      <c r="I18" s="6">
        <f>SUMIFS(Concentrado!J$2:J579,Concentrado!$A$2:$A579,"="&amp;$A18,Concentrado!$B$2:$B579, "=Tabasco")</f>
        <v>4.3645035840384212</v>
      </c>
      <c r="J18" s="6">
        <f>SUMIFS(Concentrado!K$2:K579,Concentrado!$A$2:$A579,"="&amp;$A18,Concentrado!$B$2:$B579, "=Tabasco")</f>
        <v>3796.8183100000001</v>
      </c>
      <c r="K18" s="6">
        <f>SUMIFS(Concentrado!L$2:L579,Concentrado!$A$2:$A579,"="&amp;$A18,Concentrado!$B$2:$B579, "=Tabasco")</f>
        <v>26.628636101491431</v>
      </c>
      <c r="L18" s="6">
        <f>SUMIFS(Concentrado!M$2:M579,Concentrado!$A$2:$A579,"="&amp;$A18,Concentrado!$B$2:$B579, "=Tabasco")</f>
        <v>1733.83656</v>
      </c>
      <c r="M18" s="6">
        <f>SUMIFS(Concentrado!N$2:N579,Concentrado!$A$2:$A579,"="&amp;$A18,Concentrado!$B$2:$B579, "=Tabasco")</f>
        <v>12.16010328808747</v>
      </c>
      <c r="N18" s="6">
        <f>SUMIFS(Concentrado!O$2:O579,Concentrado!$A$2:$A579,"="&amp;$A18,Concentrado!$B$2:$B579, "=Tabasco")</f>
        <v>14258.40323</v>
      </c>
      <c r="O18" s="6">
        <f>SUMIFS(Concentrado!P$2:P579,Concentrado!$A$2:$A579,"="&amp;$A18,Concentrado!$B$2:$B579, "=Tabasco")</f>
        <v>0</v>
      </c>
      <c r="P18" s="6">
        <f>SUMIFS(Concentrado!Q$2:Q579,Concentrado!$A$2:$A579,"="&amp;$A18,Concentrado!$B$2:$B579, "=Tabasco")</f>
        <v>0</v>
      </c>
      <c r="Q18" s="6">
        <f>SUMIFS(Concentrado!R$2:R579,Concentrado!$A$2:$A579,"="&amp;$A18,Concentrado!$B$2:$B579, "=Tabasco")</f>
        <v>0</v>
      </c>
      <c r="R18" s="6">
        <f>SUMIFS(Concentrado!S$2:S579,Concentrado!$A$2:$A579,"="&amp;$A18,Concentrado!$B$2:$B579, "=Tabasco")</f>
        <v>0</v>
      </c>
      <c r="S18" s="6">
        <f>SUMIFS(Concentrado!T$2:T579,Concentrado!$A$2:$A579,"="&amp;$A18,Concentrado!$B$2:$B579, "=Tabasco")</f>
        <v>0</v>
      </c>
      <c r="T18" s="6">
        <f>SUMIFS(Concentrado!U$2:U579,Concentrado!$A$2:$A579,"="&amp;$A18,Concentrado!$B$2:$B579, "=Tabasco")</f>
        <v>1733.83656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SUMIFS(Concentrado!C$2:C$563,Concentrado!$A$2:$A$563,"="&amp;$A2,Concentrado!$B$2:$B$563, "=Aguascalientes")</f>
        <v>1294.3297</v>
      </c>
      <c r="C2" s="6">
        <f>SUMIFS(Concentrado!D$2:D$563,Concentrado!$A$2:$A$563,"="&amp;$A2,Concentrado!$B$2:$B$563, "=Aguascalientes")</f>
        <v>58.464860554524613</v>
      </c>
      <c r="D2" s="6">
        <f>SUMIFS(Concentrado!E$2:E$563,Concentrado!$A$2:$A$563,"="&amp;$A2,Concentrado!$B$2:$B$563, "=Aguascalientes")</f>
        <v>151.78871000000001</v>
      </c>
      <c r="E2" s="6">
        <f>SUMIFS(Concentrado!F$2:F$563,Concentrado!$A$2:$A$563,"="&amp;$A2,Concentrado!$B$2:$B$563, "=Aguascalientes")</f>
        <v>6.8562946240831657</v>
      </c>
      <c r="F2" s="6">
        <f>SUMIFS(Concentrado!G$2:G$563,Concentrado!$A$2:$A$563,"="&amp;$A2,Concentrado!$B$2:$B$563, "=Aguascalientes")</f>
        <v>471.4495</v>
      </c>
      <c r="G2" s="6">
        <f>SUMIFS(Concentrado!H$2:H$563,Concentrado!$A$2:$A$563,"="&amp;$A2,Concentrado!$B$2:$B$563, "=Aguascalientes")</f>
        <v>21.295369546105874</v>
      </c>
      <c r="H2" s="6">
        <f>SUMIFS(Concentrado!I$2:I$563,Concentrado!$A$2:$A$563,"="&amp;$A2,Concentrado!$B$2:$B$563, "=Aguascalientes")</f>
        <v>127.62350000000001</v>
      </c>
      <c r="I2" s="6">
        <f>SUMIFS(Concentrado!J$2:J$563,Concentrado!$A$2:$A$563,"="&amp;$A2,Concentrado!$B$2:$B$563, "=Aguascalientes")</f>
        <v>5.7647523123207112</v>
      </c>
      <c r="J2" s="6">
        <f>SUMIFS(Concentrado!K$2:K$563,Concentrado!$A$2:$A$563,"="&amp;$A2,Concentrado!$B$2:$B$563, "=Aguascalientes")</f>
        <v>140.4511</v>
      </c>
      <c r="K2" s="6">
        <f>SUMIFS(Concentrado!L$2:L$563,Concentrado!$A$2:$A$563,"="&amp;$A2,Concentrado!$B$2:$B$563, "=Aguascalientes")</f>
        <v>6.3441748854481146</v>
      </c>
      <c r="L2" s="6">
        <f>SUMIFS(Concentrado!M$2:M$563,Concentrado!$A$2:$A$563,"="&amp;$A2,Concentrado!$B$2:$B$563, "=Aguascalientes")</f>
        <v>28.216699999999999</v>
      </c>
      <c r="M2" s="6">
        <f>SUMIFS(Concentrado!N$2:N$563,Concentrado!$A$2:$A$563,"="&amp;$A2,Concentrado!$B$2:$B$563, "=Aguascalientes")</f>
        <v>1.2745480775175404</v>
      </c>
      <c r="N2" s="6">
        <f>SUMIFS(Concentrado!O$2:O$563,Concentrado!$A$2:$A$563,"="&amp;$A2,Concentrado!$B$2:$B$563, "=Aguascalientes")</f>
        <v>2213.8592099999996</v>
      </c>
      <c r="O2" s="6">
        <f>SUMIFS(Concentrado!P$2:P$563,Concentrado!$A$2:$A$563,"="&amp;$A2,Concentrado!$B$2:$B$563, "=Aguascalientes")</f>
        <v>0</v>
      </c>
      <c r="P2" s="6">
        <f>SUMIFS(Concentrado!Q$2:Q$563,Concentrado!$A$2:$A$563,"="&amp;$A2,Concentrado!$B$2:$B$563, "=Aguascalientes")</f>
        <v>0</v>
      </c>
      <c r="Q2" s="6">
        <f>SUMIFS(Concentrado!R$2:R$563,Concentrado!$A$2:$A$563,"="&amp;$A2,Concentrado!$B$2:$B$563, "=Aguascalientes")</f>
        <v>0</v>
      </c>
      <c r="R2" s="6">
        <f>SUMIFS(Concentrado!S$2:S$563,Concentrado!$A$2:$A$563,"="&amp;$A2,Concentrado!$B$2:$B$563, "=Aguascalientes")</f>
        <v>0</v>
      </c>
      <c r="S2" s="6">
        <f>SUMIFS(Concentrado!T$2:T$563,Concentrado!$A$2:$A$563,"="&amp;$A2,Concentrado!$B$2:$B$563, "=Aguascalientes")</f>
        <v>0</v>
      </c>
      <c r="T2" s="6">
        <f>SUMIFS(Concentrado!U$2:U$563,Concentrado!$A$2:$A$563,"="&amp;$A2,Concentrado!$B$2:$B$563, "=Aguascalientes")</f>
        <v>28.216699999999999</v>
      </c>
    </row>
    <row r="3" spans="1:20" x14ac:dyDescent="0.25">
      <c r="A3" s="3">
        <v>2004</v>
      </c>
      <c r="B3" s="6">
        <f>SUMIFS(Concentrado!C$2:C$563,Concentrado!$A$2:$A$563,"="&amp;$A3,Concentrado!$B$2:$B$563, "=Aguascalientes")</f>
        <v>1559.36</v>
      </c>
      <c r="C3" s="6">
        <f>SUMIFS(Concentrado!D$2:D$563,Concentrado!$A$2:$A$563,"="&amp;$A3,Concentrado!$B$2:$B$563, "=Aguascalientes")</f>
        <v>59.916873944381813</v>
      </c>
      <c r="D3" s="6">
        <f>SUMIFS(Concentrado!E$2:E$563,Concentrado!$A$2:$A$563,"="&amp;$A3,Concentrado!$B$2:$B$563, "=Aguascalientes")</f>
        <v>202.85378</v>
      </c>
      <c r="E3" s="6">
        <f>SUMIFS(Concentrado!F$2:F$563,Concentrado!$A$2:$A$563,"="&amp;$A3,Concentrado!$B$2:$B$563, "=Aguascalientes")</f>
        <v>7.7944569345124668</v>
      </c>
      <c r="F3" s="6">
        <f>SUMIFS(Concentrado!G$2:G$563,Concentrado!$A$2:$A$563,"="&amp;$A3,Concentrado!$B$2:$B$563, "=Aguascalientes")</f>
        <v>503.3141</v>
      </c>
      <c r="G3" s="6">
        <f>SUMIFS(Concentrado!H$2:H$563,Concentrado!$A$2:$A$563,"="&amp;$A3,Concentrado!$B$2:$B$563, "=Aguascalientes")</f>
        <v>19.339349145886761</v>
      </c>
      <c r="H3" s="6">
        <f>SUMIFS(Concentrado!I$2:I$563,Concentrado!$A$2:$A$563,"="&amp;$A3,Concentrado!$B$2:$B$563, "=Aguascalientes")</f>
        <v>131.29232999999999</v>
      </c>
      <c r="I3" s="6">
        <f>SUMIFS(Concentrado!J$2:J$563,Concentrado!$A$2:$A$563,"="&amp;$A3,Concentrado!$B$2:$B$563, "=Aguascalientes")</f>
        <v>5.0447786184551209</v>
      </c>
      <c r="J3" s="6">
        <f>SUMIFS(Concentrado!K$2:K$563,Concentrado!$A$2:$A$563,"="&amp;$A3,Concentrado!$B$2:$B$563, "=Aguascalientes")</f>
        <v>168.02549999999999</v>
      </c>
      <c r="K3" s="6">
        <f>SUMIFS(Concentrado!L$2:L$563,Concentrado!$A$2:$A$563,"="&amp;$A3,Concentrado!$B$2:$B$563, "=Aguascalientes")</f>
        <v>6.4562145386195144</v>
      </c>
      <c r="L3" s="6">
        <f>SUMIFS(Concentrado!M$2:M$563,Concentrado!$A$2:$A$563,"="&amp;$A3,Concentrado!$B$2:$B$563, "=Aguascalientes")</f>
        <v>37.693269999999998</v>
      </c>
      <c r="M3" s="6">
        <f>SUMIFS(Concentrado!N$2:N$563,Concentrado!$A$2:$A$563,"="&amp;$A3,Concentrado!$B$2:$B$563, "=Aguascalientes")</f>
        <v>1.4483268181443338</v>
      </c>
      <c r="N3" s="6">
        <f>SUMIFS(Concentrado!O$2:O$563,Concentrado!$A$2:$A$563,"="&amp;$A3,Concentrado!$B$2:$B$563, "=Aguascalientes")</f>
        <v>2602.5389799999998</v>
      </c>
      <c r="O3" s="6">
        <f>SUMIFS(Concentrado!P$2:P$563,Concentrado!$A$2:$A$563,"="&amp;$A3,Concentrado!$B$2:$B$563, "=Aguascalientes")</f>
        <v>0</v>
      </c>
      <c r="P3" s="6">
        <f>SUMIFS(Concentrado!Q$2:Q$563,Concentrado!$A$2:$A$563,"="&amp;$A3,Concentrado!$B$2:$B$563, "=Aguascalientes")</f>
        <v>0</v>
      </c>
      <c r="Q3" s="6">
        <f>SUMIFS(Concentrado!R$2:R$563,Concentrado!$A$2:$A$563,"="&amp;$A3,Concentrado!$B$2:$B$563, "=Aguascalientes")</f>
        <v>0</v>
      </c>
      <c r="R3" s="6">
        <f>SUMIFS(Concentrado!S$2:S$563,Concentrado!$A$2:$A$563,"="&amp;$A3,Concentrado!$B$2:$B$563, "=Aguascalientes")</f>
        <v>0</v>
      </c>
      <c r="S3" s="6">
        <f>SUMIFS(Concentrado!T$2:T$563,Concentrado!$A$2:$A$563,"="&amp;$A3,Concentrado!$B$2:$B$563, "=Aguascalientes")</f>
        <v>0</v>
      </c>
      <c r="T3" s="6">
        <f>SUMIFS(Concentrado!U$2:U$563,Concentrado!$A$2:$A$563,"="&amp;$A3,Concentrado!$B$2:$B$563, "=Aguascalientes")</f>
        <v>37.693269999999998</v>
      </c>
    </row>
    <row r="4" spans="1:20" x14ac:dyDescent="0.25">
      <c r="A4" s="3">
        <v>2005</v>
      </c>
      <c r="B4" s="6">
        <f>SUMIFS(Concentrado!C$2:C$563,Concentrado!$A$2:$A$563,"="&amp;$A4,Concentrado!$B$2:$B$563, "=Aguascalientes")</f>
        <v>1472.4407000000001</v>
      </c>
      <c r="C4" s="6">
        <f>SUMIFS(Concentrado!D$2:D$563,Concentrado!$A$2:$A$563,"="&amp;$A4,Concentrado!$B$2:$B$563, "=Aguascalientes")</f>
        <v>54.623968444630918</v>
      </c>
      <c r="D4" s="6">
        <f>SUMIFS(Concentrado!E$2:E$563,Concentrado!$A$2:$A$563,"="&amp;$A4,Concentrado!$B$2:$B$563, "=Aguascalientes")</f>
        <v>332.90755000000001</v>
      </c>
      <c r="E4" s="6">
        <f>SUMIFS(Concentrado!F$2:F$563,Concentrado!$A$2:$A$563,"="&amp;$A4,Concentrado!$B$2:$B$563, "=Aguascalientes")</f>
        <v>12.350060349581065</v>
      </c>
      <c r="F4" s="6">
        <f>SUMIFS(Concentrado!G$2:G$563,Concentrado!$A$2:$A$563,"="&amp;$A4,Concentrado!$B$2:$B$563, "=Aguascalientes")</f>
        <v>536.09199999999998</v>
      </c>
      <c r="G4" s="6">
        <f>SUMIFS(Concentrado!H$2:H$563,Concentrado!$A$2:$A$563,"="&amp;$A4,Concentrado!$B$2:$B$563, "=Aguascalientes")</f>
        <v>19.887709224160318</v>
      </c>
      <c r="H4" s="6">
        <f>SUMIFS(Concentrado!I$2:I$563,Concentrado!$A$2:$A$563,"="&amp;$A4,Concentrado!$B$2:$B$563, "=Aguascalientes")</f>
        <v>150.45626999999999</v>
      </c>
      <c r="I4" s="6">
        <f>SUMIFS(Concentrado!J$2:J$563,Concentrado!$A$2:$A$563,"="&amp;$A4,Concentrado!$B$2:$B$563, "=Aguascalientes")</f>
        <v>5.5815616511937414</v>
      </c>
      <c r="J4" s="6">
        <f>SUMIFS(Concentrado!K$2:K$563,Concentrado!$A$2:$A$563,"="&amp;$A4,Concentrado!$B$2:$B$563, "=Aguascalientes")</f>
        <v>159.3219</v>
      </c>
      <c r="K4" s="6">
        <f>SUMIFS(Concentrado!L$2:L$563,Concentrado!$A$2:$A$563,"="&amp;$A4,Concentrado!$B$2:$B$563, "=Aguascalientes")</f>
        <v>5.9104549596724958</v>
      </c>
      <c r="L4" s="6">
        <f>SUMIFS(Concentrado!M$2:M$563,Concentrado!$A$2:$A$563,"="&amp;$A4,Concentrado!$B$2:$B$563, "=Aguascalientes")</f>
        <v>44.376100000000001</v>
      </c>
      <c r="M4" s="6">
        <f>SUMIFS(Concentrado!N$2:N$563,Concentrado!$A$2:$A$563,"="&amp;$A4,Concentrado!$B$2:$B$563, "=Aguascalientes")</f>
        <v>1.646245370761475</v>
      </c>
      <c r="N4" s="6">
        <f>SUMIFS(Concentrado!O$2:O$563,Concentrado!$A$2:$A$563,"="&amp;$A4,Concentrado!$B$2:$B$563, "=Aguascalientes")</f>
        <v>2695.5945199999996</v>
      </c>
      <c r="O4" s="6">
        <f>SUMIFS(Concentrado!P$2:P$563,Concentrado!$A$2:$A$563,"="&amp;$A4,Concentrado!$B$2:$B$563, "=Aguascalientes")</f>
        <v>0</v>
      </c>
      <c r="P4" s="6">
        <f>SUMIFS(Concentrado!Q$2:Q$563,Concentrado!$A$2:$A$563,"="&amp;$A4,Concentrado!$B$2:$B$563, "=Aguascalientes")</f>
        <v>0</v>
      </c>
      <c r="Q4" s="6">
        <f>SUMIFS(Concentrado!R$2:R$563,Concentrado!$A$2:$A$563,"="&amp;$A4,Concentrado!$B$2:$B$563, "=Aguascalientes")</f>
        <v>0</v>
      </c>
      <c r="R4" s="6">
        <f>SUMIFS(Concentrado!S$2:S$563,Concentrado!$A$2:$A$563,"="&amp;$A4,Concentrado!$B$2:$B$563, "=Aguascalientes")</f>
        <v>0</v>
      </c>
      <c r="S4" s="6">
        <f>SUMIFS(Concentrado!T$2:T$563,Concentrado!$A$2:$A$563,"="&amp;$A4,Concentrado!$B$2:$B$563, "=Aguascalientes")</f>
        <v>0</v>
      </c>
      <c r="T4" s="6">
        <f>SUMIFS(Concentrado!U$2:U$563,Concentrado!$A$2:$A$563,"="&amp;$A4,Concentrado!$B$2:$B$563, "=Aguascalientes")</f>
        <v>44.376100000000001</v>
      </c>
    </row>
    <row r="5" spans="1:20" x14ac:dyDescent="0.25">
      <c r="A5" s="3">
        <v>2006</v>
      </c>
      <c r="B5" s="6">
        <f>SUMIFS(Concentrado!C$2:C$563,Concentrado!$A$2:$A$563,"="&amp;$A5,Concentrado!$B$2:$B$563, "=Aguascalientes")</f>
        <v>1497.2360100000001</v>
      </c>
      <c r="C5" s="6">
        <f>SUMIFS(Concentrado!D$2:D$563,Concentrado!$A$2:$A$563,"="&amp;$A5,Concentrado!$B$2:$B$563, "=Aguascalientes")</f>
        <v>51.278888243176624</v>
      </c>
      <c r="D5" s="6">
        <f>SUMIFS(Concentrado!E$2:E$563,Concentrado!$A$2:$A$563,"="&amp;$A5,Concentrado!$B$2:$B$563, "=Aguascalientes")</f>
        <v>435.10516000000001</v>
      </c>
      <c r="E5" s="6">
        <f>SUMIFS(Concentrado!F$2:F$563,Concentrado!$A$2:$A$563,"="&amp;$A5,Concentrado!$B$2:$B$563, "=Aguascalientes")</f>
        <v>14.901931776052782</v>
      </c>
      <c r="F5" s="6">
        <f>SUMIFS(Concentrado!G$2:G$563,Concentrado!$A$2:$A$563,"="&amp;$A5,Concentrado!$B$2:$B$563, "=Aguascalientes")</f>
        <v>597.57399999999996</v>
      </c>
      <c r="G5" s="6">
        <f>SUMIFS(Concentrado!H$2:H$563,Concentrado!$A$2:$A$563,"="&amp;$A5,Concentrado!$B$2:$B$563, "=Aguascalientes")</f>
        <v>20.466332734695595</v>
      </c>
      <c r="H5" s="6">
        <f>SUMIFS(Concentrado!I$2:I$563,Concentrado!$A$2:$A$563,"="&amp;$A5,Concentrado!$B$2:$B$563, "=Aguascalientes")</f>
        <v>170.37762000000001</v>
      </c>
      <c r="I5" s="6">
        <f>SUMIFS(Concentrado!J$2:J$563,Concentrado!$A$2:$A$563,"="&amp;$A5,Concentrado!$B$2:$B$563, "=Aguascalientes")</f>
        <v>5.8352690402620047</v>
      </c>
      <c r="J5" s="6">
        <f>SUMIFS(Concentrado!K$2:K$563,Concentrado!$A$2:$A$563,"="&amp;$A5,Concentrado!$B$2:$B$563, "=Aguascalientes")</f>
        <v>154.24930000000001</v>
      </c>
      <c r="K5" s="6">
        <f>SUMIFS(Concentrado!L$2:L$563,Concentrado!$A$2:$A$563,"="&amp;$A5,Concentrado!$B$2:$B$563, "=Aguascalientes")</f>
        <v>5.2828896469623539</v>
      </c>
      <c r="L5" s="6">
        <f>SUMIFS(Concentrado!M$2:M$563,Concentrado!$A$2:$A$563,"="&amp;$A5,Concentrado!$B$2:$B$563, "=Aguascalientes")</f>
        <v>65.248220000000003</v>
      </c>
      <c r="M5" s="6">
        <f>SUMIFS(Concentrado!N$2:N$563,Concentrado!$A$2:$A$563,"="&amp;$A5,Concentrado!$B$2:$B$563, "=Aguascalientes")</f>
        <v>2.2346885588506527</v>
      </c>
      <c r="N5" s="6">
        <f>SUMIFS(Concentrado!O$2:O$563,Concentrado!$A$2:$A$563,"="&amp;$A5,Concentrado!$B$2:$B$563, "=Aguascalientes")</f>
        <v>2919.7903099999999</v>
      </c>
      <c r="O5" s="6">
        <f>SUMIFS(Concentrado!P$2:P$563,Concentrado!$A$2:$A$563,"="&amp;$A5,Concentrado!$B$2:$B$563, "=Aguascalientes")</f>
        <v>0</v>
      </c>
      <c r="P5" s="6">
        <f>SUMIFS(Concentrado!Q$2:Q$563,Concentrado!$A$2:$A$563,"="&amp;$A5,Concentrado!$B$2:$B$563, "=Aguascalientes")</f>
        <v>0</v>
      </c>
      <c r="Q5" s="6">
        <f>SUMIFS(Concentrado!R$2:R$563,Concentrado!$A$2:$A$563,"="&amp;$A5,Concentrado!$B$2:$B$563, "=Aguascalientes")</f>
        <v>0</v>
      </c>
      <c r="R5" s="6">
        <f>SUMIFS(Concentrado!S$2:S$563,Concentrado!$A$2:$A$563,"="&amp;$A5,Concentrado!$B$2:$B$563, "=Aguascalientes")</f>
        <v>0</v>
      </c>
      <c r="S5" s="6">
        <f>SUMIFS(Concentrado!T$2:T$563,Concentrado!$A$2:$A$563,"="&amp;$A5,Concentrado!$B$2:$B$563, "=Aguascalientes")</f>
        <v>0</v>
      </c>
      <c r="T5" s="6">
        <f>SUMIFS(Concentrado!U$2:U$563,Concentrado!$A$2:$A$563,"="&amp;$A5,Concentrado!$B$2:$B$563, "=Aguascalientes")</f>
        <v>65.248220000000003</v>
      </c>
    </row>
    <row r="6" spans="1:20" x14ac:dyDescent="0.25">
      <c r="A6" s="3">
        <v>2007</v>
      </c>
      <c r="B6" s="6">
        <f>SUMIFS(Concentrado!C$2:C$563,Concentrado!$A$2:$A$563,"="&amp;$A6,Concentrado!$B$2:$B$563, "=Aguascalientes")</f>
        <v>1675.1846</v>
      </c>
      <c r="C6" s="6">
        <f>SUMIFS(Concentrado!D$2:D$563,Concentrado!$A$2:$A$563,"="&amp;$A6,Concentrado!$B$2:$B$563, "=Aguascalientes")</f>
        <v>52.383422446894997</v>
      </c>
      <c r="D6" s="6">
        <f>SUMIFS(Concentrado!E$2:E$563,Concentrado!$A$2:$A$563,"="&amp;$A6,Concentrado!$B$2:$B$563, "=Aguascalientes")</f>
        <v>471.55939000000001</v>
      </c>
      <c r="E6" s="6">
        <f>SUMIFS(Concentrado!F$2:F$563,Concentrado!$A$2:$A$563,"="&amp;$A6,Concentrado!$B$2:$B$563, "=Aguascalientes")</f>
        <v>14.745774725466143</v>
      </c>
      <c r="F6" s="6">
        <f>SUMIFS(Concentrado!G$2:G$563,Concentrado!$A$2:$A$563,"="&amp;$A6,Concentrado!$B$2:$B$563, "=Aguascalientes")</f>
        <v>622.90309999999999</v>
      </c>
      <c r="G6" s="6">
        <f>SUMIFS(Concentrado!H$2:H$563,Concentrado!$A$2:$A$563,"="&amp;$A6,Concentrado!$B$2:$B$563, "=Aguascalientes")</f>
        <v>19.478328675407163</v>
      </c>
      <c r="H6" s="6">
        <f>SUMIFS(Concentrado!I$2:I$563,Concentrado!$A$2:$A$563,"="&amp;$A6,Concentrado!$B$2:$B$563, "=Aguascalientes")</f>
        <v>202.2722</v>
      </c>
      <c r="I6" s="6">
        <f>SUMIFS(Concentrado!J$2:J$563,Concentrado!$A$2:$A$563,"="&amp;$A6,Concentrado!$B$2:$B$563, "=Aguascalientes")</f>
        <v>6.3250999930770808</v>
      </c>
      <c r="J6" s="6">
        <f>SUMIFS(Concentrado!K$2:K$563,Concentrado!$A$2:$A$563,"="&amp;$A6,Concentrado!$B$2:$B$563, "=Aguascalientes")</f>
        <v>159.67750000000001</v>
      </c>
      <c r="K6" s="6">
        <f>SUMIFS(Concentrado!L$2:L$563,Concentrado!$A$2:$A$563,"="&amp;$A6,Concentrado!$B$2:$B$563, "=Aguascalientes")</f>
        <v>4.9931535532048681</v>
      </c>
      <c r="L6" s="6">
        <f>SUMIFS(Concentrado!M$2:M$563,Concentrado!$A$2:$A$563,"="&amp;$A6,Concentrado!$B$2:$B$563, "=Aguascalientes")</f>
        <v>66.332099999999997</v>
      </c>
      <c r="M6" s="6">
        <f>SUMIFS(Concentrado!N$2:N$563,Concentrado!$A$2:$A$563,"="&amp;$A6,Concentrado!$B$2:$B$563, "=Aguascalientes")</f>
        <v>2.0742206059497463</v>
      </c>
      <c r="N6" s="6">
        <f>SUMIFS(Concentrado!O$2:O$563,Concentrado!$A$2:$A$563,"="&amp;$A6,Concentrado!$B$2:$B$563, "=Aguascalientes")</f>
        <v>3197.9288900000001</v>
      </c>
      <c r="O6" s="6">
        <f>SUMIFS(Concentrado!P$2:P$563,Concentrado!$A$2:$A$563,"="&amp;$A6,Concentrado!$B$2:$B$563, "=Aguascalientes")</f>
        <v>0</v>
      </c>
      <c r="P6" s="6">
        <f>SUMIFS(Concentrado!Q$2:Q$563,Concentrado!$A$2:$A$563,"="&amp;$A6,Concentrado!$B$2:$B$563, "=Aguascalientes")</f>
        <v>0</v>
      </c>
      <c r="Q6" s="6">
        <f>SUMIFS(Concentrado!R$2:R$563,Concentrado!$A$2:$A$563,"="&amp;$A6,Concentrado!$B$2:$B$563, "=Aguascalientes")</f>
        <v>0</v>
      </c>
      <c r="R6" s="6">
        <f>SUMIFS(Concentrado!S$2:S$563,Concentrado!$A$2:$A$563,"="&amp;$A6,Concentrado!$B$2:$B$563, "=Aguascalientes")</f>
        <v>0</v>
      </c>
      <c r="S6" s="6">
        <f>SUMIFS(Concentrado!T$2:T$563,Concentrado!$A$2:$A$563,"="&amp;$A6,Concentrado!$B$2:$B$563, "=Aguascalientes")</f>
        <v>0</v>
      </c>
      <c r="T6" s="6">
        <f>SUMIFS(Concentrado!U$2:U$563,Concentrado!$A$2:$A$563,"="&amp;$A6,Concentrado!$B$2:$B$563, "=Aguascalientes")</f>
        <v>66.332099999999997</v>
      </c>
    </row>
    <row r="7" spans="1:20" x14ac:dyDescent="0.25">
      <c r="A7" s="3">
        <v>2008</v>
      </c>
      <c r="B7" s="6">
        <f>SUMIFS(Concentrado!C$2:C$563,Concentrado!$A$2:$A$563,"="&amp;$A7,Concentrado!$B$2:$B$563, "=Aguascalientes")</f>
        <v>1734.3164999999999</v>
      </c>
      <c r="C7" s="6">
        <f>SUMIFS(Concentrado!D$2:D$563,Concentrado!$A$2:$A$563,"="&amp;$A7,Concentrado!$B$2:$B$563, "=Aguascalientes")</f>
        <v>48.748751779046898</v>
      </c>
      <c r="D7" s="6">
        <f>SUMIFS(Concentrado!E$2:E$563,Concentrado!$A$2:$A$563,"="&amp;$A7,Concentrado!$B$2:$B$563, "=Aguascalientes")</f>
        <v>641.98770000000002</v>
      </c>
      <c r="E7" s="6">
        <f>SUMIFS(Concentrado!F$2:F$563,Concentrado!$A$2:$A$563,"="&amp;$A7,Concentrado!$B$2:$B$563, "=Aguascalientes")</f>
        <v>18.045206300292492</v>
      </c>
      <c r="F7" s="6">
        <f>SUMIFS(Concentrado!G$2:G$563,Concentrado!$A$2:$A$563,"="&amp;$A7,Concentrado!$B$2:$B$563, "=Aguascalientes")</f>
        <v>672.15350000000001</v>
      </c>
      <c r="G7" s="6">
        <f>SUMIFS(Concentrado!H$2:H$563,Concentrado!$A$2:$A$563,"="&amp;$A7,Concentrado!$B$2:$B$563, "=Aguascalientes")</f>
        <v>18.893116757476271</v>
      </c>
      <c r="H7" s="6">
        <f>SUMIFS(Concentrado!I$2:I$563,Concentrado!$A$2:$A$563,"="&amp;$A7,Concentrado!$B$2:$B$563, "=Aguascalientes")</f>
        <v>250.15860000000001</v>
      </c>
      <c r="I7" s="6">
        <f>SUMIFS(Concentrado!J$2:J$563,Concentrado!$A$2:$A$563,"="&amp;$A7,Concentrado!$B$2:$B$563, "=Aguascalientes")</f>
        <v>7.0315421071032196</v>
      </c>
      <c r="J7" s="6">
        <f>SUMIFS(Concentrado!K$2:K$563,Concentrado!$A$2:$A$563,"="&amp;$A7,Concentrado!$B$2:$B$563, "=Aguascalientes")</f>
        <v>181.5565</v>
      </c>
      <c r="K7" s="6">
        <f>SUMIFS(Concentrado!L$2:L$563,Concentrado!$A$2:$A$563,"="&amp;$A7,Concentrado!$B$2:$B$563, "=Aguascalientes")</f>
        <v>5.1032511957145807</v>
      </c>
      <c r="L7" s="6">
        <f>SUMIFS(Concentrado!M$2:M$563,Concentrado!$A$2:$A$563,"="&amp;$A7,Concentrado!$B$2:$B$563, "=Aguascalientes")</f>
        <v>77.490600000000001</v>
      </c>
      <c r="M7" s="6">
        <f>SUMIFS(Concentrado!N$2:N$563,Concentrado!$A$2:$A$563,"="&amp;$A7,Concentrado!$B$2:$B$563, "=Aguascalientes")</f>
        <v>2.1781318603665545</v>
      </c>
      <c r="N7" s="6">
        <f>SUMIFS(Concentrado!O$2:O$563,Concentrado!$A$2:$A$563,"="&amp;$A7,Concentrado!$B$2:$B$563, "=Aguascalientes")</f>
        <v>3557.6633999999995</v>
      </c>
      <c r="O7" s="6">
        <f>SUMIFS(Concentrado!P$2:P$563,Concentrado!$A$2:$A$563,"="&amp;$A7,Concentrado!$B$2:$B$563, "=Aguascalientes")</f>
        <v>0</v>
      </c>
      <c r="P7" s="6">
        <f>SUMIFS(Concentrado!Q$2:Q$563,Concentrado!$A$2:$A$563,"="&amp;$A7,Concentrado!$B$2:$B$563, "=Aguascalientes")</f>
        <v>0</v>
      </c>
      <c r="Q7" s="6">
        <f>SUMIFS(Concentrado!R$2:R$563,Concentrado!$A$2:$A$563,"="&amp;$A7,Concentrado!$B$2:$B$563, "=Aguascalientes")</f>
        <v>0</v>
      </c>
      <c r="R7" s="6">
        <f>SUMIFS(Concentrado!S$2:S$563,Concentrado!$A$2:$A$563,"="&amp;$A7,Concentrado!$B$2:$B$563, "=Aguascalientes")</f>
        <v>0</v>
      </c>
      <c r="S7" s="6">
        <f>SUMIFS(Concentrado!T$2:T$563,Concentrado!$A$2:$A$563,"="&amp;$A7,Concentrado!$B$2:$B$563, "=Aguascalientes")</f>
        <v>0</v>
      </c>
      <c r="T7" s="6">
        <f>SUMIFS(Concentrado!U$2:U$563,Concentrado!$A$2:$A$563,"="&amp;$A7,Concentrado!$B$2:$B$563, "=Aguascalientes")</f>
        <v>77.490600000000001</v>
      </c>
    </row>
    <row r="8" spans="1:20" x14ac:dyDescent="0.25">
      <c r="A8" s="3">
        <v>2009</v>
      </c>
      <c r="B8" s="6">
        <f>SUMIFS(Concentrado!C$2:C$563,Concentrado!$A$2:$A$563,"="&amp;$A8,Concentrado!$B$2:$B$563, "=Aguascalientes")</f>
        <v>1921.8291999999999</v>
      </c>
      <c r="C8" s="6">
        <f>SUMIFS(Concentrado!D$2:D$563,Concentrado!$A$2:$A$563,"="&amp;$A8,Concentrado!$B$2:$B$563, "=Aguascalientes")</f>
        <v>44.807744287035298</v>
      </c>
      <c r="D8" s="6">
        <f>SUMIFS(Concentrado!E$2:E$563,Concentrado!$A$2:$A$563,"="&amp;$A8,Concentrado!$B$2:$B$563, "=Aguascalientes")</f>
        <v>956.529</v>
      </c>
      <c r="E8" s="6">
        <f>SUMIFS(Concentrado!F$2:F$563,Concentrado!$A$2:$A$563,"="&amp;$A8,Concentrado!$B$2:$B$563, "=Aguascalientes")</f>
        <v>22.301621202931866</v>
      </c>
      <c r="F8" s="6">
        <f>SUMIFS(Concentrado!G$2:G$563,Concentrado!$A$2:$A$563,"="&amp;$A8,Concentrado!$B$2:$B$563, "=Aguascalientes")</f>
        <v>786.96510000000001</v>
      </c>
      <c r="G8" s="6">
        <f>SUMIFS(Concentrado!H$2:H$563,Concentrado!$A$2:$A$563,"="&amp;$A8,Concentrado!$B$2:$B$563, "=Aguascalientes")</f>
        <v>18.348212715063941</v>
      </c>
      <c r="H8" s="6">
        <f>SUMIFS(Concentrado!I$2:I$563,Concentrado!$A$2:$A$563,"="&amp;$A8,Concentrado!$B$2:$B$563, "=Aguascalientes")</f>
        <v>345.69646</v>
      </c>
      <c r="I8" s="6">
        <f>SUMIFS(Concentrado!J$2:J$563,Concentrado!$A$2:$A$563,"="&amp;$A8,Concentrado!$B$2:$B$563, "=Aguascalientes")</f>
        <v>8.0599662970118917</v>
      </c>
      <c r="J8" s="6">
        <f>SUMIFS(Concentrado!K$2:K$563,Concentrado!$A$2:$A$563,"="&amp;$A8,Concentrado!$B$2:$B$563, "=Aguascalientes")</f>
        <v>195.71513999999999</v>
      </c>
      <c r="K8" s="6">
        <f>SUMIFS(Concentrado!L$2:L$563,Concentrado!$A$2:$A$563,"="&amp;$A8,Concentrado!$B$2:$B$563, "=Aguascalientes")</f>
        <v>4.5631286829346296</v>
      </c>
      <c r="L8" s="6">
        <f>SUMIFS(Concentrado!M$2:M$563,Concentrado!$A$2:$A$563,"="&amp;$A8,Concentrado!$B$2:$B$563, "=Aguascalientes")</f>
        <v>82.320999999999998</v>
      </c>
      <c r="M8" s="6">
        <f>SUMIFS(Concentrado!N$2:N$563,Concentrado!$A$2:$A$563,"="&amp;$A8,Concentrado!$B$2:$B$563, "=Aguascalientes")</f>
        <v>1.9193268150223923</v>
      </c>
      <c r="N8" s="6">
        <f>SUMIFS(Concentrado!O$2:O$563,Concentrado!$A$2:$A$563,"="&amp;$A8,Concentrado!$B$2:$B$563, "=Aguascalientes")</f>
        <v>4289.0558999999994</v>
      </c>
      <c r="O8" s="6">
        <f>SUMIFS(Concentrado!P$2:P$563,Concentrado!$A$2:$A$563,"="&amp;$A8,Concentrado!$B$2:$B$563, "=Aguascalientes")</f>
        <v>0</v>
      </c>
      <c r="P8" s="6">
        <f>SUMIFS(Concentrado!Q$2:Q$563,Concentrado!$A$2:$A$563,"="&amp;$A8,Concentrado!$B$2:$B$563, "=Aguascalientes")</f>
        <v>0</v>
      </c>
      <c r="Q8" s="6">
        <f>SUMIFS(Concentrado!R$2:R$563,Concentrado!$A$2:$A$563,"="&amp;$A8,Concentrado!$B$2:$B$563, "=Aguascalientes")</f>
        <v>0</v>
      </c>
      <c r="R8" s="6">
        <f>SUMIFS(Concentrado!S$2:S$563,Concentrado!$A$2:$A$563,"="&amp;$A8,Concentrado!$B$2:$B$563, "=Aguascalientes")</f>
        <v>0</v>
      </c>
      <c r="S8" s="6">
        <f>SUMIFS(Concentrado!T$2:T$563,Concentrado!$A$2:$A$563,"="&amp;$A8,Concentrado!$B$2:$B$563, "=Aguascalientes")</f>
        <v>0</v>
      </c>
      <c r="T8" s="6">
        <f>SUMIFS(Concentrado!U$2:U$563,Concentrado!$A$2:$A$563,"="&amp;$A8,Concentrado!$B$2:$B$563, "=Aguascalientes")</f>
        <v>82.320999999999998</v>
      </c>
    </row>
    <row r="9" spans="1:20" x14ac:dyDescent="0.25">
      <c r="A9" s="3">
        <v>2010</v>
      </c>
      <c r="B9" s="6">
        <f>SUMIFS(Concentrado!C$2:C$563,Concentrado!$A$2:$A$563,"="&amp;$A9,Concentrado!$B$2:$B$563, "=Aguascalientes")</f>
        <v>2217.1676000000002</v>
      </c>
      <c r="C9" s="6">
        <f>SUMIFS(Concentrado!D$2:D$563,Concentrado!$A$2:$A$563,"="&amp;$A9,Concentrado!$B$2:$B$563, "=Aguascalientes")</f>
        <v>51.108593683849982</v>
      </c>
      <c r="D9" s="6">
        <f>SUMIFS(Concentrado!E$2:E$563,Concentrado!$A$2:$A$563,"="&amp;$A9,Concentrado!$B$2:$B$563, "=Aguascalientes")</f>
        <v>644.95276999999999</v>
      </c>
      <c r="E9" s="6">
        <f>SUMIFS(Concentrado!F$2:F$563,Concentrado!$A$2:$A$563,"="&amp;$A9,Concentrado!$B$2:$B$563, "=Aguascalientes")</f>
        <v>14.86699925941708</v>
      </c>
      <c r="F9" s="6">
        <f>SUMIFS(Concentrado!G$2:G$563,Concentrado!$A$2:$A$563,"="&amp;$A9,Concentrado!$B$2:$B$563, "=Aguascalientes")</f>
        <v>900.51310000000001</v>
      </c>
      <c r="G9" s="6">
        <f>SUMIFS(Concentrado!H$2:H$563,Concentrado!$A$2:$A$563,"="&amp;$A9,Concentrado!$B$2:$B$563, "=Aguascalientes")</f>
        <v>20.757996885253132</v>
      </c>
      <c r="H9" s="6">
        <f>SUMIFS(Concentrado!I$2:I$563,Concentrado!$A$2:$A$563,"="&amp;$A9,Concentrado!$B$2:$B$563, "=Aguascalientes")</f>
        <v>325.51280000000003</v>
      </c>
      <c r="I9" s="6">
        <f>SUMIFS(Concentrado!J$2:J$563,Concentrado!$A$2:$A$563,"="&amp;$A9,Concentrado!$B$2:$B$563, "=Aguascalientes")</f>
        <v>7.5034929403137234</v>
      </c>
      <c r="J9" s="6">
        <f>SUMIFS(Concentrado!K$2:K$563,Concentrado!$A$2:$A$563,"="&amp;$A9,Concentrado!$B$2:$B$563, "=Aguascalientes")</f>
        <v>120.17695000000001</v>
      </c>
      <c r="K9" s="6">
        <f>SUMIFS(Concentrado!L$2:L$563,Concentrado!$A$2:$A$563,"="&amp;$A9,Concentrado!$B$2:$B$563, "=Aguascalientes")</f>
        <v>2.7702348292092824</v>
      </c>
      <c r="L9" s="6">
        <f>SUMIFS(Concentrado!M$2:M$563,Concentrado!$A$2:$A$563,"="&amp;$A9,Concentrado!$B$2:$B$563, "=Aguascalientes")</f>
        <v>129.82705999999999</v>
      </c>
      <c r="M9" s="6">
        <f>SUMIFS(Concentrado!N$2:N$563,Concentrado!$A$2:$A$563,"="&amp;$A9,Concentrado!$B$2:$B$563, "=Aguascalientes")</f>
        <v>2.9926824019568081</v>
      </c>
      <c r="N9" s="6">
        <f>SUMIFS(Concentrado!O$2:O$563,Concentrado!$A$2:$A$563,"="&amp;$A9,Concentrado!$B$2:$B$563, "=Aguascalientes")</f>
        <v>4338.1502799999998</v>
      </c>
      <c r="O9" s="6">
        <f>SUMIFS(Concentrado!P$2:P$563,Concentrado!$A$2:$A$563,"="&amp;$A9,Concentrado!$B$2:$B$563, "=Aguascalientes")</f>
        <v>0</v>
      </c>
      <c r="P9" s="6">
        <f>SUMIFS(Concentrado!Q$2:Q$563,Concentrado!$A$2:$A$563,"="&amp;$A9,Concentrado!$B$2:$B$563, "=Aguascalientes")</f>
        <v>0</v>
      </c>
      <c r="Q9" s="6">
        <f>SUMIFS(Concentrado!R$2:R$563,Concentrado!$A$2:$A$563,"="&amp;$A9,Concentrado!$B$2:$B$563, "=Aguascalientes")</f>
        <v>0</v>
      </c>
      <c r="R9" s="6">
        <f>SUMIFS(Concentrado!S$2:S$563,Concentrado!$A$2:$A$563,"="&amp;$A9,Concentrado!$B$2:$B$563, "=Aguascalientes")</f>
        <v>0</v>
      </c>
      <c r="S9" s="6">
        <f>SUMIFS(Concentrado!T$2:T$563,Concentrado!$A$2:$A$563,"="&amp;$A9,Concentrado!$B$2:$B$563, "=Aguascalientes")</f>
        <v>0</v>
      </c>
      <c r="T9" s="6">
        <f>SUMIFS(Concentrado!U$2:U$563,Concentrado!$A$2:$A$563,"="&amp;$A9,Concentrado!$B$2:$B$563, "=Aguascalientes")</f>
        <v>129.82705999999999</v>
      </c>
    </row>
    <row r="10" spans="1:20" x14ac:dyDescent="0.25">
      <c r="A10" s="3">
        <v>2011</v>
      </c>
      <c r="B10" s="6">
        <f>SUMIFS(Concentrado!C$2:C$563,Concentrado!$A$2:$A$563,"="&amp;$A10,Concentrado!$B$2:$B$563, "=Aguascalientes")</f>
        <v>2501.5713700000001</v>
      </c>
      <c r="C10" s="6">
        <f>SUMIFS(Concentrado!D$2:D$563,Concentrado!$A$2:$A$563,"="&amp;$A10,Concentrado!$B$2:$B$563, "=Aguascalientes")</f>
        <v>50.306366280569534</v>
      </c>
      <c r="D10" s="6">
        <f>SUMIFS(Concentrado!E$2:E$563,Concentrado!$A$2:$A$563,"="&amp;$A10,Concentrado!$B$2:$B$563, "=Aguascalientes")</f>
        <v>741.88932999999997</v>
      </c>
      <c r="E10" s="6">
        <f>SUMIFS(Concentrado!F$2:F$563,Concentrado!$A$2:$A$563,"="&amp;$A10,Concentrado!$B$2:$B$563, "=Aguascalientes")</f>
        <v>14.919325037936581</v>
      </c>
      <c r="F10" s="6">
        <f>SUMIFS(Concentrado!G$2:G$563,Concentrado!$A$2:$A$563,"="&amp;$A10,Concentrado!$B$2:$B$563, "=Aguascalientes")</f>
        <v>1014.16774</v>
      </c>
      <c r="G10" s="6">
        <f>SUMIFS(Concentrado!H$2:H$563,Concentrado!$A$2:$A$563,"="&amp;$A10,Concentrado!$B$2:$B$563, "=Aguascalientes")</f>
        <v>20.394818397037142</v>
      </c>
      <c r="H10" s="6">
        <f>SUMIFS(Concentrado!I$2:I$563,Concentrado!$A$2:$A$563,"="&amp;$A10,Concentrado!$B$2:$B$563, "=Aguascalientes")</f>
        <v>426.96528999999998</v>
      </c>
      <c r="I10" s="6">
        <f>SUMIFS(Concentrado!J$2:J$563,Concentrado!$A$2:$A$563,"="&amp;$A10,Concentrado!$B$2:$B$563, "=Aguascalientes")</f>
        <v>8.5862320481504355</v>
      </c>
      <c r="J10" s="6">
        <f>SUMIFS(Concentrado!K$2:K$563,Concentrado!$A$2:$A$563,"="&amp;$A10,Concentrado!$B$2:$B$563, "=Aguascalientes")</f>
        <v>186.22774000000001</v>
      </c>
      <c r="K10" s="6">
        <f>SUMIFS(Concentrado!L$2:L$563,Concentrado!$A$2:$A$563,"="&amp;$A10,Concentrado!$B$2:$B$563, "=Aguascalientes")</f>
        <v>3.7450224336564379</v>
      </c>
      <c r="L10" s="6">
        <f>SUMIFS(Concentrado!M$2:M$563,Concentrado!$A$2:$A$563,"="&amp;$A10,Concentrado!$B$2:$B$563, "=Aguascalientes")</f>
        <v>101.85208</v>
      </c>
      <c r="M10" s="6">
        <f>SUMIFS(Concentrado!N$2:N$563,Concentrado!$A$2:$A$563,"="&amp;$A10,Concentrado!$B$2:$B$563, "=Aguascalientes")</f>
        <v>2.0482358026498644</v>
      </c>
      <c r="N10" s="6">
        <f>SUMIFS(Concentrado!O$2:O$563,Concentrado!$A$2:$A$563,"="&amp;$A10,Concentrado!$B$2:$B$563, "=Aguascalientes")</f>
        <v>4972.6735500000004</v>
      </c>
      <c r="O10" s="6">
        <f>SUMIFS(Concentrado!P$2:P$563,Concentrado!$A$2:$A$563,"="&amp;$A10,Concentrado!$B$2:$B$563, "=Aguascalientes")</f>
        <v>0</v>
      </c>
      <c r="P10" s="6">
        <f>SUMIFS(Concentrado!Q$2:Q$563,Concentrado!$A$2:$A$563,"="&amp;$A10,Concentrado!$B$2:$B$563, "=Aguascalientes")</f>
        <v>0</v>
      </c>
      <c r="Q10" s="6">
        <f>SUMIFS(Concentrado!R$2:R$563,Concentrado!$A$2:$A$563,"="&amp;$A10,Concentrado!$B$2:$B$563, "=Aguascalientes")</f>
        <v>0</v>
      </c>
      <c r="R10" s="6">
        <f>SUMIFS(Concentrado!S$2:S$563,Concentrado!$A$2:$A$563,"="&amp;$A10,Concentrado!$B$2:$B$563, "=Aguascalientes")</f>
        <v>0</v>
      </c>
      <c r="S10" s="6">
        <f>SUMIFS(Concentrado!T$2:T$563,Concentrado!$A$2:$A$563,"="&amp;$A10,Concentrado!$B$2:$B$563, "=Aguascalientes")</f>
        <v>0</v>
      </c>
      <c r="T10" s="6">
        <f>SUMIFS(Concentrado!U$2:U$563,Concentrado!$A$2:$A$563,"="&amp;$A10,Concentrado!$B$2:$B$563, "=Aguascalientes")</f>
        <v>101.85208</v>
      </c>
    </row>
    <row r="11" spans="1:20" x14ac:dyDescent="0.25">
      <c r="A11" s="3">
        <v>2012</v>
      </c>
      <c r="B11" s="6">
        <f>SUMIFS(Concentrado!C$2:C$563,Concentrado!$A$2:$A$563,"="&amp;$A11,Concentrado!$B$2:$B$563, "=Aguascalientes")</f>
        <v>2675.00785</v>
      </c>
      <c r="C11" s="6">
        <f>SUMIFS(Concentrado!D$2:D$563,Concentrado!$A$2:$A$563,"="&amp;$A11,Concentrado!$B$2:$B$563, "=Aguascalientes")</f>
        <v>48.187301101080919</v>
      </c>
      <c r="D11" s="6">
        <f>SUMIFS(Concentrado!E$2:E$563,Concentrado!$A$2:$A$563,"="&amp;$A11,Concentrado!$B$2:$B$563, "=Aguascalientes")</f>
        <v>838.00810000000001</v>
      </c>
      <c r="E11" s="6">
        <f>SUMIFS(Concentrado!F$2:F$563,Concentrado!$A$2:$A$563,"="&amp;$A11,Concentrado!$B$2:$B$563, "=Aguascalientes")</f>
        <v>15.095786967445621</v>
      </c>
      <c r="F11" s="6">
        <f>SUMIFS(Concentrado!G$2:G$563,Concentrado!$A$2:$A$563,"="&amp;$A11,Concentrado!$B$2:$B$563, "=Aguascalientes")</f>
        <v>1107.71576</v>
      </c>
      <c r="G11" s="6">
        <f>SUMIFS(Concentrado!H$2:H$563,Concentrado!$A$2:$A$563,"="&amp;$A11,Concentrado!$B$2:$B$563, "=Aguascalientes")</f>
        <v>19.954271484299639</v>
      </c>
      <c r="H11" s="6">
        <f>SUMIFS(Concentrado!I$2:I$563,Concentrado!$A$2:$A$563,"="&amp;$A11,Concentrado!$B$2:$B$563, "=Aguascalientes")</f>
        <v>371.38376</v>
      </c>
      <c r="I11" s="6">
        <f>SUMIFS(Concentrado!J$2:J$563,Concentrado!$A$2:$A$563,"="&amp;$A11,Concentrado!$B$2:$B$563, "=Aguascalientes")</f>
        <v>6.6900667477187303</v>
      </c>
      <c r="J11" s="6">
        <f>SUMIFS(Concentrado!K$2:K$563,Concentrado!$A$2:$A$563,"="&amp;$A11,Concentrado!$B$2:$B$563, "=Aguascalientes")</f>
        <v>432.32889999999998</v>
      </c>
      <c r="K11" s="6">
        <f>SUMIFS(Concentrado!L$2:L$563,Concentrado!$A$2:$A$563,"="&amp;$A11,Concentrado!$B$2:$B$563, "=Aguascalientes")</f>
        <v>7.7879258855255706</v>
      </c>
      <c r="L11" s="6">
        <f>SUMIFS(Concentrado!M$2:M$563,Concentrado!$A$2:$A$563,"="&amp;$A11,Concentrado!$B$2:$B$563, "=Aguascalientes")</f>
        <v>126.827</v>
      </c>
      <c r="M11" s="6">
        <f>SUMIFS(Concentrado!N$2:N$563,Concentrado!$A$2:$A$563,"="&amp;$A11,Concentrado!$B$2:$B$563, "=Aguascalientes")</f>
        <v>2.2846478139295141</v>
      </c>
      <c r="N11" s="6">
        <f>SUMIFS(Concentrado!O$2:O$563,Concentrado!$A$2:$A$563,"="&amp;$A11,Concentrado!$B$2:$B$563, "=Aguascalientes")</f>
        <v>5551.2713700000004</v>
      </c>
      <c r="O11" s="6">
        <f>SUMIFS(Concentrado!P$2:P$563,Concentrado!$A$2:$A$563,"="&amp;$A11,Concentrado!$B$2:$B$563, "=Aguascalientes")</f>
        <v>0</v>
      </c>
      <c r="P11" s="6">
        <f>SUMIFS(Concentrado!Q$2:Q$563,Concentrado!$A$2:$A$563,"="&amp;$A11,Concentrado!$B$2:$B$563, "=Aguascalientes")</f>
        <v>0</v>
      </c>
      <c r="Q11" s="6">
        <f>SUMIFS(Concentrado!R$2:R$563,Concentrado!$A$2:$A$563,"="&amp;$A11,Concentrado!$B$2:$B$563, "=Aguascalientes")</f>
        <v>0</v>
      </c>
      <c r="R11" s="6">
        <f>SUMIFS(Concentrado!S$2:S$563,Concentrado!$A$2:$A$563,"="&amp;$A11,Concentrado!$B$2:$B$563, "=Aguascalientes")</f>
        <v>0</v>
      </c>
      <c r="S11" s="6">
        <f>SUMIFS(Concentrado!T$2:T$563,Concentrado!$A$2:$A$563,"="&amp;$A11,Concentrado!$B$2:$B$563, "=Aguascalientes")</f>
        <v>0</v>
      </c>
      <c r="T11" s="6">
        <f>SUMIFS(Concentrado!U$2:U$563,Concentrado!$A$2:$A$563,"="&amp;$A11,Concentrado!$B$2:$B$563, "=Aguascalientes")</f>
        <v>126.827</v>
      </c>
    </row>
    <row r="12" spans="1:20" x14ac:dyDescent="0.25">
      <c r="A12" s="3">
        <v>2013</v>
      </c>
      <c r="B12" s="6">
        <f>SUMIFS(Concentrado!C$2:C$563,Concentrado!$A$2:$A$563,"="&amp;$A12,Concentrado!$B$2:$B$563, "=Aguascalientes")</f>
        <v>2830.7516700000001</v>
      </c>
      <c r="C12" s="6">
        <f>SUMIFS(Concentrado!D$2:D$563,Concentrado!$A$2:$A$563,"="&amp;$A12,Concentrado!$B$2:$B$563, "=Aguascalientes")</f>
        <v>46.934745438700261</v>
      </c>
      <c r="D12" s="6">
        <f>SUMIFS(Concentrado!E$2:E$563,Concentrado!$A$2:$A$563,"="&amp;$A12,Concentrado!$B$2:$B$563, "=Aguascalientes")</f>
        <v>883.77170000000001</v>
      </c>
      <c r="E12" s="6">
        <f>SUMIFS(Concentrado!F$2:F$563,Concentrado!$A$2:$A$563,"="&amp;$A12,Concentrado!$B$2:$B$563, "=Aguascalientes")</f>
        <v>14.653210384020499</v>
      </c>
      <c r="F12" s="6">
        <f>SUMIFS(Concentrado!G$2:G$563,Concentrado!$A$2:$A$563,"="&amp;$A12,Concentrado!$B$2:$B$563, "=Aguascalientes")</f>
        <v>1180.62284</v>
      </c>
      <c r="G12" s="6">
        <f>SUMIFS(Concentrado!H$2:H$563,Concentrado!$A$2:$A$563,"="&amp;$A12,Concentrado!$B$2:$B$563, "=Aguascalientes")</f>
        <v>19.575094856171308</v>
      </c>
      <c r="H12" s="6">
        <f>SUMIFS(Concentrado!I$2:I$563,Concentrado!$A$2:$A$563,"="&amp;$A12,Concentrado!$B$2:$B$563, "=Aguascalientes")</f>
        <v>357.77562</v>
      </c>
      <c r="I12" s="6">
        <f>SUMIFS(Concentrado!J$2:J$563,Concentrado!$A$2:$A$563,"="&amp;$A12,Concentrado!$B$2:$B$563, "=Aguascalientes")</f>
        <v>5.932031349423581</v>
      </c>
      <c r="J12" s="6">
        <f>SUMIFS(Concentrado!K$2:K$563,Concentrado!$A$2:$A$563,"="&amp;$A12,Concentrado!$B$2:$B$563, "=Aguascalientes")</f>
        <v>682.14941999999996</v>
      </c>
      <c r="K12" s="6">
        <f>SUMIFS(Concentrado!L$2:L$563,Concentrado!$A$2:$A$563,"="&amp;$A12,Concentrado!$B$2:$B$563, "=Aguascalientes")</f>
        <v>11.310250107123322</v>
      </c>
      <c r="L12" s="6">
        <f>SUMIFS(Concentrado!M$2:M$563,Concentrado!$A$2:$A$563,"="&amp;$A12,Concentrado!$B$2:$B$563, "=Aguascalientes")</f>
        <v>96.178399999999996</v>
      </c>
      <c r="M12" s="6">
        <f>SUMIFS(Concentrado!N$2:N$563,Concentrado!$A$2:$A$563,"="&amp;$A12,Concentrado!$B$2:$B$563, "=Aguascalientes")</f>
        <v>1.5946678645610366</v>
      </c>
      <c r="N12" s="6">
        <f>SUMIFS(Concentrado!O$2:O$563,Concentrado!$A$2:$A$563,"="&amp;$A12,Concentrado!$B$2:$B$563, "=Aguascalientes")</f>
        <v>6031.2496499999997</v>
      </c>
      <c r="O12" s="6">
        <f>SUMIFS(Concentrado!P$2:P$563,Concentrado!$A$2:$A$563,"="&amp;$A12,Concentrado!$B$2:$B$563, "=Aguascalientes")</f>
        <v>0</v>
      </c>
      <c r="P12" s="6">
        <f>SUMIFS(Concentrado!Q$2:Q$563,Concentrado!$A$2:$A$563,"="&amp;$A12,Concentrado!$B$2:$B$563, "=Aguascalientes")</f>
        <v>0</v>
      </c>
      <c r="Q12" s="6">
        <f>SUMIFS(Concentrado!R$2:R$563,Concentrado!$A$2:$A$563,"="&amp;$A12,Concentrado!$B$2:$B$563, "=Aguascalientes")</f>
        <v>0</v>
      </c>
      <c r="R12" s="6">
        <f>SUMIFS(Concentrado!S$2:S$563,Concentrado!$A$2:$A$563,"="&amp;$A12,Concentrado!$B$2:$B$563, "=Aguascalientes")</f>
        <v>0</v>
      </c>
      <c r="S12" s="6">
        <f>SUMIFS(Concentrado!T$2:T$563,Concentrado!$A$2:$A$563,"="&amp;$A12,Concentrado!$B$2:$B$563, "=Aguascalientes")</f>
        <v>0</v>
      </c>
      <c r="T12" s="6">
        <f>SUMIFS(Concentrado!U$2:U$563,Concentrado!$A$2:$A$563,"="&amp;$A12,Concentrado!$B$2:$B$563, "=Aguascalientes")</f>
        <v>96.178399999999996</v>
      </c>
    </row>
    <row r="13" spans="1:20" x14ac:dyDescent="0.25">
      <c r="A13" s="3">
        <v>2014</v>
      </c>
      <c r="B13" s="6">
        <f>SUMIFS(Concentrado!C$2:C$563,Concentrado!$A$2:$A$563,"="&amp;$A13,Concentrado!$B$2:$B$563, "=Aguascalientes")</f>
        <v>2716.3698100000001</v>
      </c>
      <c r="C13" s="6">
        <f>SUMIFS(Concentrado!D$2:D$563,Concentrado!$A$2:$A$563,"="&amp;$A13,Concentrado!$B$2:$B$563, "=Aguascalientes")</f>
        <v>46.627970159525184</v>
      </c>
      <c r="D13" s="6">
        <f>SUMIFS(Concentrado!E$2:E$563,Concentrado!$A$2:$A$563,"="&amp;$A13,Concentrado!$B$2:$B$563, "=Aguascalientes")</f>
        <v>705.35841000000005</v>
      </c>
      <c r="E13" s="6">
        <f>SUMIFS(Concentrado!F$2:F$563,Concentrado!$A$2:$A$563,"="&amp;$A13,Concentrado!$B$2:$B$563, "=Aguascalientes")</f>
        <v>12.107862034164683</v>
      </c>
      <c r="F13" s="6">
        <f>SUMIFS(Concentrado!G$2:G$563,Concentrado!$A$2:$A$563,"="&amp;$A13,Concentrado!$B$2:$B$563, "=Aguascalientes")</f>
        <v>1286.2614000000001</v>
      </c>
      <c r="G13" s="6">
        <f>SUMIFS(Concentrado!H$2:H$563,Concentrado!$A$2:$A$563,"="&amp;$A13,Concentrado!$B$2:$B$563, "=Aguascalientes")</f>
        <v>22.079378866513423</v>
      </c>
      <c r="H13" s="6">
        <f>SUMIFS(Concentrado!I$2:I$563,Concentrado!$A$2:$A$563,"="&amp;$A13,Concentrado!$B$2:$B$563, "=Aguascalientes")</f>
        <v>474.14595000000003</v>
      </c>
      <c r="I13" s="6">
        <f>SUMIFS(Concentrado!J$2:J$563,Concentrado!$A$2:$A$563,"="&amp;$A13,Concentrado!$B$2:$B$563, "=Aguascalientes")</f>
        <v>8.138973981550663</v>
      </c>
      <c r="J13" s="6">
        <f>SUMIFS(Concentrado!K$2:K$563,Concentrado!$A$2:$A$563,"="&amp;$A13,Concentrado!$B$2:$B$563, "=Aguascalientes")</f>
        <v>533.21434999999997</v>
      </c>
      <c r="K13" s="6">
        <f>SUMIFS(Concentrado!L$2:L$563,Concentrado!$A$2:$A$563,"="&amp;$A13,Concentrado!$B$2:$B$563, "=Aguascalientes")</f>
        <v>9.1529153022174903</v>
      </c>
      <c r="L13" s="6">
        <f>SUMIFS(Concentrado!M$2:M$563,Concentrado!$A$2:$A$563,"="&amp;$A13,Concentrado!$B$2:$B$563, "=Aguascalientes")</f>
        <v>110.2732</v>
      </c>
      <c r="M13" s="6">
        <f>SUMIFS(Concentrado!N$2:N$563,Concentrado!$A$2:$A$563,"="&amp;$A13,Concentrado!$B$2:$B$563, "=Aguascalientes")</f>
        <v>1.8928996560285554</v>
      </c>
      <c r="N13" s="6">
        <f>SUMIFS(Concentrado!O$2:O$563,Concentrado!$A$2:$A$563,"="&amp;$A13,Concentrado!$B$2:$B$563, "=Aguascalientes")</f>
        <v>5825.6231200000002</v>
      </c>
      <c r="O13" s="6">
        <f>SUMIFS(Concentrado!P$2:P$563,Concentrado!$A$2:$A$563,"="&amp;$A13,Concentrado!$B$2:$B$563, "=Aguascalientes")</f>
        <v>0</v>
      </c>
      <c r="P13" s="6">
        <f>SUMIFS(Concentrado!Q$2:Q$563,Concentrado!$A$2:$A$563,"="&amp;$A13,Concentrado!$B$2:$B$563, "=Aguascalientes")</f>
        <v>0</v>
      </c>
      <c r="Q13" s="6">
        <f>SUMIFS(Concentrado!R$2:R$563,Concentrado!$A$2:$A$563,"="&amp;$A13,Concentrado!$B$2:$B$563, "=Aguascalientes")</f>
        <v>0</v>
      </c>
      <c r="R13" s="6">
        <f>SUMIFS(Concentrado!S$2:S$563,Concentrado!$A$2:$A$563,"="&amp;$A13,Concentrado!$B$2:$B$563, "=Aguascalientes")</f>
        <v>0</v>
      </c>
      <c r="S13" s="6">
        <f>SUMIFS(Concentrado!T$2:T$563,Concentrado!$A$2:$A$563,"="&amp;$A13,Concentrado!$B$2:$B$563, "=Aguascalientes")</f>
        <v>0</v>
      </c>
      <c r="T13" s="6">
        <f>SUMIFS(Concentrado!U$2:U$563,Concentrado!$A$2:$A$563,"="&amp;$A13,Concentrado!$B$2:$B$563, "=Aguascalientes")</f>
        <v>110.2732</v>
      </c>
    </row>
    <row r="14" spans="1:20" x14ac:dyDescent="0.25">
      <c r="A14" s="3">
        <v>2015</v>
      </c>
      <c r="B14" s="6">
        <f>SUMIFS(Concentrado!C$2:C$563,Concentrado!$A$2:$A$563,"="&amp;$A14,Concentrado!$B$2:$B$563, "=Aguascalientes")</f>
        <v>2961.4286400000001</v>
      </c>
      <c r="C14" s="6">
        <f>SUMIFS(Concentrado!D$2:D$563,Concentrado!$A$2:$A$563,"="&amp;$A14,Concentrado!$B$2:$B$563, "=Aguascalientes")</f>
        <v>45.867937149050128</v>
      </c>
      <c r="D14" s="6">
        <f>SUMIFS(Concentrado!E$2:E$563,Concentrado!$A$2:$A$563,"="&amp;$A14,Concentrado!$B$2:$B$563, "=Aguascalientes")</f>
        <v>710.87247000000002</v>
      </c>
      <c r="E14" s="6">
        <f>SUMIFS(Concentrado!F$2:F$563,Concentrado!$A$2:$A$563,"="&amp;$A14,Concentrado!$B$2:$B$563, "=Aguascalientes")</f>
        <v>11.010312163034266</v>
      </c>
      <c r="F14" s="6">
        <f>SUMIFS(Concentrado!G$2:G$563,Concentrado!$A$2:$A$563,"="&amp;$A14,Concentrado!$B$2:$B$563, "=Aguascalientes")</f>
        <v>1349.82862</v>
      </c>
      <c r="G14" s="6">
        <f>SUMIFS(Concentrado!H$2:H$563,Concentrado!$A$2:$A$563,"="&amp;$A14,Concentrado!$B$2:$B$563, "=Aguascalientes")</f>
        <v>20.906752054693801</v>
      </c>
      <c r="H14" s="6">
        <f>SUMIFS(Concentrado!I$2:I$563,Concentrado!$A$2:$A$563,"="&amp;$A14,Concentrado!$B$2:$B$563, "=Aguascalientes")</f>
        <v>610.29584</v>
      </c>
      <c r="I14" s="6">
        <f>SUMIFS(Concentrado!J$2:J$563,Concentrado!$A$2:$A$563,"="&amp;$A14,Concentrado!$B$2:$B$563, "=Aguascalientes")</f>
        <v>9.4525361352103197</v>
      </c>
      <c r="J14" s="6">
        <f>SUMIFS(Concentrado!K$2:K$563,Concentrado!$A$2:$A$563,"="&amp;$A14,Concentrado!$B$2:$B$563, "=Aguascalientes")</f>
        <v>689.80641000000003</v>
      </c>
      <c r="K14" s="6">
        <f>SUMIFS(Concentrado!L$2:L$563,Concentrado!$A$2:$A$563,"="&amp;$A14,Concentrado!$B$2:$B$563, "=Aguascalientes")</f>
        <v>10.684031562175985</v>
      </c>
      <c r="L14" s="6">
        <f>SUMIFS(Concentrado!M$2:M$563,Concentrado!$A$2:$A$563,"="&amp;$A14,Concentrado!$B$2:$B$563, "=Aguascalientes")</f>
        <v>134.19232</v>
      </c>
      <c r="M14" s="6">
        <f>SUMIFS(Concentrado!N$2:N$563,Concentrado!$A$2:$A$563,"="&amp;$A14,Concentrado!$B$2:$B$563, "=Aguascalientes")</f>
        <v>2.07843093583549</v>
      </c>
      <c r="N14" s="6">
        <f>SUMIFS(Concentrado!O$2:O$563,Concentrado!$A$2:$A$563,"="&amp;$A14,Concentrado!$B$2:$B$563, "=Aguascalientes")</f>
        <v>6456.4243000000006</v>
      </c>
      <c r="O14" s="6">
        <f>SUMIFS(Concentrado!P$2:P$563,Concentrado!$A$2:$A$563,"="&amp;$A14,Concentrado!$B$2:$B$563, "=Aguascalientes")</f>
        <v>0</v>
      </c>
      <c r="P14" s="6">
        <f>SUMIFS(Concentrado!Q$2:Q$563,Concentrado!$A$2:$A$563,"="&amp;$A14,Concentrado!$B$2:$B$563, "=Aguascalientes")</f>
        <v>0</v>
      </c>
      <c r="Q14" s="6">
        <f>SUMIFS(Concentrado!R$2:R$563,Concentrado!$A$2:$A$563,"="&amp;$A14,Concentrado!$B$2:$B$563, "=Aguascalientes")</f>
        <v>0</v>
      </c>
      <c r="R14" s="6">
        <f>SUMIFS(Concentrado!S$2:S$563,Concentrado!$A$2:$A$563,"="&amp;$A14,Concentrado!$B$2:$B$563, "=Aguascalientes")</f>
        <v>0</v>
      </c>
      <c r="S14" s="6">
        <f>SUMIFS(Concentrado!T$2:T$563,Concentrado!$A$2:$A$563,"="&amp;$A14,Concentrado!$B$2:$B$563, "=Aguascalientes")</f>
        <v>0</v>
      </c>
      <c r="T14" s="6">
        <f>SUMIFS(Concentrado!U$2:U$563,Concentrado!$A$2:$A$563,"="&amp;$A14,Concentrado!$B$2:$B$563, "=Aguascalientes")</f>
        <v>134.19232</v>
      </c>
    </row>
    <row r="15" spans="1:20" x14ac:dyDescent="0.25">
      <c r="A15" s="3">
        <v>2016</v>
      </c>
      <c r="B15" s="6">
        <f>SUMIFS(Concentrado!C$2:C$563,Concentrado!$A$2:$A$563,"="&amp;$A15,Concentrado!$B$2:$B$563, "=Aguascalientes")</f>
        <v>3439.87995</v>
      </c>
      <c r="C15" s="6">
        <f>SUMIFS(Concentrado!D$2:D$563,Concentrado!$A$2:$A$563,"="&amp;$A15,Concentrado!$B$2:$B$563, "=Aguascalientes")</f>
        <v>51.048623551967864</v>
      </c>
      <c r="D15" s="6">
        <f>SUMIFS(Concentrado!E$2:E$563,Concentrado!$A$2:$A$563,"="&amp;$A15,Concentrado!$B$2:$B$563, "=Aguascalientes")</f>
        <v>725.86726999999996</v>
      </c>
      <c r="E15" s="6">
        <f>SUMIFS(Concentrado!F$2:F$563,Concentrado!$A$2:$A$563,"="&amp;$A15,Concentrado!$B$2:$B$563, "=Aguascalientes")</f>
        <v>10.772040173938228</v>
      </c>
      <c r="F15" s="6">
        <f>SUMIFS(Concentrado!G$2:G$563,Concentrado!$A$2:$A$563,"="&amp;$A15,Concentrado!$B$2:$B$563, "=Aguascalientes")</f>
        <v>1427.15479</v>
      </c>
      <c r="G15" s="6">
        <f>SUMIFS(Concentrado!H$2:H$563,Concentrado!$A$2:$A$563,"="&amp;$A15,Concentrado!$B$2:$B$563, "=Aguascalientes")</f>
        <v>21.179311105056957</v>
      </c>
      <c r="H15" s="6">
        <f>SUMIFS(Concentrado!I$2:I$563,Concentrado!$A$2:$A$563,"="&amp;$A15,Concentrado!$B$2:$B$563, "=Aguascalientes")</f>
        <v>533.50486000000001</v>
      </c>
      <c r="I15" s="6">
        <f>SUMIFS(Concentrado!J$2:J$563,Concentrado!$A$2:$A$563,"="&amp;$A15,Concentrado!$B$2:$B$563, "=Aguascalientes")</f>
        <v>7.9173369876717121</v>
      </c>
      <c r="J15" s="6">
        <f>SUMIFS(Concentrado!K$2:K$563,Concentrado!$A$2:$A$563,"="&amp;$A15,Concentrado!$B$2:$B$563, "=Aguascalientes")</f>
        <v>610.34956999999997</v>
      </c>
      <c r="K15" s="6">
        <f>SUMIFS(Concentrado!L$2:L$563,Concentrado!$A$2:$A$563,"="&amp;$A15,Concentrado!$B$2:$B$563, "=Aguascalientes")</f>
        <v>9.0577304693541585</v>
      </c>
      <c r="L15" s="6">
        <f>SUMIFS(Concentrado!M$2:M$563,Concentrado!$A$2:$A$563,"="&amp;$A15,Concentrado!$B$2:$B$563, "=Aguascalientes")</f>
        <v>1.6817599999999999</v>
      </c>
      <c r="M15" s="6">
        <f>SUMIFS(Concentrado!N$2:N$563,Concentrado!$A$2:$A$563,"="&amp;$A15,Concentrado!$B$2:$B$563, "=Aguascalientes")</f>
        <v>2.495771201107105E-2</v>
      </c>
      <c r="N15" s="6">
        <f>SUMIFS(Concentrado!O$2:O$563,Concentrado!$A$2:$A$563,"="&amp;$A15,Concentrado!$B$2:$B$563, "=Aguascalientes")</f>
        <v>6738.4382000000005</v>
      </c>
      <c r="O15" s="6">
        <f>SUMIFS(Concentrado!P$2:P$563,Concentrado!$A$2:$A$563,"="&amp;$A15,Concentrado!$B$2:$B$563, "=Aguascalientes")</f>
        <v>0</v>
      </c>
      <c r="P15" s="6">
        <f>SUMIFS(Concentrado!Q$2:Q$563,Concentrado!$A$2:$A$563,"="&amp;$A15,Concentrado!$B$2:$B$563, "=Aguascalientes")</f>
        <v>0</v>
      </c>
      <c r="Q15" s="6">
        <f>SUMIFS(Concentrado!R$2:R$563,Concentrado!$A$2:$A$563,"="&amp;$A15,Concentrado!$B$2:$B$563, "=Aguascalientes")</f>
        <v>0</v>
      </c>
      <c r="R15" s="6">
        <f>SUMIFS(Concentrado!S$2:S$563,Concentrado!$A$2:$A$563,"="&amp;$A15,Concentrado!$B$2:$B$563, "=Aguascalientes")</f>
        <v>0</v>
      </c>
      <c r="S15" s="6">
        <f>SUMIFS(Concentrado!T$2:T$563,Concentrado!$A$2:$A$563,"="&amp;$A15,Concentrado!$B$2:$B$563, "=Aguascalientes")</f>
        <v>0</v>
      </c>
      <c r="T15" s="6">
        <f>SUMIFS(Concentrado!U$2:U$563,Concentrado!$A$2:$A$563,"="&amp;$A15,Concentrado!$B$2:$B$563, "=Aguascalientes")</f>
        <v>1.6817599999999999</v>
      </c>
    </row>
    <row r="16" spans="1:20" x14ac:dyDescent="0.25">
      <c r="A16" s="3">
        <v>2017</v>
      </c>
      <c r="B16" s="6">
        <f>SUMIFS(Concentrado!C$2:C$563,Concentrado!$A$2:$A$563,"="&amp;$A16,Concentrado!$B$2:$B$563, "=Aguascalientes")</f>
        <v>3970.6043500000001</v>
      </c>
      <c r="C16" s="6">
        <f>SUMIFS(Concentrado!D$2:D$563,Concentrado!$A$2:$A$563,"="&amp;$A16,Concentrado!$B$2:$B$563, "=Aguascalientes")</f>
        <v>54.041856832667342</v>
      </c>
      <c r="D16" s="6">
        <f>SUMIFS(Concentrado!E$2:E$563,Concentrado!$A$2:$A$563,"="&amp;$A16,Concentrado!$B$2:$B$563, "=Aguascalientes")</f>
        <v>771.66539999999998</v>
      </c>
      <c r="E16" s="6">
        <f>SUMIFS(Concentrado!F$2:F$563,Concentrado!$A$2:$A$563,"="&amp;$A16,Concentrado!$B$2:$B$563, "=Aguascalientes")</f>
        <v>10.50274149564234</v>
      </c>
      <c r="F16" s="6">
        <f>SUMIFS(Concentrado!G$2:G$563,Concentrado!$A$2:$A$563,"="&amp;$A16,Concentrado!$B$2:$B$563, "=Aguascalientes")</f>
        <v>1493.2988</v>
      </c>
      <c r="G16" s="6">
        <f>SUMIFS(Concentrado!H$2:H$563,Concentrado!$A$2:$A$563,"="&amp;$A16,Concentrado!$B$2:$B$563, "=Aguascalientes")</f>
        <v>20.32452313159682</v>
      </c>
      <c r="H16" s="6">
        <f>SUMIFS(Concentrado!I$2:I$563,Concentrado!$A$2:$A$563,"="&amp;$A16,Concentrado!$B$2:$B$563, "=Aguascalientes")</f>
        <v>511.65766000000002</v>
      </c>
      <c r="I16" s="6">
        <f>SUMIFS(Concentrado!J$2:J$563,Concentrado!$A$2:$A$563,"="&amp;$A16,Concentrado!$B$2:$B$563, "=Aguascalientes")</f>
        <v>6.9639096650507586</v>
      </c>
      <c r="J16" s="6">
        <f>SUMIFS(Concentrado!K$2:K$563,Concentrado!$A$2:$A$563,"="&amp;$A16,Concentrado!$B$2:$B$563, "=Aguascalientes")</f>
        <v>597.97027000000003</v>
      </c>
      <c r="K16" s="6">
        <f>SUMIFS(Concentrado!L$2:L$563,Concentrado!$A$2:$A$563,"="&amp;$A16,Concentrado!$B$2:$B$563, "=Aguascalientes")</f>
        <v>8.1386662767171565</v>
      </c>
      <c r="L16" s="6">
        <f>SUMIFS(Concentrado!M$2:M$563,Concentrado!$A$2:$A$563,"="&amp;$A16,Concentrado!$B$2:$B$563, "=Aguascalientes")</f>
        <v>2.0794700000000002</v>
      </c>
      <c r="M16" s="6">
        <f>SUMIFS(Concentrado!N$2:N$563,Concentrado!$A$2:$A$563,"="&amp;$A16,Concentrado!$B$2:$B$563, "=Aguascalientes")</f>
        <v>2.8302598325573986E-2</v>
      </c>
      <c r="N16" s="6">
        <f>SUMIFS(Concentrado!O$2:O$563,Concentrado!$A$2:$A$563,"="&amp;$A16,Concentrado!$B$2:$B$563, "=Aguascalientes")</f>
        <v>7347.2759500000002</v>
      </c>
      <c r="O16" s="6">
        <f>SUMIFS(Concentrado!P$2:P$563,Concentrado!$A$2:$A$563,"="&amp;$A16,Concentrado!$B$2:$B$563, "=Aguascalientes")</f>
        <v>0</v>
      </c>
      <c r="P16" s="6">
        <f>SUMIFS(Concentrado!Q$2:Q$563,Concentrado!$A$2:$A$563,"="&amp;$A16,Concentrado!$B$2:$B$563, "=Aguascalientes")</f>
        <v>0</v>
      </c>
      <c r="Q16" s="6">
        <f>SUMIFS(Concentrado!R$2:R$563,Concentrado!$A$2:$A$563,"="&amp;$A16,Concentrado!$B$2:$B$563, "=Aguascalientes")</f>
        <v>0</v>
      </c>
      <c r="R16" s="6">
        <f>SUMIFS(Concentrado!S$2:S$563,Concentrado!$A$2:$A$563,"="&amp;$A16,Concentrado!$B$2:$B$563, "=Aguascalientes")</f>
        <v>0</v>
      </c>
      <c r="S16" s="6">
        <f>SUMIFS(Concentrado!T$2:T$563,Concentrado!$A$2:$A$563,"="&amp;$A16,Concentrado!$B$2:$B$563, "=Aguascalientes")</f>
        <v>0</v>
      </c>
      <c r="T16" s="6">
        <f>SUMIFS(Concentrado!U$2:U$563,Concentrado!$A$2:$A$563,"="&amp;$A16,Concentrado!$B$2:$B$563, "=Aguascalientes")</f>
        <v>2.0794700000000002</v>
      </c>
    </row>
    <row r="17" spans="1:20" x14ac:dyDescent="0.25">
      <c r="A17" s="3">
        <v>2018</v>
      </c>
      <c r="B17" s="6">
        <f>SUMIFS(Concentrado!C$2:C$563,Concentrado!$A$2:$A$563,"="&amp;$A17,Concentrado!$B$2:$B$563, "=Aguascalientes")</f>
        <v>4023.4001600000001</v>
      </c>
      <c r="C17" s="6">
        <f>SUMIFS(Concentrado!D$2:D$563,Concentrado!$A$2:$A$563,"="&amp;$A17,Concentrado!$B$2:$B$563, "=Aguascalientes")</f>
        <v>53.393825914258819</v>
      </c>
      <c r="D17" s="6">
        <f>SUMIFS(Concentrado!E$2:E$563,Concentrado!$A$2:$A$563,"="&amp;$A17,Concentrado!$B$2:$B$563, "=Aguascalientes")</f>
        <v>721.15724999999998</v>
      </c>
      <c r="E17" s="6">
        <f>SUMIFS(Concentrado!F$2:F$563,Concentrado!$A$2:$A$563,"="&amp;$A17,Concentrado!$B$2:$B$563, "=Aguascalientes")</f>
        <v>9.5703492399586789</v>
      </c>
      <c r="F17" s="6">
        <f>SUMIFS(Concentrado!G$2:G$563,Concentrado!$A$2:$A$563,"="&amp;$A17,Concentrado!$B$2:$B$563, "=Aguascalientes")</f>
        <v>1556.7161699999999</v>
      </c>
      <c r="G17" s="6">
        <f>SUMIFS(Concentrado!H$2:H$563,Concentrado!$A$2:$A$563,"="&amp;$A17,Concentrado!$B$2:$B$563, "=Aguascalientes")</f>
        <v>20.658902637934908</v>
      </c>
      <c r="H17" s="6">
        <f>SUMIFS(Concentrado!I$2:I$563,Concentrado!$A$2:$A$563,"="&amp;$A17,Concentrado!$B$2:$B$563, "=Aguascalientes")</f>
        <v>541.75422000000003</v>
      </c>
      <c r="I17" s="6">
        <f>SUMIFS(Concentrado!J$2:J$563,Concentrado!$A$2:$A$563,"="&amp;$A17,Concentrado!$B$2:$B$563, "=Aguascalientes")</f>
        <v>7.1895236269501659</v>
      </c>
      <c r="J17" s="6">
        <f>SUMIFS(Concentrado!K$2:K$563,Concentrado!$A$2:$A$563,"="&amp;$A17,Concentrado!$B$2:$B$563, "=Aguascalientes")</f>
        <v>690.25172999999995</v>
      </c>
      <c r="K17" s="6">
        <f>SUMIFS(Concentrado!L$2:L$563,Concentrado!$A$2:$A$563,"="&amp;$A17,Concentrado!$B$2:$B$563, "=Aguascalientes")</f>
        <v>9.1602075963122651</v>
      </c>
      <c r="L17" s="6">
        <f>SUMIFS(Concentrado!M$2:M$563,Concentrado!$A$2:$A$563,"="&amp;$A17,Concentrado!$B$2:$B$563, "=Aguascalientes")</f>
        <v>2.0489299999999999</v>
      </c>
      <c r="M17" s="6">
        <f>SUMIFS(Concentrado!N$2:N$563,Concentrado!$A$2:$A$563,"="&amp;$A17,Concentrado!$B$2:$B$563, "=Aguascalientes")</f>
        <v>2.7190984585162992E-2</v>
      </c>
      <c r="N17" s="6">
        <f>SUMIFS(Concentrado!O$2:O$563,Concentrado!$A$2:$A$563,"="&amp;$A17,Concentrado!$B$2:$B$563, "=Aguascalientes")</f>
        <v>7535.3284599999997</v>
      </c>
      <c r="O17" s="6">
        <f>SUMIFS(Concentrado!P$2:P$563,Concentrado!$A$2:$A$563,"="&amp;$A17,Concentrado!$B$2:$B$563, "=Aguascalientes")</f>
        <v>0</v>
      </c>
      <c r="P17" s="6">
        <f>SUMIFS(Concentrado!Q$2:Q$563,Concentrado!$A$2:$A$563,"="&amp;$A17,Concentrado!$B$2:$B$563, "=Aguascalientes")</f>
        <v>0</v>
      </c>
      <c r="Q17" s="6">
        <f>SUMIFS(Concentrado!R$2:R$563,Concentrado!$A$2:$A$563,"="&amp;$A17,Concentrado!$B$2:$B$563, "=Aguascalientes")</f>
        <v>0</v>
      </c>
      <c r="R17" s="6">
        <f>SUMIFS(Concentrado!S$2:S$563,Concentrado!$A$2:$A$563,"="&amp;$A17,Concentrado!$B$2:$B$563, "=Aguascalientes")</f>
        <v>0</v>
      </c>
      <c r="S17" s="6">
        <f>SUMIFS(Concentrado!T$2:T$563,Concentrado!$A$2:$A$563,"="&amp;$A17,Concentrado!$B$2:$B$563, "=Aguascalientes")</f>
        <v>0</v>
      </c>
      <c r="T17" s="6">
        <f>SUMIFS(Concentrado!U$2:U$563,Concentrado!$A$2:$A$563,"="&amp;$A17,Concentrado!$B$2:$B$563, "=Aguascalientes")</f>
        <v>2.0489299999999999</v>
      </c>
    </row>
    <row r="18" spans="1:20" x14ac:dyDescent="0.25">
      <c r="A18" s="3">
        <v>2019</v>
      </c>
      <c r="B18" s="6">
        <f>SUMIFS(Concentrado!C$2:C$563,Concentrado!$A$2:$A$563,"="&amp;$A18,Concentrado!$B$2:$B$563, "=Aguascalientes")</f>
        <v>4259.8722900000002</v>
      </c>
      <c r="C18" s="6">
        <f>SUMIFS(Concentrado!D$2:D$563,Concentrado!$A$2:$A$563,"="&amp;$A18,Concentrado!$B$2:$B$563, "=Aguascalientes")</f>
        <v>52.636131133715168</v>
      </c>
      <c r="D18" s="6">
        <f>SUMIFS(Concentrado!E$2:E$563,Concentrado!$A$2:$A$563,"="&amp;$A18,Concentrado!$B$2:$B$563, "=Aguascalientes")</f>
        <v>716.84094000000005</v>
      </c>
      <c r="E18" s="6">
        <f>SUMIFS(Concentrado!F$2:F$563,Concentrado!$A$2:$A$563,"="&amp;$A18,Concentrado!$B$2:$B$563, "=Aguascalientes")</f>
        <v>8.8574800254999317</v>
      </c>
      <c r="F18" s="6">
        <f>SUMIFS(Concentrado!G$2:G$563,Concentrado!$A$2:$A$563,"="&amp;$A18,Concentrado!$B$2:$B$563, "=Aguascalientes")</f>
        <v>1625.9638199999999</v>
      </c>
      <c r="G18" s="6">
        <f>SUMIFS(Concentrado!H$2:H$563,Concentrado!$A$2:$A$563,"="&amp;$A18,Concentrado!$B$2:$B$563, "=Aguascalientes")</f>
        <v>20.09084757050227</v>
      </c>
      <c r="H18" s="6">
        <f>SUMIFS(Concentrado!I$2:I$563,Concentrado!$A$2:$A$563,"="&amp;$A18,Concentrado!$B$2:$B$563, "=Aguascalientes")</f>
        <v>571.26053000000002</v>
      </c>
      <c r="I18" s="6">
        <f>SUMIFS(Concentrado!J$2:J$563,Concentrado!$A$2:$A$563,"="&amp;$A18,Concentrado!$B$2:$B$563, "=Aguascalientes")</f>
        <v>7.05864920861175</v>
      </c>
      <c r="J18" s="6">
        <f>SUMIFS(Concentrado!K$2:K$563,Concentrado!$A$2:$A$563,"="&amp;$A18,Concentrado!$B$2:$B$563, "=Aguascalientes")</f>
        <v>917.12989000000005</v>
      </c>
      <c r="K18" s="6">
        <f>SUMIFS(Concentrado!L$2:L$563,Concentrado!$A$2:$A$563,"="&amp;$A18,Concentrado!$B$2:$B$563, "=Aguascalientes")</f>
        <v>11.33230432048698</v>
      </c>
      <c r="L18" s="6">
        <f>SUMIFS(Concentrado!M$2:M$563,Concentrado!$A$2:$A$563,"="&amp;$A18,Concentrado!$B$2:$B$563, "=Aguascalientes")</f>
        <v>1.9899</v>
      </c>
      <c r="M18" s="6">
        <f>SUMIFS(Concentrado!N$2:N$563,Concentrado!$A$2:$A$563,"="&amp;$A18,Concentrado!$B$2:$B$563, "=Aguascalientes")</f>
        <v>2.4587741183898216E-2</v>
      </c>
      <c r="N18" s="6">
        <f>SUMIFS(Concentrado!O$2:O$563,Concentrado!$A$2:$A$563,"="&amp;$A18,Concentrado!$B$2:$B$563, "=Aguascalientes")</f>
        <v>8093.0573700000004</v>
      </c>
      <c r="O18" s="6">
        <f>SUMIFS(Concentrado!P$2:P$563,Concentrado!$A$2:$A$563,"="&amp;$A18,Concentrado!$B$2:$B$563, "=Aguascalientes")</f>
        <v>0</v>
      </c>
      <c r="P18" s="6">
        <f>SUMIFS(Concentrado!Q$2:Q$563,Concentrado!$A$2:$A$563,"="&amp;$A18,Concentrado!$B$2:$B$563, "=Aguascalientes")</f>
        <v>0</v>
      </c>
      <c r="Q18" s="6">
        <f>SUMIFS(Concentrado!R$2:R$563,Concentrado!$A$2:$A$563,"="&amp;$A18,Concentrado!$B$2:$B$563, "=Aguascalientes")</f>
        <v>0</v>
      </c>
      <c r="R18" s="6">
        <f>SUMIFS(Concentrado!S$2:S$563,Concentrado!$A$2:$A$563,"="&amp;$A18,Concentrado!$B$2:$B$563, "=Aguascalientes")</f>
        <v>0</v>
      </c>
      <c r="S18" s="6">
        <f>SUMIFS(Concentrado!T$2:T$563,Concentrado!$A$2:$A$563,"="&amp;$A18,Concentrado!$B$2:$B$563, "=Aguascalientes")</f>
        <v>0</v>
      </c>
      <c r="T18" s="6">
        <f>SUMIFS(Concentrado!U$2:U$563,Concentrado!$A$2:$A$563,"="&amp;$A18,Concentrado!$B$2:$B$563, "=Aguascalientes")</f>
        <v>1.9899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"=Tamaulipas")</f>
        <v>3008.6433999999999</v>
      </c>
      <c r="C2" s="6">
        <f>SUMIFS(Concentrado!D$2:D563,Concentrado!$A$2:$A563,"="&amp;$A2,Concentrado!$B$2:$B563, "=Tamaulipas")</f>
        <v>47.488889609242591</v>
      </c>
      <c r="D2" s="6">
        <f>SUMIFS(Concentrado!E$2:E563,Concentrado!$A$2:$A563,"="&amp;$A2,Concentrado!$B$2:$B563, "=Tamaulipas")</f>
        <v>412.32292000000001</v>
      </c>
      <c r="E2" s="6">
        <f>SUMIFS(Concentrado!F$2:F563,Concentrado!$A$2:$A563,"="&amp;$A2,Concentrado!$B$2:$B563, "=Tamaulipas")</f>
        <v>6.5081683097573357</v>
      </c>
      <c r="F2" s="6">
        <f>SUMIFS(Concentrado!G$2:G563,Concentrado!$A$2:$A563,"="&amp;$A2,Concentrado!$B$2:$B563, "=Tamaulipas")</f>
        <v>1110.43633</v>
      </c>
      <c r="G2" s="6">
        <f>SUMIFS(Concentrado!H$2:H563,Concentrado!$A$2:$A563,"="&amp;$A2,Concentrado!$B$2:$B563, "=Tamaulipas")</f>
        <v>17.52729761641492</v>
      </c>
      <c r="H2" s="6">
        <f>SUMIFS(Concentrado!I$2:I563,Concentrado!$A$2:$A563,"="&amp;$A2,Concentrado!$B$2:$B563, "=Tamaulipas")</f>
        <v>517.89469999999994</v>
      </c>
      <c r="I2" s="6">
        <f>SUMIFS(Concentrado!J$2:J563,Concentrado!$A$2:$A563,"="&amp;$A2,Concentrado!$B$2:$B563, "=Tamaulipas")</f>
        <v>8.174529503068328</v>
      </c>
      <c r="J2" s="6">
        <f>SUMIFS(Concentrado!K$2:K563,Concentrado!$A$2:$A563,"="&amp;$A2,Concentrado!$B$2:$B563, "=Tamaulipas")</f>
        <v>349.584</v>
      </c>
      <c r="K2" s="6">
        <f>SUMIFS(Concentrado!L$2:L563,Concentrado!$A$2:$A563,"="&amp;$A2,Concentrado!$B$2:$B563, "=Tamaulipas")</f>
        <v>5.5178875586111209</v>
      </c>
      <c r="L2" s="6">
        <f>SUMIFS(Concentrado!M$2:M563,Concentrado!$A$2:$A563,"="&amp;$A2,Concentrado!$B$2:$B563, "=Tamaulipas")</f>
        <v>936.58663999999999</v>
      </c>
      <c r="M2" s="6">
        <f>SUMIFS(Concentrado!N$2:N563,Concentrado!$A$2:$A563,"="&amp;$A2,Concentrado!$B$2:$B563, "=Tamaulipas")</f>
        <v>14.78322740290572</v>
      </c>
      <c r="N2" s="6">
        <f>SUMIFS(Concentrado!O$2:O563,Concentrado!$A$2:$A563,"="&amp;$A2,Concentrado!$B$2:$B563, "=Tamaulipas")</f>
        <v>6335.4679899999992</v>
      </c>
      <c r="O2" s="6">
        <f>SUMIFS(Concentrado!P$2:P563,Concentrado!$A$2:$A563,"="&amp;$A2,Concentrado!$B$2:$B563, "=Tamaulipas")</f>
        <v>0</v>
      </c>
      <c r="P2" s="6">
        <f>SUMIFS(Concentrado!Q$2:Q563,Concentrado!$A$2:$A563,"="&amp;$A2,Concentrado!$B$2:$B563, "=Tamaulipas")</f>
        <v>0</v>
      </c>
      <c r="Q2" s="6">
        <f>SUMIFS(Concentrado!R$2:R563,Concentrado!$A$2:$A563,"="&amp;$A2,Concentrado!$B$2:$B563, "=Tamaulipas")</f>
        <v>0</v>
      </c>
      <c r="R2" s="6">
        <f>SUMIFS(Concentrado!S$2:S563,Concentrado!$A$2:$A563,"="&amp;$A2,Concentrado!$B$2:$B563, "=Tamaulipas")</f>
        <v>0</v>
      </c>
      <c r="S2" s="6">
        <f>SUMIFS(Concentrado!T$2:T563,Concentrado!$A$2:$A563,"="&amp;$A2,Concentrado!$B$2:$B563, "=Tamaulipas")</f>
        <v>0</v>
      </c>
      <c r="T2" s="6">
        <f>SUMIFS(Concentrado!U$2:U563,Concentrado!$A$2:$A563,"="&amp;$A2,Concentrado!$B$2:$B563, "=Tamaulipas")</f>
        <v>936.58663999999999</v>
      </c>
    </row>
    <row r="3" spans="1:20" x14ac:dyDescent="0.25">
      <c r="A3" s="3">
        <v>2004</v>
      </c>
      <c r="B3" s="6">
        <f>SUMIFS(Concentrado!C$2:C564,Concentrado!$A$2:$A564,"="&amp;$A3,Concentrado!$B$2:$B564, "=Tamaulipas")</f>
        <v>3663.973</v>
      </c>
      <c r="C3" s="6">
        <f>SUMIFS(Concentrado!D$2:D564,Concentrado!$A$2:$A564,"="&amp;$A3,Concentrado!$B$2:$B564, "=Tamaulipas")</f>
        <v>48.355300707400247</v>
      </c>
      <c r="D3" s="6">
        <f>SUMIFS(Concentrado!E$2:E564,Concentrado!$A$2:$A564,"="&amp;$A3,Concentrado!$B$2:$B564, "=Tamaulipas")</f>
        <v>833.55151999999998</v>
      </c>
      <c r="E3" s="6">
        <f>SUMIFS(Concentrado!F$2:F564,Concentrado!$A$2:$A564,"="&amp;$A3,Concentrado!$B$2:$B564, "=Tamaulipas")</f>
        <v>11.000800061766434</v>
      </c>
      <c r="F3" s="6">
        <f>SUMIFS(Concentrado!G$2:G564,Concentrado!$A$2:$A564,"="&amp;$A3,Concentrado!$B$2:$B564, "=Tamaulipas")</f>
        <v>1204.3141599999999</v>
      </c>
      <c r="G3" s="6">
        <f>SUMIFS(Concentrado!H$2:H564,Concentrado!$A$2:$A564,"="&amp;$A3,Concentrado!$B$2:$B564, "=Tamaulipas")</f>
        <v>15.893941727458181</v>
      </c>
      <c r="H3" s="6">
        <f>SUMIFS(Concentrado!I$2:I564,Concentrado!$A$2:$A564,"="&amp;$A3,Concentrado!$B$2:$B564, "=Tamaulipas")</f>
        <v>548.89822000000004</v>
      </c>
      <c r="I3" s="6">
        <f>SUMIFS(Concentrado!J$2:J564,Concentrado!$A$2:$A564,"="&amp;$A3,Concentrado!$B$2:$B564, "=Tamaulipas")</f>
        <v>7.2440868111901295</v>
      </c>
      <c r="J3" s="6">
        <f>SUMIFS(Concentrado!K$2:K564,Concentrado!$A$2:$A564,"="&amp;$A3,Concentrado!$B$2:$B564, "=Tamaulipas")</f>
        <v>256.40872000000002</v>
      </c>
      <c r="K3" s="6">
        <f>SUMIFS(Concentrado!L$2:L564,Concentrado!$A$2:$A564,"="&amp;$A3,Concentrado!$B$2:$B564, "=Tamaulipas")</f>
        <v>3.3839552746703077</v>
      </c>
      <c r="L3" s="6">
        <f>SUMIFS(Concentrado!M$2:M564,Concentrado!$A$2:$A564,"="&amp;$A3,Concentrado!$B$2:$B564, "=Tamaulipas")</f>
        <v>1070.0443600000001</v>
      </c>
      <c r="M3" s="6">
        <f>SUMIFS(Concentrado!N$2:N564,Concentrado!$A$2:$A564,"="&amp;$A3,Concentrado!$B$2:$B564, "=Tamaulipas")</f>
        <v>14.121915417514716</v>
      </c>
      <c r="N3" s="6">
        <f>SUMIFS(Concentrado!O$2:O564,Concentrado!$A$2:$A564,"="&amp;$A3,Concentrado!$B$2:$B564, "=Tamaulipas")</f>
        <v>7577.1899799999992</v>
      </c>
      <c r="O3" s="6">
        <f>SUMIFS(Concentrado!P$2:P564,Concentrado!$A$2:$A564,"="&amp;$A3,Concentrado!$B$2:$B564, "=Tamaulipas")</f>
        <v>0</v>
      </c>
      <c r="P3" s="6">
        <f>SUMIFS(Concentrado!Q$2:Q564,Concentrado!$A$2:$A564,"="&amp;$A3,Concentrado!$B$2:$B564, "=Tamaulipas")</f>
        <v>0</v>
      </c>
      <c r="Q3" s="6">
        <f>SUMIFS(Concentrado!R$2:R564,Concentrado!$A$2:$A564,"="&amp;$A3,Concentrado!$B$2:$B564, "=Tamaulipas")</f>
        <v>0</v>
      </c>
      <c r="R3" s="6">
        <f>SUMIFS(Concentrado!S$2:S564,Concentrado!$A$2:$A564,"="&amp;$A3,Concentrado!$B$2:$B564, "=Tamaulipas")</f>
        <v>0</v>
      </c>
      <c r="S3" s="6">
        <f>SUMIFS(Concentrado!T$2:T564,Concentrado!$A$2:$A564,"="&amp;$A3,Concentrado!$B$2:$B564, "=Tamaulipas")</f>
        <v>123.5818</v>
      </c>
      <c r="T3" s="6">
        <f>SUMIFS(Concentrado!U$2:U564,Concentrado!$A$2:$A564,"="&amp;$A3,Concentrado!$B$2:$B564, "=Tamaulipas")</f>
        <v>946.46256000000005</v>
      </c>
    </row>
    <row r="4" spans="1:20" x14ac:dyDescent="0.25">
      <c r="A4" s="3">
        <v>2005</v>
      </c>
      <c r="B4" s="6">
        <f>SUMIFS(Concentrado!C$2:C565,Concentrado!$A$2:$A565,"="&amp;$A4,Concentrado!$B$2:$B565, "=Tamaulipas")</f>
        <v>3390.1034</v>
      </c>
      <c r="C4" s="6">
        <f>SUMIFS(Concentrado!D$2:D565,Concentrado!$A$2:$A565,"="&amp;$A4,Concentrado!$B$2:$B565, "=Tamaulipas")</f>
        <v>44.901876207538862</v>
      </c>
      <c r="D4" s="6">
        <f>SUMIFS(Concentrado!E$2:E565,Concentrado!$A$2:$A565,"="&amp;$A4,Concentrado!$B$2:$B565, "=Tamaulipas")</f>
        <v>835.20257000000004</v>
      </c>
      <c r="E4" s="6">
        <f>SUMIFS(Concentrado!F$2:F565,Concentrado!$A$2:$A565,"="&amp;$A4,Concentrado!$B$2:$B565, "=Tamaulipas")</f>
        <v>11.062247365776017</v>
      </c>
      <c r="F4" s="6">
        <f>SUMIFS(Concentrado!G$2:G565,Concentrado!$A$2:$A565,"="&amp;$A4,Concentrado!$B$2:$B565, "=Tamaulipas")</f>
        <v>1277.5255</v>
      </c>
      <c r="G4" s="6">
        <f>SUMIFS(Concentrado!H$2:H565,Concentrado!$A$2:$A565,"="&amp;$A4,Concentrado!$B$2:$B565, "=Tamaulipas")</f>
        <v>16.92080892074684</v>
      </c>
      <c r="H4" s="6">
        <f>SUMIFS(Concentrado!I$2:I565,Concentrado!$A$2:$A565,"="&amp;$A4,Concentrado!$B$2:$B565, "=Tamaulipas")</f>
        <v>591.27089000000001</v>
      </c>
      <c r="I4" s="6">
        <f>SUMIFS(Concentrado!J$2:J565,Concentrado!$A$2:$A565,"="&amp;$A4,Concentrado!$B$2:$B565, "=Tamaulipas")</f>
        <v>7.831375381618547</v>
      </c>
      <c r="J4" s="6">
        <f>SUMIFS(Concentrado!K$2:K565,Concentrado!$A$2:$A565,"="&amp;$A4,Concentrado!$B$2:$B565, "=Tamaulipas")</f>
        <v>240.98920000000001</v>
      </c>
      <c r="K4" s="6">
        <f>SUMIFS(Concentrado!L$2:L565,Concentrado!$A$2:$A565,"="&amp;$A4,Concentrado!$B$2:$B565, "=Tamaulipas")</f>
        <v>3.191898874162312</v>
      </c>
      <c r="L4" s="6">
        <f>SUMIFS(Concentrado!M$2:M565,Concentrado!$A$2:$A565,"="&amp;$A4,Concentrado!$B$2:$B565, "=Tamaulipas")</f>
        <v>1214.9346</v>
      </c>
      <c r="M4" s="6">
        <f>SUMIFS(Concentrado!N$2:N565,Concentrado!$A$2:$A565,"="&amp;$A4,Concentrado!$B$2:$B565, "=Tamaulipas")</f>
        <v>16.09179325015743</v>
      </c>
      <c r="N4" s="6">
        <f>SUMIFS(Concentrado!O$2:O565,Concentrado!$A$2:$A565,"="&amp;$A4,Concentrado!$B$2:$B565, "=Tamaulipas")</f>
        <v>7550.0261599999994</v>
      </c>
      <c r="O4" s="6">
        <f>SUMIFS(Concentrado!P$2:P565,Concentrado!$A$2:$A565,"="&amp;$A4,Concentrado!$B$2:$B565, "=Tamaulipas")</f>
        <v>0</v>
      </c>
      <c r="P4" s="6">
        <f>SUMIFS(Concentrado!Q$2:Q565,Concentrado!$A$2:$A565,"="&amp;$A4,Concentrado!$B$2:$B565, "=Tamaulipas")</f>
        <v>0</v>
      </c>
      <c r="Q4" s="6">
        <f>SUMIFS(Concentrado!R$2:R565,Concentrado!$A$2:$A565,"="&amp;$A4,Concentrado!$B$2:$B565, "=Tamaulipas")</f>
        <v>0</v>
      </c>
      <c r="R4" s="6">
        <f>SUMIFS(Concentrado!S$2:S565,Concentrado!$A$2:$A565,"="&amp;$A4,Concentrado!$B$2:$B565, "=Tamaulipas")</f>
        <v>0</v>
      </c>
      <c r="S4" s="6">
        <f>SUMIFS(Concentrado!T$2:T565,Concentrado!$A$2:$A565,"="&amp;$A4,Concentrado!$B$2:$B565, "=Tamaulipas")</f>
        <v>156.1437</v>
      </c>
      <c r="T4" s="6">
        <f>SUMIFS(Concentrado!U$2:U565,Concentrado!$A$2:$A565,"="&amp;$A4,Concentrado!$B$2:$B565, "=Tamaulipas")</f>
        <v>1058.7909</v>
      </c>
    </row>
    <row r="5" spans="1:20" x14ac:dyDescent="0.25">
      <c r="A5" s="3">
        <v>2006</v>
      </c>
      <c r="B5" s="6">
        <f>SUMIFS(Concentrado!C$2:C566,Concentrado!$A$2:$A566,"="&amp;$A5,Concentrado!$B$2:$B566, "=Tamaulipas")</f>
        <v>3766.0328</v>
      </c>
      <c r="C5" s="6">
        <f>SUMIFS(Concentrado!D$2:D566,Concentrado!$A$2:$A566,"="&amp;$A5,Concentrado!$B$2:$B566, "=Tamaulipas")</f>
        <v>46.644994941749829</v>
      </c>
      <c r="D5" s="6">
        <f>SUMIFS(Concentrado!E$2:E566,Concentrado!$A$2:$A566,"="&amp;$A5,Concentrado!$B$2:$B566, "=Tamaulipas")</f>
        <v>618.62765000000002</v>
      </c>
      <c r="E5" s="6">
        <f>SUMIFS(Concentrado!F$2:F566,Concentrado!$A$2:$A566,"="&amp;$A5,Concentrado!$B$2:$B566, "=Tamaulipas")</f>
        <v>7.6621434643576611</v>
      </c>
      <c r="F5" s="6">
        <f>SUMIFS(Concentrado!G$2:G566,Concentrado!$A$2:$A566,"="&amp;$A5,Concentrado!$B$2:$B566, "=Tamaulipas")</f>
        <v>1382.5047999999999</v>
      </c>
      <c r="G5" s="6">
        <f>SUMIFS(Concentrado!H$2:H566,Concentrado!$A$2:$A566,"="&amp;$A5,Concentrado!$B$2:$B566, "=Tamaulipas")</f>
        <v>17.123305299663045</v>
      </c>
      <c r="H5" s="6">
        <f>SUMIFS(Concentrado!I$2:I566,Concentrado!$A$2:$A566,"="&amp;$A5,Concentrado!$B$2:$B566, "=Tamaulipas")</f>
        <v>604.53169000000003</v>
      </c>
      <c r="I5" s="6">
        <f>SUMIFS(Concentrado!J$2:J566,Concentrado!$A$2:$A566,"="&amp;$A5,Concentrado!$B$2:$B566, "=Tamaulipas")</f>
        <v>7.4875549735460289</v>
      </c>
      <c r="J5" s="6">
        <f>SUMIFS(Concentrado!K$2:K566,Concentrado!$A$2:$A566,"="&amp;$A5,Concentrado!$B$2:$B566, "=Tamaulipas")</f>
        <v>373.37950000000001</v>
      </c>
      <c r="K5" s="6">
        <f>SUMIFS(Concentrado!L$2:L566,Concentrado!$A$2:$A566,"="&amp;$A5,Concentrado!$B$2:$B566, "=Tamaulipas")</f>
        <v>4.6245706858562361</v>
      </c>
      <c r="L5" s="6">
        <f>SUMIFS(Concentrado!M$2:M566,Concentrado!$A$2:$A566,"="&amp;$A5,Concentrado!$B$2:$B566, "=Tamaulipas")</f>
        <v>1328.7432800000001</v>
      </c>
      <c r="M5" s="6">
        <f>SUMIFS(Concentrado!N$2:N566,Concentrado!$A$2:$A566,"="&amp;$A5,Concentrado!$B$2:$B566, "=Tamaulipas")</f>
        <v>16.457430634827208</v>
      </c>
      <c r="N5" s="6">
        <f>SUMIFS(Concentrado!O$2:O566,Concentrado!$A$2:$A566,"="&amp;$A5,Concentrado!$B$2:$B566, "=Tamaulipas")</f>
        <v>8073.8197199999995</v>
      </c>
      <c r="O5" s="6">
        <f>SUMIFS(Concentrado!P$2:P566,Concentrado!$A$2:$A566,"="&amp;$A5,Concentrado!$B$2:$B566, "=Tamaulipas")</f>
        <v>0</v>
      </c>
      <c r="P5" s="6">
        <f>SUMIFS(Concentrado!Q$2:Q566,Concentrado!$A$2:$A566,"="&amp;$A5,Concentrado!$B$2:$B566, "=Tamaulipas")</f>
        <v>0</v>
      </c>
      <c r="Q5" s="6">
        <f>SUMIFS(Concentrado!R$2:R566,Concentrado!$A$2:$A566,"="&amp;$A5,Concentrado!$B$2:$B566, "=Tamaulipas")</f>
        <v>0</v>
      </c>
      <c r="R5" s="6">
        <f>SUMIFS(Concentrado!S$2:S566,Concentrado!$A$2:$A566,"="&amp;$A5,Concentrado!$B$2:$B566, "=Tamaulipas")</f>
        <v>0</v>
      </c>
      <c r="S5" s="6">
        <f>SUMIFS(Concentrado!T$2:T566,Concentrado!$A$2:$A566,"="&amp;$A5,Concentrado!$B$2:$B566, "=Tamaulipas")</f>
        <v>187.17009999999999</v>
      </c>
      <c r="T5" s="6">
        <f>SUMIFS(Concentrado!U$2:U566,Concentrado!$A$2:$A566,"="&amp;$A5,Concentrado!$B$2:$B566, "=Tamaulipas")</f>
        <v>1141.5731800000001</v>
      </c>
    </row>
    <row r="6" spans="1:20" x14ac:dyDescent="0.25">
      <c r="A6" s="3">
        <v>2007</v>
      </c>
      <c r="B6" s="6">
        <f>SUMIFS(Concentrado!C$2:C567,Concentrado!$A$2:$A567,"="&amp;$A6,Concentrado!$B$2:$B567, "=Tamaulipas")</f>
        <v>3892.5787999999998</v>
      </c>
      <c r="C6" s="6">
        <f>SUMIFS(Concentrado!D$2:D567,Concentrado!$A$2:$A567,"="&amp;$A6,Concentrado!$B$2:$B567, "=Tamaulipas")</f>
        <v>42.654000916944383</v>
      </c>
      <c r="D6" s="6">
        <f>SUMIFS(Concentrado!E$2:E567,Concentrado!$A$2:$A567,"="&amp;$A6,Concentrado!$B$2:$B567, "=Tamaulipas")</f>
        <v>1277.94893</v>
      </c>
      <c r="E6" s="6">
        <f>SUMIFS(Concentrado!F$2:F567,Concentrado!$A$2:$A567,"="&amp;$A6,Concentrado!$B$2:$B567, "=Tamaulipas")</f>
        <v>14.003476264122924</v>
      </c>
      <c r="F6" s="6">
        <f>SUMIFS(Concentrado!G$2:G567,Concentrado!$A$2:$A567,"="&amp;$A6,Concentrado!$B$2:$B567, "=Tamaulipas")</f>
        <v>1504.1188999999999</v>
      </c>
      <c r="G6" s="6">
        <f>SUMIFS(Concentrado!H$2:H567,Concentrado!$A$2:$A567,"="&amp;$A6,Concentrado!$B$2:$B567, "=Tamaulipas")</f>
        <v>16.481795805853277</v>
      </c>
      <c r="H6" s="6">
        <f>SUMIFS(Concentrado!I$2:I567,Concentrado!$A$2:$A567,"="&amp;$A6,Concentrado!$B$2:$B567, "=Tamaulipas")</f>
        <v>643.93420000000003</v>
      </c>
      <c r="I6" s="6">
        <f>SUMIFS(Concentrado!J$2:J567,Concentrado!$A$2:$A567,"="&amp;$A6,Concentrado!$B$2:$B567, "=Tamaulipas")</f>
        <v>7.0560857900299547</v>
      </c>
      <c r="J6" s="6">
        <f>SUMIFS(Concentrado!K$2:K567,Concentrado!$A$2:$A567,"="&amp;$A6,Concentrado!$B$2:$B567, "=Tamaulipas")</f>
        <v>361.96969999999999</v>
      </c>
      <c r="K6" s="6">
        <f>SUMIFS(Concentrado!L$2:L567,Concentrado!$A$2:$A567,"="&amp;$A6,Concentrado!$B$2:$B567, "=Tamaulipas")</f>
        <v>3.9663823673154885</v>
      </c>
      <c r="L6" s="6">
        <f>SUMIFS(Concentrado!M$2:M567,Concentrado!$A$2:$A567,"="&amp;$A6,Concentrado!$B$2:$B567, "=Tamaulipas")</f>
        <v>1445.3901000000001</v>
      </c>
      <c r="M6" s="6">
        <f>SUMIFS(Concentrado!N$2:N567,Concentrado!$A$2:$A567,"="&amp;$A6,Concentrado!$B$2:$B567, "=Tamaulipas")</f>
        <v>15.838258855733978</v>
      </c>
      <c r="N6" s="6">
        <f>SUMIFS(Concentrado!O$2:O567,Concentrado!$A$2:$A567,"="&amp;$A6,Concentrado!$B$2:$B567, "=Tamaulipas")</f>
        <v>9125.9406299999991</v>
      </c>
      <c r="O6" s="6">
        <f>SUMIFS(Concentrado!P$2:P567,Concentrado!$A$2:$A567,"="&amp;$A6,Concentrado!$B$2:$B567, "=Tamaulipas")</f>
        <v>0</v>
      </c>
      <c r="P6" s="6">
        <f>SUMIFS(Concentrado!Q$2:Q567,Concentrado!$A$2:$A567,"="&amp;$A6,Concentrado!$B$2:$B567, "=Tamaulipas")</f>
        <v>0</v>
      </c>
      <c r="Q6" s="6">
        <f>SUMIFS(Concentrado!R$2:R567,Concentrado!$A$2:$A567,"="&amp;$A6,Concentrado!$B$2:$B567, "=Tamaulipas")</f>
        <v>0</v>
      </c>
      <c r="R6" s="6">
        <f>SUMIFS(Concentrado!S$2:S567,Concentrado!$A$2:$A567,"="&amp;$A6,Concentrado!$B$2:$B567, "=Tamaulipas")</f>
        <v>0</v>
      </c>
      <c r="S6" s="6">
        <f>SUMIFS(Concentrado!T$2:T567,Concentrado!$A$2:$A567,"="&amp;$A6,Concentrado!$B$2:$B567, "=Tamaulipas")</f>
        <v>177.71090000000001</v>
      </c>
      <c r="T6" s="6">
        <f>SUMIFS(Concentrado!U$2:U567,Concentrado!$A$2:$A567,"="&amp;$A6,Concentrado!$B$2:$B567, "=Tamaulipas")</f>
        <v>1267.6792</v>
      </c>
    </row>
    <row r="7" spans="1:20" x14ac:dyDescent="0.25">
      <c r="A7" s="3">
        <v>2008</v>
      </c>
      <c r="B7" s="6">
        <f>SUMIFS(Concentrado!C$2:C568,Concentrado!$A$2:$A568,"="&amp;$A7,Concentrado!$B$2:$B568, "=Tamaulipas")</f>
        <v>3886.9407000000001</v>
      </c>
      <c r="C7" s="6">
        <f>SUMIFS(Concentrado!D$2:D568,Concentrado!$A$2:$A568,"="&amp;$A7,Concentrado!$B$2:$B568, "=Tamaulipas")</f>
        <v>39.776803394393582</v>
      </c>
      <c r="D7" s="6">
        <f>SUMIFS(Concentrado!E$2:E568,Concentrado!$A$2:$A568,"="&amp;$A7,Concentrado!$B$2:$B568, "=Tamaulipas")</f>
        <v>1541.3761999999999</v>
      </c>
      <c r="E7" s="6">
        <f>SUMIFS(Concentrado!F$2:F568,Concentrado!$A$2:$A568,"="&amp;$A7,Concentrado!$B$2:$B568, "=Tamaulipas")</f>
        <v>15.773592343252748</v>
      </c>
      <c r="F7" s="6">
        <f>SUMIFS(Concentrado!G$2:G568,Concentrado!$A$2:$A568,"="&amp;$A7,Concentrado!$B$2:$B568, "=Tamaulipas")</f>
        <v>1544.932</v>
      </c>
      <c r="G7" s="6">
        <f>SUMIFS(Concentrado!H$2:H568,Concentrado!$A$2:$A568,"="&amp;$A7,Concentrado!$B$2:$B568, "=Tamaulipas")</f>
        <v>15.809980435695165</v>
      </c>
      <c r="H7" s="6">
        <f>SUMIFS(Concentrado!I$2:I568,Concentrado!$A$2:$A568,"="&amp;$A7,Concentrado!$B$2:$B568, "=Tamaulipas")</f>
        <v>744.13170000000002</v>
      </c>
      <c r="I7" s="6">
        <f>SUMIFS(Concentrado!J$2:J568,Concentrado!$A$2:$A568,"="&amp;$A7,Concentrado!$B$2:$B568, "=Tamaulipas")</f>
        <v>7.6150326477673991</v>
      </c>
      <c r="J7" s="6">
        <f>SUMIFS(Concentrado!K$2:K568,Concentrado!$A$2:$A568,"="&amp;$A7,Concentrado!$B$2:$B568, "=Tamaulipas")</f>
        <v>523.70299999999997</v>
      </c>
      <c r="K7" s="6">
        <f>SUMIFS(Concentrado!L$2:L568,Concentrado!$A$2:$A568,"="&amp;$A7,Concentrado!$B$2:$B568, "=Tamaulipas")</f>
        <v>5.3592871298638798</v>
      </c>
      <c r="L7" s="6">
        <f>SUMIFS(Concentrado!M$2:M568,Concentrado!$A$2:$A568,"="&amp;$A7,Concentrado!$B$2:$B568, "=Tamaulipas")</f>
        <v>1530.7944</v>
      </c>
      <c r="M7" s="6">
        <f>SUMIFS(Concentrado!N$2:N568,Concentrado!$A$2:$A568,"="&amp;$A7,Concentrado!$B$2:$B568, "=Tamaulipas")</f>
        <v>15.665304049027217</v>
      </c>
      <c r="N7" s="6">
        <f>SUMIFS(Concentrado!O$2:O568,Concentrado!$A$2:$A568,"="&amp;$A7,Concentrado!$B$2:$B568, "=Tamaulipas")</f>
        <v>9771.8780000000006</v>
      </c>
      <c r="O7" s="6">
        <f>SUMIFS(Concentrado!P$2:P568,Concentrado!$A$2:$A568,"="&amp;$A7,Concentrado!$B$2:$B568, "=Tamaulipas")</f>
        <v>0</v>
      </c>
      <c r="P7" s="6">
        <f>SUMIFS(Concentrado!Q$2:Q568,Concentrado!$A$2:$A568,"="&amp;$A7,Concentrado!$B$2:$B568, "=Tamaulipas")</f>
        <v>0</v>
      </c>
      <c r="Q7" s="6">
        <f>SUMIFS(Concentrado!R$2:R568,Concentrado!$A$2:$A568,"="&amp;$A7,Concentrado!$B$2:$B568, "=Tamaulipas")</f>
        <v>0</v>
      </c>
      <c r="R7" s="6">
        <f>SUMIFS(Concentrado!S$2:S568,Concentrado!$A$2:$A568,"="&amp;$A7,Concentrado!$B$2:$B568, "=Tamaulipas")</f>
        <v>0</v>
      </c>
      <c r="S7" s="6">
        <f>SUMIFS(Concentrado!T$2:T568,Concentrado!$A$2:$A568,"="&amp;$A7,Concentrado!$B$2:$B568, "=Tamaulipas")</f>
        <v>157.43780000000001</v>
      </c>
      <c r="T7" s="6">
        <f>SUMIFS(Concentrado!U$2:U568,Concentrado!$A$2:$A568,"="&amp;$A7,Concentrado!$B$2:$B568, "=Tamaulipas")</f>
        <v>1373.3566000000001</v>
      </c>
    </row>
    <row r="8" spans="1:20" x14ac:dyDescent="0.25">
      <c r="A8" s="3">
        <v>2009</v>
      </c>
      <c r="B8" s="6">
        <f>SUMIFS(Concentrado!C$2:C569,Concentrado!$A$2:$A569,"="&amp;$A8,Concentrado!$B$2:$B569, "=Tamaulipas")</f>
        <v>4367.99431</v>
      </c>
      <c r="C8" s="6">
        <f>SUMIFS(Concentrado!D$2:D569,Concentrado!$A$2:$A569,"="&amp;$A8,Concentrado!$B$2:$B569, "=Tamaulipas")</f>
        <v>40.477660985972001</v>
      </c>
      <c r="D8" s="6">
        <f>SUMIFS(Concentrado!E$2:E569,Concentrado!$A$2:$A569,"="&amp;$A8,Concentrado!$B$2:$B569, "=Tamaulipas")</f>
        <v>1565.2555299999999</v>
      </c>
      <c r="E8" s="6">
        <f>SUMIFS(Concentrado!F$2:F569,Concentrado!$A$2:$A569,"="&amp;$A8,Concentrado!$B$2:$B569, "=Tamaulipas")</f>
        <v>14.505028670643558</v>
      </c>
      <c r="F8" s="6">
        <f>SUMIFS(Concentrado!G$2:G569,Concentrado!$A$2:$A569,"="&amp;$A8,Concentrado!$B$2:$B569, "=Tamaulipas")</f>
        <v>1706.7449999999999</v>
      </c>
      <c r="G8" s="6">
        <f>SUMIFS(Concentrado!H$2:H569,Concentrado!$A$2:$A569,"="&amp;$A8,Concentrado!$B$2:$B569, "=Tamaulipas")</f>
        <v>15.81619402327078</v>
      </c>
      <c r="H8" s="6">
        <f>SUMIFS(Concentrado!I$2:I569,Concentrado!$A$2:$A569,"="&amp;$A8,Concentrado!$B$2:$B569, "=Tamaulipas")</f>
        <v>872.56948999999997</v>
      </c>
      <c r="I8" s="6">
        <f>SUMIFS(Concentrado!J$2:J569,Concentrado!$A$2:$A569,"="&amp;$A8,Concentrado!$B$2:$B569, "=Tamaulipas")</f>
        <v>8.0859931346665341</v>
      </c>
      <c r="J8" s="6">
        <f>SUMIFS(Concentrado!K$2:K569,Concentrado!$A$2:$A569,"="&amp;$A8,Concentrado!$B$2:$B569, "=Tamaulipas")</f>
        <v>647.28599999999994</v>
      </c>
      <c r="K8" s="6">
        <f>SUMIFS(Concentrado!L$2:L569,Concentrado!$A$2:$A569,"="&amp;$A8,Concentrado!$B$2:$B569, "=Tamaulipas")</f>
        <v>5.9983190016943659</v>
      </c>
      <c r="L8" s="6">
        <f>SUMIFS(Concentrado!M$2:M569,Concentrado!$A$2:$A569,"="&amp;$A8,Concentrado!$B$2:$B569, "=Tamaulipas")</f>
        <v>1631.27298</v>
      </c>
      <c r="M8" s="6">
        <f>SUMIFS(Concentrado!N$2:N569,Concentrado!$A$2:$A569,"="&amp;$A8,Concentrado!$B$2:$B569, "=Tamaulipas")</f>
        <v>15.116804183752766</v>
      </c>
      <c r="N8" s="6">
        <f>SUMIFS(Concentrado!O$2:O569,Concentrado!$A$2:$A569,"="&amp;$A8,Concentrado!$B$2:$B569, "=Tamaulipas")</f>
        <v>10791.123309999999</v>
      </c>
      <c r="O8" s="6">
        <f>SUMIFS(Concentrado!P$2:P569,Concentrado!$A$2:$A569,"="&amp;$A8,Concentrado!$B$2:$B569, "=Tamaulipas")</f>
        <v>0</v>
      </c>
      <c r="P8" s="6">
        <f>SUMIFS(Concentrado!Q$2:Q569,Concentrado!$A$2:$A569,"="&amp;$A8,Concentrado!$B$2:$B569, "=Tamaulipas")</f>
        <v>0</v>
      </c>
      <c r="Q8" s="6">
        <f>SUMIFS(Concentrado!R$2:R569,Concentrado!$A$2:$A569,"="&amp;$A8,Concentrado!$B$2:$B569, "=Tamaulipas")</f>
        <v>0</v>
      </c>
      <c r="R8" s="6">
        <f>SUMIFS(Concentrado!S$2:S569,Concentrado!$A$2:$A569,"="&amp;$A8,Concentrado!$B$2:$B569, "=Tamaulipas")</f>
        <v>0</v>
      </c>
      <c r="S8" s="6">
        <f>SUMIFS(Concentrado!T$2:T569,Concentrado!$A$2:$A569,"="&amp;$A8,Concentrado!$B$2:$B569, "=Tamaulipas")</f>
        <v>172.53398000000001</v>
      </c>
      <c r="T8" s="6">
        <f>SUMIFS(Concentrado!U$2:U569,Concentrado!$A$2:$A569,"="&amp;$A8,Concentrado!$B$2:$B569, "=Tamaulipas")</f>
        <v>1458.739</v>
      </c>
    </row>
    <row r="9" spans="1:20" x14ac:dyDescent="0.25">
      <c r="A9" s="3">
        <v>2010</v>
      </c>
      <c r="B9" s="6">
        <f>SUMIFS(Concentrado!C$2:C570,Concentrado!$A$2:$A570,"="&amp;$A9,Concentrado!$B$2:$B570, "=Tamaulipas")</f>
        <v>4682.4829</v>
      </c>
      <c r="C9" s="6">
        <f>SUMIFS(Concentrado!D$2:D570,Concentrado!$A$2:$A570,"="&amp;$A9,Concentrado!$B$2:$B570, "=Tamaulipas")</f>
        <v>39.497266130120515</v>
      </c>
      <c r="D9" s="6">
        <f>SUMIFS(Concentrado!E$2:E570,Concentrado!$A$2:$A570,"="&amp;$A9,Concentrado!$B$2:$B570, "=Tamaulipas")</f>
        <v>2174.02331</v>
      </c>
      <c r="E9" s="6">
        <f>SUMIFS(Concentrado!F$2:F570,Concentrado!$A$2:$A570,"="&amp;$A9,Concentrado!$B$2:$B570, "=Tamaulipas")</f>
        <v>18.338129381776387</v>
      </c>
      <c r="F9" s="6">
        <f>SUMIFS(Concentrado!G$2:G570,Concentrado!$A$2:$A570,"="&amp;$A9,Concentrado!$B$2:$B570, "=Tamaulipas")</f>
        <v>1800.1220000000001</v>
      </c>
      <c r="G9" s="6">
        <f>SUMIFS(Concentrado!H$2:H570,Concentrado!$A$2:$A570,"="&amp;$A9,Concentrado!$B$2:$B570, "=Tamaulipas")</f>
        <v>15.184230080303083</v>
      </c>
      <c r="H9" s="6">
        <f>SUMIFS(Concentrado!I$2:I570,Concentrado!$A$2:$A570,"="&amp;$A9,Concentrado!$B$2:$B570, "=Tamaulipas")</f>
        <v>845.92750000000001</v>
      </c>
      <c r="I9" s="6">
        <f>SUMIFS(Concentrado!J$2:J570,Concentrado!$A$2:$A570,"="&amp;$A9,Concentrado!$B$2:$B570, "=Tamaulipas")</f>
        <v>7.1354929228438877</v>
      </c>
      <c r="J9" s="6">
        <f>SUMIFS(Concentrado!K$2:K570,Concentrado!$A$2:$A570,"="&amp;$A9,Concentrado!$B$2:$B570, "=Tamaulipas")</f>
        <v>744.90499999999997</v>
      </c>
      <c r="K9" s="6">
        <f>SUMIFS(Concentrado!L$2:L570,Concentrado!$A$2:$A570,"="&amp;$A9,Concentrado!$B$2:$B570, "=Tamaulipas")</f>
        <v>6.2833568546843868</v>
      </c>
      <c r="L9" s="6">
        <f>SUMIFS(Concentrado!M$2:M570,Concentrado!$A$2:$A570,"="&amp;$A9,Concentrado!$B$2:$B570, "=Tamaulipas")</f>
        <v>1607.7469000000001</v>
      </c>
      <c r="M9" s="6">
        <f>SUMIFS(Concentrado!N$2:N570,Concentrado!$A$2:$A570,"="&amp;$A9,Concentrado!$B$2:$B570, "=Tamaulipas")</f>
        <v>13.561524630271743</v>
      </c>
      <c r="N9" s="6">
        <f>SUMIFS(Concentrado!O$2:O570,Concentrado!$A$2:$A570,"="&amp;$A9,Concentrado!$B$2:$B570, "=Tamaulipas")</f>
        <v>11855.207609999999</v>
      </c>
      <c r="O9" s="6">
        <f>SUMIFS(Concentrado!P$2:P570,Concentrado!$A$2:$A570,"="&amp;$A9,Concentrado!$B$2:$B570, "=Tamaulipas")</f>
        <v>0</v>
      </c>
      <c r="P9" s="6">
        <f>SUMIFS(Concentrado!Q$2:Q570,Concentrado!$A$2:$A570,"="&amp;$A9,Concentrado!$B$2:$B570, "=Tamaulipas")</f>
        <v>0</v>
      </c>
      <c r="Q9" s="6">
        <f>SUMIFS(Concentrado!R$2:R570,Concentrado!$A$2:$A570,"="&amp;$A9,Concentrado!$B$2:$B570, "=Tamaulipas")</f>
        <v>0</v>
      </c>
      <c r="R9" s="6">
        <f>SUMIFS(Concentrado!S$2:S570,Concentrado!$A$2:$A570,"="&amp;$A9,Concentrado!$B$2:$B570, "=Tamaulipas")</f>
        <v>0</v>
      </c>
      <c r="S9" s="6">
        <f>SUMIFS(Concentrado!T$2:T570,Concentrado!$A$2:$A570,"="&amp;$A9,Concentrado!$B$2:$B570, "=Tamaulipas")</f>
        <v>188.17567</v>
      </c>
      <c r="T9" s="6">
        <f>SUMIFS(Concentrado!U$2:U570,Concentrado!$A$2:$A570,"="&amp;$A9,Concentrado!$B$2:$B570, "=Tamaulipas")</f>
        <v>1419.57123</v>
      </c>
    </row>
    <row r="10" spans="1:20" x14ac:dyDescent="0.25">
      <c r="A10" s="3">
        <v>2011</v>
      </c>
      <c r="B10" s="6">
        <f>SUMIFS(Concentrado!C$2:C571,Concentrado!$A$2:$A571,"="&amp;$A10,Concentrado!$B$2:$B571, "=Tamaulipas")</f>
        <v>5237.8434399999996</v>
      </c>
      <c r="C10" s="6">
        <f>SUMIFS(Concentrado!D$2:D571,Concentrado!$A$2:$A571,"="&amp;$A10,Concentrado!$B$2:$B571, "=Tamaulipas")</f>
        <v>39.172754627247564</v>
      </c>
      <c r="D10" s="6">
        <f>SUMIFS(Concentrado!E$2:E571,Concentrado!$A$2:$A571,"="&amp;$A10,Concentrado!$B$2:$B571, "=Tamaulipas")</f>
        <v>2500.7795599999999</v>
      </c>
      <c r="E10" s="6">
        <f>SUMIFS(Concentrado!F$2:F571,Concentrado!$A$2:$A571,"="&amp;$A10,Concentrado!$B$2:$B571, "=Tamaulipas")</f>
        <v>18.702816379085231</v>
      </c>
      <c r="F10" s="6">
        <f>SUMIFS(Concentrado!G$2:G571,Concentrado!$A$2:$A571,"="&amp;$A10,Concentrado!$B$2:$B571, "=Tamaulipas")</f>
        <v>2002.896</v>
      </c>
      <c r="G10" s="6">
        <f>SUMIFS(Concentrado!H$2:H571,Concentrado!$A$2:$A571,"="&amp;$A10,Concentrado!$B$2:$B571, "=Tamaulipas")</f>
        <v>14.979247556871545</v>
      </c>
      <c r="H10" s="6">
        <f>SUMIFS(Concentrado!I$2:I571,Concentrado!$A$2:$A571,"="&amp;$A10,Concentrado!$B$2:$B571, "=Tamaulipas")</f>
        <v>1105.0618999999999</v>
      </c>
      <c r="I10" s="6">
        <f>SUMIFS(Concentrado!J$2:J571,Concentrado!$A$2:$A571,"="&amp;$A10,Concentrado!$B$2:$B571, "=Tamaulipas")</f>
        <v>8.2645308422238717</v>
      </c>
      <c r="J10" s="6">
        <f>SUMIFS(Concentrado!K$2:K571,Concentrado!$A$2:$A571,"="&amp;$A10,Concentrado!$B$2:$B571, "=Tamaulipas")</f>
        <v>743.55</v>
      </c>
      <c r="K10" s="6">
        <f>SUMIFS(Concentrado!L$2:L571,Concentrado!$A$2:$A571,"="&amp;$A10,Concentrado!$B$2:$B571, "=Tamaulipas")</f>
        <v>5.5608576385952322</v>
      </c>
      <c r="L10" s="6">
        <f>SUMIFS(Concentrado!M$2:M571,Concentrado!$A$2:$A571,"="&amp;$A10,Concentrado!$B$2:$B571, "=Tamaulipas")</f>
        <v>1781.00802</v>
      </c>
      <c r="M10" s="6">
        <f>SUMIFS(Concentrado!N$2:N571,Concentrado!$A$2:$A571,"="&amp;$A10,Concentrado!$B$2:$B571, "=Tamaulipas")</f>
        <v>13.319792955976558</v>
      </c>
      <c r="N10" s="6">
        <f>SUMIFS(Concentrado!O$2:O571,Concentrado!$A$2:$A571,"="&amp;$A10,Concentrado!$B$2:$B571, "=Tamaulipas")</f>
        <v>13371.138919999999</v>
      </c>
      <c r="O10" s="6">
        <f>SUMIFS(Concentrado!P$2:P571,Concentrado!$A$2:$A571,"="&amp;$A10,Concentrado!$B$2:$B571, "=Tamaulipas")</f>
        <v>0</v>
      </c>
      <c r="P10" s="6">
        <f>SUMIFS(Concentrado!Q$2:Q571,Concentrado!$A$2:$A571,"="&amp;$A10,Concentrado!$B$2:$B571, "=Tamaulipas")</f>
        <v>0</v>
      </c>
      <c r="Q10" s="6">
        <f>SUMIFS(Concentrado!R$2:R571,Concentrado!$A$2:$A571,"="&amp;$A10,Concentrado!$B$2:$B571, "=Tamaulipas")</f>
        <v>0</v>
      </c>
      <c r="R10" s="6">
        <f>SUMIFS(Concentrado!S$2:S571,Concentrado!$A$2:$A571,"="&amp;$A10,Concentrado!$B$2:$B571, "=Tamaulipas")</f>
        <v>0</v>
      </c>
      <c r="S10" s="6">
        <f>SUMIFS(Concentrado!T$2:T571,Concentrado!$A$2:$A571,"="&amp;$A10,Concentrado!$B$2:$B571, "=Tamaulipas")</f>
        <v>223.89966999999999</v>
      </c>
      <c r="T10" s="6">
        <f>SUMIFS(Concentrado!U$2:U571,Concentrado!$A$2:$A571,"="&amp;$A10,Concentrado!$B$2:$B571, "=Tamaulipas")</f>
        <v>1557.10835</v>
      </c>
    </row>
    <row r="11" spans="1:20" x14ac:dyDescent="0.25">
      <c r="A11" s="3">
        <v>2012</v>
      </c>
      <c r="B11" s="6">
        <f>SUMIFS(Concentrado!C$2:C572,Concentrado!$A$2:$A572,"="&amp;$A11,Concentrado!$B$2:$B572, "=Tamaulipas")</f>
        <v>5806.0670700000001</v>
      </c>
      <c r="C11" s="6">
        <f>SUMIFS(Concentrado!D$2:D572,Concentrado!$A$2:$A572,"="&amp;$A11,Concentrado!$B$2:$B572, "=Tamaulipas")</f>
        <v>40.083298497303751</v>
      </c>
      <c r="D11" s="6">
        <f>SUMIFS(Concentrado!E$2:E572,Concentrado!$A$2:$A572,"="&amp;$A11,Concentrado!$B$2:$B572, "=Tamaulipas")</f>
        <v>2824.7791999999999</v>
      </c>
      <c r="E11" s="6">
        <f>SUMIFS(Concentrado!F$2:F572,Concentrado!$A$2:$A572,"="&amp;$A11,Concentrado!$B$2:$B572, "=Tamaulipas")</f>
        <v>19.501405425992587</v>
      </c>
      <c r="F11" s="6">
        <f>SUMIFS(Concentrado!G$2:G572,Concentrado!$A$2:$A572,"="&amp;$A11,Concentrado!$B$2:$B572, "=Tamaulipas")</f>
        <v>2165.1260000000002</v>
      </c>
      <c r="G11" s="6">
        <f>SUMIFS(Concentrado!H$2:H572,Concentrado!$A$2:$A572,"="&amp;$A11,Concentrado!$B$2:$B572, "=Tamaulipas")</f>
        <v>14.947362938794519</v>
      </c>
      <c r="H11" s="6">
        <f>SUMIFS(Concentrado!I$2:I572,Concentrado!$A$2:$A572,"="&amp;$A11,Concentrado!$B$2:$B572, "=Tamaulipas")</f>
        <v>892.47595000000001</v>
      </c>
      <c r="I11" s="6">
        <f>SUMIFS(Concentrado!J$2:J572,Concentrado!$A$2:$A572,"="&amp;$A11,Concentrado!$B$2:$B572, "=Tamaulipas")</f>
        <v>6.1613790323498172</v>
      </c>
      <c r="J11" s="6">
        <f>SUMIFS(Concentrado!K$2:K572,Concentrado!$A$2:$A572,"="&amp;$A11,Concentrado!$B$2:$B572, "=Tamaulipas")</f>
        <v>1167.674</v>
      </c>
      <c r="K11" s="6">
        <f>SUMIFS(Concentrado!L$2:L572,Concentrado!$A$2:$A572,"="&amp;$A11,Concentrado!$B$2:$B572, "=Tamaulipas")</f>
        <v>8.0612615950267799</v>
      </c>
      <c r="L11" s="6">
        <f>SUMIFS(Concentrado!M$2:M572,Concentrado!$A$2:$A572,"="&amp;$A11,Concentrado!$B$2:$B572, "=Tamaulipas")</f>
        <v>1628.8809799999999</v>
      </c>
      <c r="M11" s="6">
        <f>SUMIFS(Concentrado!N$2:N572,Concentrado!$A$2:$A572,"="&amp;$A11,Concentrado!$B$2:$B572, "=Tamaulipas")</f>
        <v>11.245292510532549</v>
      </c>
      <c r="N11" s="6">
        <f>SUMIFS(Concentrado!O$2:O572,Concentrado!$A$2:$A572,"="&amp;$A11,Concentrado!$B$2:$B572, "=Tamaulipas")</f>
        <v>14485.003199999999</v>
      </c>
      <c r="O11" s="6">
        <f>SUMIFS(Concentrado!P$2:P572,Concentrado!$A$2:$A572,"="&amp;$A11,Concentrado!$B$2:$B572, "=Tamaulipas")</f>
        <v>0</v>
      </c>
      <c r="P11" s="6">
        <f>SUMIFS(Concentrado!Q$2:Q572,Concentrado!$A$2:$A572,"="&amp;$A11,Concentrado!$B$2:$B572, "=Tamaulipas")</f>
        <v>0</v>
      </c>
      <c r="Q11" s="6">
        <f>SUMIFS(Concentrado!R$2:R572,Concentrado!$A$2:$A572,"="&amp;$A11,Concentrado!$B$2:$B572, "=Tamaulipas")</f>
        <v>0</v>
      </c>
      <c r="R11" s="6">
        <f>SUMIFS(Concentrado!S$2:S572,Concentrado!$A$2:$A572,"="&amp;$A11,Concentrado!$B$2:$B572, "=Tamaulipas")</f>
        <v>0</v>
      </c>
      <c r="S11" s="6">
        <f>SUMIFS(Concentrado!T$2:T572,Concentrado!$A$2:$A572,"="&amp;$A11,Concentrado!$B$2:$B572, "=Tamaulipas")</f>
        <v>338.64359999999999</v>
      </c>
      <c r="T11" s="6">
        <f>SUMIFS(Concentrado!U$2:U572,Concentrado!$A$2:$A572,"="&amp;$A11,Concentrado!$B$2:$B572, "=Tamaulipas")</f>
        <v>1290.23738</v>
      </c>
    </row>
    <row r="12" spans="1:20" x14ac:dyDescent="0.25">
      <c r="A12" s="3">
        <v>2013</v>
      </c>
      <c r="B12" s="6">
        <f>SUMIFS(Concentrado!C$2:C573,Concentrado!$A$2:$A573,"="&amp;$A12,Concentrado!$B$2:$B573, "=Tamaulipas")</f>
        <v>6446.0117499999997</v>
      </c>
      <c r="C12" s="6">
        <f>SUMIFS(Concentrado!D$2:D573,Concentrado!$A$2:$A573,"="&amp;$A12,Concentrado!$B$2:$B573, "=Tamaulipas")</f>
        <v>41.505729956989889</v>
      </c>
      <c r="D12" s="6">
        <f>SUMIFS(Concentrado!E$2:E573,Concentrado!$A$2:$A573,"="&amp;$A12,Concentrado!$B$2:$B573, "=Tamaulipas")</f>
        <v>2979.0401999999999</v>
      </c>
      <c r="E12" s="6">
        <f>SUMIFS(Concentrado!F$2:F573,Concentrado!$A$2:$A573,"="&amp;$A12,Concentrado!$B$2:$B573, "=Tamaulipas")</f>
        <v>19.181975284518703</v>
      </c>
      <c r="F12" s="6">
        <f>SUMIFS(Concentrado!G$2:G573,Concentrado!$A$2:$A573,"="&amp;$A12,Concentrado!$B$2:$B573, "=Tamaulipas")</f>
        <v>2234.9119999999998</v>
      </c>
      <c r="G12" s="6">
        <f>SUMIFS(Concentrado!H$2:H573,Concentrado!$A$2:$A573,"="&amp;$A12,Concentrado!$B$2:$B573, "=Tamaulipas")</f>
        <v>14.39054993184525</v>
      </c>
      <c r="H12" s="6">
        <f>SUMIFS(Concentrado!I$2:I573,Concentrado!$A$2:$A573,"="&amp;$A12,Concentrado!$B$2:$B573, "=Tamaulipas")</f>
        <v>1063.0317600000001</v>
      </c>
      <c r="I12" s="6">
        <f>SUMIFS(Concentrado!J$2:J573,Concentrado!$A$2:$A573,"="&amp;$A12,Concentrado!$B$2:$B573, "=Tamaulipas")</f>
        <v>6.8448384640725628</v>
      </c>
      <c r="J12" s="6">
        <f>SUMIFS(Concentrado!K$2:K573,Concentrado!$A$2:$A573,"="&amp;$A12,Concentrado!$B$2:$B573, "=Tamaulipas")</f>
        <v>1160.874</v>
      </c>
      <c r="K12" s="6">
        <f>SUMIFS(Concentrado!L$2:L573,Concentrado!$A$2:$A573,"="&amp;$A12,Concentrado!$B$2:$B573, "=Tamaulipas")</f>
        <v>7.4748425269455465</v>
      </c>
      <c r="L12" s="6">
        <f>SUMIFS(Concentrado!M$2:M573,Concentrado!$A$2:$A573,"="&amp;$A12,Concentrado!$B$2:$B573, "=Tamaulipas")</f>
        <v>1646.5444199999999</v>
      </c>
      <c r="M12" s="6">
        <f>SUMIFS(Concentrado!N$2:N573,Concentrado!$A$2:$A573,"="&amp;$A12,Concentrado!$B$2:$B573, "=Tamaulipas")</f>
        <v>10.60206383562806</v>
      </c>
      <c r="N12" s="6">
        <f>SUMIFS(Concentrado!O$2:O573,Concentrado!$A$2:$A573,"="&amp;$A12,Concentrado!$B$2:$B573, "=Tamaulipas")</f>
        <v>15530.414129999997</v>
      </c>
      <c r="O12" s="6">
        <f>SUMIFS(Concentrado!P$2:P573,Concentrado!$A$2:$A573,"="&amp;$A12,Concentrado!$B$2:$B573, "=Tamaulipas")</f>
        <v>0</v>
      </c>
      <c r="P12" s="6">
        <f>SUMIFS(Concentrado!Q$2:Q573,Concentrado!$A$2:$A573,"="&amp;$A12,Concentrado!$B$2:$B573, "=Tamaulipas")</f>
        <v>0</v>
      </c>
      <c r="Q12" s="6">
        <f>SUMIFS(Concentrado!R$2:R573,Concentrado!$A$2:$A573,"="&amp;$A12,Concentrado!$B$2:$B573, "=Tamaulipas")</f>
        <v>0</v>
      </c>
      <c r="R12" s="6">
        <f>SUMIFS(Concentrado!S$2:S573,Concentrado!$A$2:$A573,"="&amp;$A12,Concentrado!$B$2:$B573, "=Tamaulipas")</f>
        <v>0</v>
      </c>
      <c r="S12" s="6">
        <f>SUMIFS(Concentrado!T$2:T573,Concentrado!$A$2:$A573,"="&amp;$A12,Concentrado!$B$2:$B573, "=Tamaulipas")</f>
        <v>277.90960000000001</v>
      </c>
      <c r="T12" s="6">
        <f>SUMIFS(Concentrado!U$2:U573,Concentrado!$A$2:$A573,"="&amp;$A12,Concentrado!$B$2:$B573, "=Tamaulipas")</f>
        <v>1368.63482</v>
      </c>
    </row>
    <row r="13" spans="1:20" x14ac:dyDescent="0.25">
      <c r="A13" s="3">
        <v>2014</v>
      </c>
      <c r="B13" s="6">
        <f>SUMIFS(Concentrado!C$2:C574,Concentrado!$A$2:$A574,"="&amp;$A13,Concentrado!$B$2:$B574, "=Tamaulipas")</f>
        <v>5865.1806500000002</v>
      </c>
      <c r="C13" s="6">
        <f>SUMIFS(Concentrado!D$2:D574,Concentrado!$A$2:$A574,"="&amp;$A13,Concentrado!$B$2:$B574, "=Tamaulipas")</f>
        <v>36.557068727879319</v>
      </c>
      <c r="D13" s="6">
        <f>SUMIFS(Concentrado!E$2:E574,Concentrado!$A$2:$A574,"="&amp;$A13,Concentrado!$B$2:$B574, "=Tamaulipas")</f>
        <v>2590.0410000000002</v>
      </c>
      <c r="E13" s="6">
        <f>SUMIFS(Concentrado!F$2:F574,Concentrado!$A$2:$A574,"="&amp;$A13,Concentrado!$B$2:$B574, "=Tamaulipas")</f>
        <v>16.143459595745835</v>
      </c>
      <c r="F13" s="6">
        <f>SUMIFS(Concentrado!G$2:G574,Concentrado!$A$2:$A574,"="&amp;$A13,Concentrado!$B$2:$B574, "=Tamaulipas")</f>
        <v>2401.0720000000001</v>
      </c>
      <c r="G13" s="6">
        <f>SUMIFS(Concentrado!H$2:H574,Concentrado!$A$2:$A574,"="&amp;$A13,Concentrado!$B$2:$B574, "=Tamaulipas")</f>
        <v>14.965635222946913</v>
      </c>
      <c r="H13" s="6">
        <f>SUMIFS(Concentrado!I$2:I574,Concentrado!$A$2:$A574,"="&amp;$A13,Concentrado!$B$2:$B574, "=Tamaulipas")</f>
        <v>1338.99819</v>
      </c>
      <c r="I13" s="6">
        <f>SUMIFS(Concentrado!J$2:J574,Concentrado!$A$2:$A574,"="&amp;$A13,Concentrado!$B$2:$B574, "=Tamaulipas")</f>
        <v>8.3458382238125974</v>
      </c>
      <c r="J13" s="6">
        <f>SUMIFS(Concentrado!K$2:K574,Concentrado!$A$2:$A574,"="&amp;$A13,Concentrado!$B$2:$B574, "=Tamaulipas")</f>
        <v>1877.0609999999999</v>
      </c>
      <c r="K13" s="6">
        <f>SUMIFS(Concentrado!L$2:L574,Concentrado!$A$2:$A574,"="&amp;$A13,Concentrado!$B$2:$B574, "=Tamaulipas")</f>
        <v>11.699528467792698</v>
      </c>
      <c r="L13" s="6">
        <f>SUMIFS(Concentrado!M$2:M574,Concentrado!$A$2:$A574,"="&amp;$A13,Concentrado!$B$2:$B574, "=Tamaulipas")</f>
        <v>1971.55017</v>
      </c>
      <c r="M13" s="6">
        <f>SUMIFS(Concentrado!N$2:N574,Concentrado!$A$2:$A574,"="&amp;$A13,Concentrado!$B$2:$B574, "=Tamaulipas")</f>
        <v>12.288469761822624</v>
      </c>
      <c r="N13" s="6">
        <f>SUMIFS(Concentrado!O$2:O574,Concentrado!$A$2:$A574,"="&amp;$A13,Concentrado!$B$2:$B574, "=Tamaulipas")</f>
        <v>16043.903010000002</v>
      </c>
      <c r="O13" s="6">
        <f>SUMIFS(Concentrado!P$2:P574,Concentrado!$A$2:$A574,"="&amp;$A13,Concentrado!$B$2:$B574, "=Tamaulipas")</f>
        <v>0</v>
      </c>
      <c r="P13" s="6">
        <f>SUMIFS(Concentrado!Q$2:Q574,Concentrado!$A$2:$A574,"="&amp;$A13,Concentrado!$B$2:$B574, "=Tamaulipas")</f>
        <v>0</v>
      </c>
      <c r="Q13" s="6">
        <f>SUMIFS(Concentrado!R$2:R574,Concentrado!$A$2:$A574,"="&amp;$A13,Concentrado!$B$2:$B574, "=Tamaulipas")</f>
        <v>0</v>
      </c>
      <c r="R13" s="6">
        <f>SUMIFS(Concentrado!S$2:S574,Concentrado!$A$2:$A574,"="&amp;$A13,Concentrado!$B$2:$B574, "=Tamaulipas")</f>
        <v>0</v>
      </c>
      <c r="S13" s="6">
        <f>SUMIFS(Concentrado!T$2:T574,Concentrado!$A$2:$A574,"="&amp;$A13,Concentrado!$B$2:$B574, "=Tamaulipas")</f>
        <v>288.19981999999999</v>
      </c>
      <c r="T13" s="6">
        <f>SUMIFS(Concentrado!U$2:U574,Concentrado!$A$2:$A574,"="&amp;$A13,Concentrado!$B$2:$B574, "=Tamaulipas")</f>
        <v>1683.3503499999999</v>
      </c>
    </row>
    <row r="14" spans="1:20" x14ac:dyDescent="0.25">
      <c r="A14" s="3">
        <v>2015</v>
      </c>
      <c r="B14" s="6">
        <f>SUMIFS(Concentrado!C$2:C575,Concentrado!$A$2:$A575,"="&amp;$A14,Concentrado!$B$2:$B575, "=Tamaulipas")</f>
        <v>7214.6511</v>
      </c>
      <c r="C14" s="6">
        <f>SUMIFS(Concentrado!D$2:D575,Concentrado!$A$2:$A575,"="&amp;$A14,Concentrado!$B$2:$B575, "=Tamaulipas")</f>
        <v>40.530160131789216</v>
      </c>
      <c r="D14" s="6">
        <f>SUMIFS(Concentrado!E$2:E575,Concentrado!$A$2:$A575,"="&amp;$A14,Concentrado!$B$2:$B575, "=Tamaulipas")</f>
        <v>2610.28836</v>
      </c>
      <c r="E14" s="6">
        <f>SUMIFS(Concentrado!F$2:F575,Concentrado!$A$2:$A575,"="&amp;$A14,Concentrado!$B$2:$B575, "=Tamaulipas")</f>
        <v>14.663966940957888</v>
      </c>
      <c r="F14" s="6">
        <f>SUMIFS(Concentrado!G$2:G575,Concentrado!$A$2:$A575,"="&amp;$A14,Concentrado!$B$2:$B575, "=Tamaulipas")</f>
        <v>2652.2714700000001</v>
      </c>
      <c r="G14" s="6">
        <f>SUMIFS(Concentrado!H$2:H575,Concentrado!$A$2:$A575,"="&amp;$A14,Concentrado!$B$2:$B575, "=Tamaulipas")</f>
        <v>14.899817870898287</v>
      </c>
      <c r="H14" s="6">
        <f>SUMIFS(Concentrado!I$2:I575,Concentrado!$A$2:$A575,"="&amp;$A14,Concentrado!$B$2:$B575, "=Tamaulipas")</f>
        <v>1563.4369999999999</v>
      </c>
      <c r="I14" s="6">
        <f>SUMIFS(Concentrado!J$2:J575,Concentrado!$A$2:$A575,"="&amp;$A14,Concentrado!$B$2:$B575, "=Tamaulipas")</f>
        <v>8.7830098902446068</v>
      </c>
      <c r="J14" s="6">
        <f>SUMIFS(Concentrado!K$2:K575,Concentrado!$A$2:$A575,"="&amp;$A14,Concentrado!$B$2:$B575, "=Tamaulipas")</f>
        <v>2142.7916300000002</v>
      </c>
      <c r="K14" s="6">
        <f>SUMIFS(Concentrado!L$2:L575,Concentrado!$A$2:$A575,"="&amp;$A14,Concentrado!$B$2:$B575, "=Tamaulipas")</f>
        <v>12.037683692418284</v>
      </c>
      <c r="L14" s="6">
        <f>SUMIFS(Concentrado!M$2:M575,Concentrado!$A$2:$A575,"="&amp;$A14,Concentrado!$B$2:$B575, "=Tamaulipas")</f>
        <v>1617.2576899999999</v>
      </c>
      <c r="M14" s="6">
        <f>SUMIFS(Concentrado!N$2:N575,Concentrado!$A$2:$A575,"="&amp;$A14,Concentrado!$B$2:$B575, "=Tamaulipas")</f>
        <v>9.0853614736917105</v>
      </c>
      <c r="N14" s="6">
        <f>SUMIFS(Concentrado!O$2:O575,Concentrado!$A$2:$A575,"="&amp;$A14,Concentrado!$B$2:$B575, "=Tamaulipas")</f>
        <v>17800.697250000001</v>
      </c>
      <c r="O14" s="6">
        <f>SUMIFS(Concentrado!P$2:P575,Concentrado!$A$2:$A575,"="&amp;$A14,Concentrado!$B$2:$B575, "=Tamaulipas")</f>
        <v>0</v>
      </c>
      <c r="P14" s="6">
        <f>SUMIFS(Concentrado!Q$2:Q575,Concentrado!$A$2:$A575,"="&amp;$A14,Concentrado!$B$2:$B575, "=Tamaulipas")</f>
        <v>0</v>
      </c>
      <c r="Q14" s="6">
        <f>SUMIFS(Concentrado!R$2:R575,Concentrado!$A$2:$A575,"="&amp;$A14,Concentrado!$B$2:$B575, "=Tamaulipas")</f>
        <v>0</v>
      </c>
      <c r="R14" s="6">
        <f>SUMIFS(Concentrado!S$2:S575,Concentrado!$A$2:$A575,"="&amp;$A14,Concentrado!$B$2:$B575, "=Tamaulipas")</f>
        <v>0</v>
      </c>
      <c r="S14" s="6">
        <f>SUMIFS(Concentrado!T$2:T575,Concentrado!$A$2:$A575,"="&amp;$A14,Concentrado!$B$2:$B575, "=Tamaulipas")</f>
        <v>300.47798999999998</v>
      </c>
      <c r="T14" s="6">
        <f>SUMIFS(Concentrado!U$2:U575,Concentrado!$A$2:$A575,"="&amp;$A14,Concentrado!$B$2:$B575, "=Tamaulipas")</f>
        <v>1316.7797</v>
      </c>
    </row>
    <row r="15" spans="1:20" x14ac:dyDescent="0.25">
      <c r="A15" s="3">
        <v>2016</v>
      </c>
      <c r="B15" s="6">
        <f>SUMIFS(Concentrado!C$2:C576,Concentrado!$A$2:$A576,"="&amp;$A15,Concentrado!$B$2:$B576, "=Tamaulipas")</f>
        <v>7005.7926600000001</v>
      </c>
      <c r="C15" s="6">
        <f>SUMIFS(Concentrado!D$2:D576,Concentrado!$A$2:$A576,"="&amp;$A15,Concentrado!$B$2:$B576, "=Tamaulipas")</f>
        <v>37.274510298438493</v>
      </c>
      <c r="D15" s="6">
        <f>SUMIFS(Concentrado!E$2:E576,Concentrado!$A$2:$A576,"="&amp;$A15,Concentrado!$B$2:$B576, "=Tamaulipas")</f>
        <v>2665.3485099999998</v>
      </c>
      <c r="E15" s="6">
        <f>SUMIFS(Concentrado!F$2:F576,Concentrado!$A$2:$A576,"="&amp;$A15,Concentrado!$B$2:$B576, "=Tamaulipas")</f>
        <v>14.181059204358853</v>
      </c>
      <c r="F15" s="6">
        <f>SUMIFS(Concentrado!G$2:G576,Concentrado!$A$2:$A576,"="&amp;$A15,Concentrado!$B$2:$B576, "=Tamaulipas")</f>
        <v>2715.7739900000001</v>
      </c>
      <c r="G15" s="6">
        <f>SUMIFS(Concentrado!H$2:H576,Concentrado!$A$2:$A576,"="&amp;$A15,Concentrado!$B$2:$B576, "=Tamaulipas")</f>
        <v>14.449349341504265</v>
      </c>
      <c r="H15" s="6">
        <f>SUMIFS(Concentrado!I$2:I576,Concentrado!$A$2:$A576,"="&amp;$A15,Concentrado!$B$2:$B576, "=Tamaulipas")</f>
        <v>1348.93461</v>
      </c>
      <c r="I15" s="6">
        <f>SUMIFS(Concentrado!J$2:J576,Concentrado!$A$2:$A576,"="&amp;$A15,Concentrado!$B$2:$B576, "=Tamaulipas")</f>
        <v>7.1770432629910452</v>
      </c>
      <c r="J15" s="6">
        <f>SUMIFS(Concentrado!K$2:K576,Concentrado!$A$2:$A576,"="&amp;$A15,Concentrado!$B$2:$B576, "=Tamaulipas")</f>
        <v>2982.0801499999998</v>
      </c>
      <c r="K15" s="6">
        <f>SUMIFS(Concentrado!L$2:L576,Concentrado!$A$2:$A576,"="&amp;$A15,Concentrado!$B$2:$B576, "=Tamaulipas")</f>
        <v>15.866238505257732</v>
      </c>
      <c r="L15" s="6">
        <f>SUMIFS(Concentrado!M$2:M576,Concentrado!$A$2:$A576,"="&amp;$A15,Concentrado!$B$2:$B576, "=Tamaulipas")</f>
        <v>2077.2000600000001</v>
      </c>
      <c r="M15" s="6">
        <f>SUMIFS(Concentrado!N$2:N576,Concentrado!$A$2:$A576,"="&amp;$A15,Concentrado!$B$2:$B576, "=Tamaulipas")</f>
        <v>11.051799387449622</v>
      </c>
      <c r="N15" s="6">
        <f>SUMIFS(Concentrado!O$2:O576,Concentrado!$A$2:$A576,"="&amp;$A15,Concentrado!$B$2:$B576, "=Tamaulipas")</f>
        <v>18795.129979999998</v>
      </c>
      <c r="O15" s="6">
        <f>SUMIFS(Concentrado!P$2:P576,Concentrado!$A$2:$A576,"="&amp;$A15,Concentrado!$B$2:$B576, "=Tamaulipas")</f>
        <v>0</v>
      </c>
      <c r="P15" s="6">
        <f>SUMIFS(Concentrado!Q$2:Q576,Concentrado!$A$2:$A576,"="&amp;$A15,Concentrado!$B$2:$B576, "=Tamaulipas")</f>
        <v>0</v>
      </c>
      <c r="Q15" s="6">
        <f>SUMIFS(Concentrado!R$2:R576,Concentrado!$A$2:$A576,"="&amp;$A15,Concentrado!$B$2:$B576, "=Tamaulipas")</f>
        <v>0</v>
      </c>
      <c r="R15" s="6">
        <f>SUMIFS(Concentrado!S$2:S576,Concentrado!$A$2:$A576,"="&amp;$A15,Concentrado!$B$2:$B576, "=Tamaulipas")</f>
        <v>0</v>
      </c>
      <c r="S15" s="6">
        <f>SUMIFS(Concentrado!T$2:T576,Concentrado!$A$2:$A576,"="&amp;$A15,Concentrado!$B$2:$B576, "=Tamaulipas")</f>
        <v>365.01504</v>
      </c>
      <c r="T15" s="6">
        <f>SUMIFS(Concentrado!U$2:U576,Concentrado!$A$2:$A576,"="&amp;$A15,Concentrado!$B$2:$B576, "=Tamaulipas")</f>
        <v>1712.1850199999999</v>
      </c>
    </row>
    <row r="16" spans="1:20" x14ac:dyDescent="0.25">
      <c r="A16" s="3">
        <v>2017</v>
      </c>
      <c r="B16" s="6">
        <f>SUMIFS(Concentrado!C$2:C577,Concentrado!$A$2:$A577,"="&amp;$A16,Concentrado!$B$2:$B577, "=Tamaulipas")</f>
        <v>7589.0880399999996</v>
      </c>
      <c r="C16" s="6">
        <f>SUMIFS(Concentrado!D$2:D577,Concentrado!$A$2:$A577,"="&amp;$A16,Concentrado!$B$2:$B577, "=Tamaulipas")</f>
        <v>39.235711354654597</v>
      </c>
      <c r="D16" s="6">
        <f>SUMIFS(Concentrado!E$2:E577,Concentrado!$A$2:$A577,"="&amp;$A16,Concentrado!$B$2:$B577, "=Tamaulipas")</f>
        <v>2833.5169700000001</v>
      </c>
      <c r="E16" s="6">
        <f>SUMIFS(Concentrado!F$2:F577,Concentrado!$A$2:$A577,"="&amp;$A16,Concentrado!$B$2:$B577, "=Tamaulipas")</f>
        <v>14.649329849312897</v>
      </c>
      <c r="F16" s="6">
        <f>SUMIFS(Concentrado!G$2:G577,Concentrado!$A$2:$A577,"="&amp;$A16,Concentrado!$B$2:$B577, "=Tamaulipas")</f>
        <v>2870.7231200000001</v>
      </c>
      <c r="G16" s="6">
        <f>SUMIFS(Concentrado!H$2:H577,Concentrado!$A$2:$A577,"="&amp;$A16,Concentrado!$B$2:$B577, "=Tamaulipas")</f>
        <v>14.841686263459595</v>
      </c>
      <c r="H16" s="6">
        <f>SUMIFS(Concentrado!I$2:I577,Concentrado!$A$2:$A577,"="&amp;$A16,Concentrado!$B$2:$B577, "=Tamaulipas")</f>
        <v>1225.6996300000001</v>
      </c>
      <c r="I16" s="6">
        <f>SUMIFS(Concentrado!J$2:J577,Concentrado!$A$2:$A577,"="&amp;$A16,Concentrado!$B$2:$B577, "=Tamaulipas")</f>
        <v>6.3368874674679549</v>
      </c>
      <c r="J16" s="6">
        <f>SUMIFS(Concentrado!K$2:K577,Concentrado!$A$2:$A577,"="&amp;$A16,Concentrado!$B$2:$B577, "=Tamaulipas")</f>
        <v>2743.22</v>
      </c>
      <c r="K16" s="6">
        <f>SUMIFS(Concentrado!L$2:L577,Concentrado!$A$2:$A577,"="&amp;$A16,Concentrado!$B$2:$B577, "=Tamaulipas")</f>
        <v>14.182493012996538</v>
      </c>
      <c r="L16" s="6">
        <f>SUMIFS(Concentrado!M$2:M577,Concentrado!$A$2:$A577,"="&amp;$A16,Concentrado!$B$2:$B577, "=Tamaulipas")</f>
        <v>2080.0498000000002</v>
      </c>
      <c r="M16" s="6">
        <f>SUMIFS(Concentrado!N$2:N577,Concentrado!$A$2:$A577,"="&amp;$A16,Concentrado!$B$2:$B577, "=Tamaulipas")</f>
        <v>10.753892052108418</v>
      </c>
      <c r="N16" s="6">
        <f>SUMIFS(Concentrado!O$2:O577,Concentrado!$A$2:$A577,"="&amp;$A16,Concentrado!$B$2:$B577, "=Tamaulipas")</f>
        <v>19342.297559999999</v>
      </c>
      <c r="O16" s="6">
        <f>SUMIFS(Concentrado!P$2:P577,Concentrado!$A$2:$A577,"="&amp;$A16,Concentrado!$B$2:$B577, "=Tamaulipas")</f>
        <v>0</v>
      </c>
      <c r="P16" s="6">
        <f>SUMIFS(Concentrado!Q$2:Q577,Concentrado!$A$2:$A577,"="&amp;$A16,Concentrado!$B$2:$B577, "=Tamaulipas")</f>
        <v>0</v>
      </c>
      <c r="Q16" s="6">
        <f>SUMIFS(Concentrado!R$2:R577,Concentrado!$A$2:$A577,"="&amp;$A16,Concentrado!$B$2:$B577, "=Tamaulipas")</f>
        <v>0</v>
      </c>
      <c r="R16" s="6">
        <f>SUMIFS(Concentrado!S$2:S577,Concentrado!$A$2:$A577,"="&amp;$A16,Concentrado!$B$2:$B577, "=Tamaulipas")</f>
        <v>0</v>
      </c>
      <c r="S16" s="6">
        <f>SUMIFS(Concentrado!T$2:T577,Concentrado!$A$2:$A577,"="&amp;$A16,Concentrado!$B$2:$B577, "=Tamaulipas")</f>
        <v>357.94544000000002</v>
      </c>
      <c r="T16" s="6">
        <f>SUMIFS(Concentrado!U$2:U577,Concentrado!$A$2:$A577,"="&amp;$A16,Concentrado!$B$2:$B577, "=Tamaulipas")</f>
        <v>1722.10436</v>
      </c>
    </row>
    <row r="17" spans="1:20" x14ac:dyDescent="0.25">
      <c r="A17" s="3">
        <v>2018</v>
      </c>
      <c r="B17" s="6">
        <f>SUMIFS(Concentrado!C$2:C578,Concentrado!$A$2:$A578,"="&amp;$A17,Concentrado!$B$2:$B578, "=Tamaulipas")</f>
        <v>8194.3266999999996</v>
      </c>
      <c r="C17" s="6">
        <f>SUMIFS(Concentrado!D$2:D578,Concentrado!$A$2:$A578,"="&amp;$A17,Concentrado!$B$2:$B578, "=Tamaulipas")</f>
        <v>40.23595657418845</v>
      </c>
      <c r="D17" s="6">
        <f>SUMIFS(Concentrado!E$2:E578,Concentrado!$A$2:$A578,"="&amp;$A17,Concentrado!$B$2:$B578, "=Tamaulipas")</f>
        <v>2648.0535500000001</v>
      </c>
      <c r="E17" s="6">
        <f>SUMIFS(Concentrado!F$2:F578,Concentrado!$A$2:$A578,"="&amp;$A17,Concentrado!$B$2:$B578, "=Tamaulipas")</f>
        <v>13.002528645083869</v>
      </c>
      <c r="F17" s="6">
        <f>SUMIFS(Concentrado!G$2:G578,Concentrado!$A$2:$A578,"="&amp;$A17,Concentrado!$B$2:$B578, "=Tamaulipas")</f>
        <v>3007.4482699999999</v>
      </c>
      <c r="G17" s="6">
        <f>SUMIFS(Concentrado!H$2:H578,Concentrado!$A$2:$A578,"="&amp;$A17,Concentrado!$B$2:$B578, "=Tamaulipas")</f>
        <v>14.76723621366453</v>
      </c>
      <c r="H17" s="6">
        <f>SUMIFS(Concentrado!I$2:I578,Concentrado!$A$2:$A578,"="&amp;$A17,Concentrado!$B$2:$B578, "=Tamaulipas")</f>
        <v>1506.8792800000001</v>
      </c>
      <c r="I17" s="6">
        <f>SUMIFS(Concentrado!J$2:J578,Concentrado!$A$2:$A578,"="&amp;$A17,Concentrado!$B$2:$B578, "=Tamaulipas")</f>
        <v>7.3991105666588037</v>
      </c>
      <c r="J17" s="6">
        <f>SUMIFS(Concentrado!K$2:K578,Concentrado!$A$2:$A578,"="&amp;$A17,Concentrado!$B$2:$B578, "=Tamaulipas")</f>
        <v>2857.1908400000002</v>
      </c>
      <c r="K17" s="6">
        <f>SUMIFS(Concentrado!L$2:L578,Concentrado!$A$2:$A578,"="&amp;$A17,Concentrado!$B$2:$B578, "=Tamaulipas")</f>
        <v>14.029438997399144</v>
      </c>
      <c r="L17" s="6">
        <f>SUMIFS(Concentrado!M$2:M578,Concentrado!$A$2:$A578,"="&amp;$A17,Concentrado!$B$2:$B578, "=Tamaulipas")</f>
        <v>2151.7826999999997</v>
      </c>
      <c r="M17" s="6">
        <f>SUMIFS(Concentrado!N$2:N578,Concentrado!$A$2:$A578,"="&amp;$A17,Concentrado!$B$2:$B578, "=Tamaulipas")</f>
        <v>10.56572900300521</v>
      </c>
      <c r="N17" s="6">
        <f>SUMIFS(Concentrado!O$2:O578,Concentrado!$A$2:$A578,"="&amp;$A17,Concentrado!$B$2:$B578, "=Tamaulipas")</f>
        <v>20365.681339999999</v>
      </c>
      <c r="O17" s="6">
        <f>SUMIFS(Concentrado!P$2:P578,Concentrado!$A$2:$A578,"="&amp;$A17,Concentrado!$B$2:$B578, "=Tamaulipas")</f>
        <v>0</v>
      </c>
      <c r="P17" s="6">
        <f>SUMIFS(Concentrado!Q$2:Q578,Concentrado!$A$2:$A578,"="&amp;$A17,Concentrado!$B$2:$B578, "=Tamaulipas")</f>
        <v>0</v>
      </c>
      <c r="Q17" s="6">
        <f>SUMIFS(Concentrado!R$2:R578,Concentrado!$A$2:$A578,"="&amp;$A17,Concentrado!$B$2:$B578, "=Tamaulipas")</f>
        <v>0</v>
      </c>
      <c r="R17" s="6">
        <f>SUMIFS(Concentrado!S$2:S578,Concentrado!$A$2:$A578,"="&amp;$A17,Concentrado!$B$2:$B578, "=Tamaulipas")</f>
        <v>0</v>
      </c>
      <c r="S17" s="6">
        <f>SUMIFS(Concentrado!T$2:T578,Concentrado!$A$2:$A578,"="&amp;$A17,Concentrado!$B$2:$B578, "=Tamaulipas")</f>
        <v>363.17191000000003</v>
      </c>
      <c r="T17" s="6">
        <f>SUMIFS(Concentrado!U$2:U578,Concentrado!$A$2:$A578,"="&amp;$A17,Concentrado!$B$2:$B578, "=Tamaulipas")</f>
        <v>1788.61079</v>
      </c>
    </row>
    <row r="18" spans="1:20" x14ac:dyDescent="0.25">
      <c r="A18" s="3">
        <v>2019</v>
      </c>
      <c r="B18" s="6">
        <f>SUMIFS(Concentrado!C$2:C579,Concentrado!$A$2:$A579,"="&amp;$A18,Concentrado!$B$2:$B579, "=Tamaulipas")</f>
        <v>8167.1466799999998</v>
      </c>
      <c r="C18" s="6">
        <f>SUMIFS(Concentrado!D$2:D579,Concentrado!$A$2:$A579,"="&amp;$A18,Concentrado!$B$2:$B579, "=Tamaulipas")</f>
        <v>38.414858085109138</v>
      </c>
      <c r="D18" s="6">
        <f>SUMIFS(Concentrado!E$2:E579,Concentrado!$A$2:$A579,"="&amp;$A18,Concentrado!$B$2:$B579, "=Tamaulipas")</f>
        <v>2632.20426</v>
      </c>
      <c r="E18" s="6">
        <f>SUMIFS(Concentrado!F$2:F579,Concentrado!$A$2:$A579,"="&amp;$A18,Concentrado!$B$2:$B579, "=Tamaulipas")</f>
        <v>12.380793079979275</v>
      </c>
      <c r="F18" s="6">
        <f>SUMIFS(Concentrado!G$2:G579,Concentrado!$A$2:$A579,"="&amp;$A18,Concentrado!$B$2:$B579, "=Tamaulipas")</f>
        <v>3219.4381199999998</v>
      </c>
      <c r="G18" s="6">
        <f>SUMIFS(Concentrado!H$2:H579,Concentrado!$A$2:$A579,"="&amp;$A18,Concentrado!$B$2:$B579, "=Tamaulipas")</f>
        <v>15.142896698114717</v>
      </c>
      <c r="H18" s="6">
        <f>SUMIFS(Concentrado!I$2:I579,Concentrado!$A$2:$A579,"="&amp;$A18,Concentrado!$B$2:$B579, "=Tamaulipas")</f>
        <v>1600.06205</v>
      </c>
      <c r="I18" s="6">
        <f>SUMIFS(Concentrado!J$2:J579,Concentrado!$A$2:$A579,"="&amp;$A18,Concentrado!$B$2:$B579, "=Tamaulipas")</f>
        <v>7.5260257941294624</v>
      </c>
      <c r="J18" s="6">
        <f>SUMIFS(Concentrado!K$2:K579,Concentrado!$A$2:$A579,"="&amp;$A18,Concentrado!$B$2:$B579, "=Tamaulipas")</f>
        <v>3644.2785100000001</v>
      </c>
      <c r="K18" s="6">
        <f>SUMIFS(Concentrado!L$2:L579,Concentrado!$A$2:$A579,"="&amp;$A18,Concentrado!$B$2:$B579, "=Tamaulipas")</f>
        <v>17.141169036070622</v>
      </c>
      <c r="L18" s="6">
        <f>SUMIFS(Concentrado!M$2:M579,Concentrado!$A$2:$A579,"="&amp;$A18,Concentrado!$B$2:$B579, "=Tamaulipas")</f>
        <v>1997.2552599999999</v>
      </c>
      <c r="M18" s="6">
        <f>SUMIFS(Concentrado!N$2:N579,Concentrado!$A$2:$A579,"="&amp;$A18,Concentrado!$B$2:$B579, "=Tamaulipas")</f>
        <v>9.3942573065967938</v>
      </c>
      <c r="N18" s="6">
        <f>SUMIFS(Concentrado!O$2:O579,Concentrado!$A$2:$A579,"="&amp;$A18,Concentrado!$B$2:$B579, "=Tamaulipas")</f>
        <v>21260.384879999998</v>
      </c>
      <c r="O18" s="6">
        <f>SUMIFS(Concentrado!P$2:P579,Concentrado!$A$2:$A579,"="&amp;$A18,Concentrado!$B$2:$B579, "=Tamaulipas")</f>
        <v>0</v>
      </c>
      <c r="P18" s="6">
        <f>SUMIFS(Concentrado!Q$2:Q579,Concentrado!$A$2:$A579,"="&amp;$A18,Concentrado!$B$2:$B579, "=Tamaulipas")</f>
        <v>0</v>
      </c>
      <c r="Q18" s="6">
        <f>SUMIFS(Concentrado!R$2:R579,Concentrado!$A$2:$A579,"="&amp;$A18,Concentrado!$B$2:$B579, "=Tamaulipas")</f>
        <v>0</v>
      </c>
      <c r="R18" s="6">
        <f>SUMIFS(Concentrado!S$2:S579,Concentrado!$A$2:$A579,"="&amp;$A18,Concentrado!$B$2:$B579, "=Tamaulipas")</f>
        <v>0</v>
      </c>
      <c r="S18" s="6">
        <f>SUMIFS(Concentrado!T$2:T579,Concentrado!$A$2:$A579,"="&amp;$A18,Concentrado!$B$2:$B579, "=Tamaulipas")</f>
        <v>347.55486999999999</v>
      </c>
      <c r="T18" s="6">
        <f>SUMIFS(Concentrado!U$2:U579,Concentrado!$A$2:$A579,"="&amp;$A18,Concentrado!$B$2:$B579, "=Tamaulipas")</f>
        <v>1649.70039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"=Tlaxcala")</f>
        <v>690.59040000000005</v>
      </c>
      <c r="C2" s="6">
        <f>SUMIFS(Concentrado!D$2:D563,Concentrado!$A$2:$A563,"="&amp;$A2,Concentrado!$B$2:$B563, "=Tlaxcala")</f>
        <v>47.418844687989377</v>
      </c>
      <c r="D2" s="6">
        <f>SUMIFS(Concentrado!E$2:E563,Concentrado!$A$2:$A563,"="&amp;$A2,Concentrado!$B$2:$B563, "=Tlaxcala")</f>
        <v>179.40190999999999</v>
      </c>
      <c r="E2" s="6">
        <f>SUMIFS(Concentrado!F$2:F563,Concentrado!$A$2:$A563,"="&amp;$A2,Concentrado!$B$2:$B563, "=Tlaxcala")</f>
        <v>12.318490536530261</v>
      </c>
      <c r="F2" s="6">
        <f>SUMIFS(Concentrado!G$2:G563,Concentrado!$A$2:$A563,"="&amp;$A2,Concentrado!$B$2:$B563, "=Tlaxcala")</f>
        <v>440.27908000000002</v>
      </c>
      <c r="G2" s="6">
        <f>SUMIFS(Concentrado!H$2:H563,Concentrado!$A$2:$A563,"="&amp;$A2,Concentrado!$B$2:$B563, "=Tlaxcala")</f>
        <v>30.231415487227814</v>
      </c>
      <c r="H2" s="6">
        <f>SUMIFS(Concentrado!I$2:I563,Concentrado!$A$2:$A563,"="&amp;$A2,Concentrado!$B$2:$B563, "=Tlaxcala")</f>
        <v>90.444199999999995</v>
      </c>
      <c r="I2" s="6">
        <f>SUMIFS(Concentrado!J$2:J563,Concentrado!$A$2:$A563,"="&amp;$A2,Concentrado!$B$2:$B563, "=Tlaxcala")</f>
        <v>6.2102795994984126</v>
      </c>
      <c r="J2" s="6">
        <f>SUMIFS(Concentrado!K$2:K563,Concentrado!$A$2:$A563,"="&amp;$A2,Concentrado!$B$2:$B563, "=Tlaxcala")</f>
        <v>55.432479999999998</v>
      </c>
      <c r="K2" s="6">
        <f>SUMIFS(Concentrado!L$2:L563,Concentrado!$A$2:$A563,"="&amp;$A2,Concentrado!$B$2:$B563, "=Tlaxcala")</f>
        <v>3.8062274827308307</v>
      </c>
      <c r="L2" s="6">
        <f>SUMIFS(Concentrado!M$2:M563,Concentrado!$A$2:$A563,"="&amp;$A2,Concentrado!$B$2:$B563, "=Tlaxcala")</f>
        <v>0.2147</v>
      </c>
      <c r="M2" s="6">
        <f>SUMIFS(Concentrado!N$2:N563,Concentrado!$A$2:$A563,"="&amp;$A2,Concentrado!$B$2:$B563, "=Tlaxcala")</f>
        <v>1.4742206023297339E-2</v>
      </c>
      <c r="N2" s="6">
        <f>SUMIFS(Concentrado!O$2:O563,Concentrado!$A$2:$A563,"="&amp;$A2,Concentrado!$B$2:$B563, "=Tlaxcala")</f>
        <v>1456.3627700000002</v>
      </c>
      <c r="O2" s="6">
        <f>SUMIFS(Concentrado!P$2:P563,Concentrado!$A$2:$A563,"="&amp;$A2,Concentrado!$B$2:$B563, "=Tlaxcala")</f>
        <v>0</v>
      </c>
      <c r="P2" s="6">
        <f>SUMIFS(Concentrado!Q$2:Q563,Concentrado!$A$2:$A563,"="&amp;$A2,Concentrado!$B$2:$B563, "=Tlaxcala")</f>
        <v>0</v>
      </c>
      <c r="Q2" s="6">
        <f>SUMIFS(Concentrado!R$2:R563,Concentrado!$A$2:$A563,"="&amp;$A2,Concentrado!$B$2:$B563, "=Tlaxcala")</f>
        <v>0</v>
      </c>
      <c r="R2" s="6">
        <f>SUMIFS(Concentrado!S$2:S563,Concentrado!$A$2:$A563,"="&amp;$A2,Concentrado!$B$2:$B563, "=Tlaxcala")</f>
        <v>0</v>
      </c>
      <c r="S2" s="6">
        <f>SUMIFS(Concentrado!T$2:T563,Concentrado!$A$2:$A563,"="&amp;$A2,Concentrado!$B$2:$B563, "=Tlaxcala")</f>
        <v>0</v>
      </c>
      <c r="T2" s="6">
        <f>SUMIFS(Concentrado!U$2:U563,Concentrado!$A$2:$A563,"="&amp;$A2,Concentrado!$B$2:$B563, "=Tlaxcala")</f>
        <v>0.2147</v>
      </c>
    </row>
    <row r="3" spans="1:20" x14ac:dyDescent="0.25">
      <c r="A3" s="3">
        <v>2004</v>
      </c>
      <c r="B3" s="6">
        <f>SUMIFS(Concentrado!C$2:C564,Concentrado!$A$2:$A564,"="&amp;$A3,Concentrado!$B$2:$B564, "=Tlaxcala")</f>
        <v>873.80799999999999</v>
      </c>
      <c r="C3" s="6">
        <f>SUMIFS(Concentrado!D$2:D564,Concentrado!$A$2:$A564,"="&amp;$A3,Concentrado!$B$2:$B564, "=Tlaxcala")</f>
        <v>51.844320797378998</v>
      </c>
      <c r="D3" s="6">
        <f>SUMIFS(Concentrado!E$2:E564,Concentrado!$A$2:$A564,"="&amp;$A3,Concentrado!$B$2:$B564, "=Tlaxcala")</f>
        <v>170.15933999999999</v>
      </c>
      <c r="E3" s="6">
        <f>SUMIFS(Concentrado!F$2:F564,Concentrado!$A$2:$A564,"="&amp;$A3,Concentrado!$B$2:$B564, "=Tlaxcala")</f>
        <v>10.095805268011146</v>
      </c>
      <c r="F3" s="6">
        <f>SUMIFS(Concentrado!G$2:G564,Concentrado!$A$2:$A564,"="&amp;$A3,Concentrado!$B$2:$B564, "=Tlaxcala")</f>
        <v>490.7765</v>
      </c>
      <c r="G3" s="6">
        <f>SUMIFS(Concentrado!H$2:H564,Concentrado!$A$2:$A564,"="&amp;$A3,Concentrado!$B$2:$B564, "=Tlaxcala")</f>
        <v>29.118495488499619</v>
      </c>
      <c r="H3" s="6">
        <f>SUMIFS(Concentrado!I$2:I564,Concentrado!$A$2:$A564,"="&amp;$A3,Concentrado!$B$2:$B564, "=Tlaxcala")</f>
        <v>96.828599999999994</v>
      </c>
      <c r="I3" s="6">
        <f>SUMIFS(Concentrado!J$2:J564,Concentrado!$A$2:$A564,"="&amp;$A3,Concentrado!$B$2:$B564, "=Tlaxcala")</f>
        <v>5.7449840248213473</v>
      </c>
      <c r="J3" s="6">
        <f>SUMIFS(Concentrado!K$2:K564,Concentrado!$A$2:$A564,"="&amp;$A3,Concentrado!$B$2:$B564, "=Tlaxcala")</f>
        <v>53.8735</v>
      </c>
      <c r="K3" s="6">
        <f>SUMIFS(Concentrado!L$2:L564,Concentrado!$A$2:$A564,"="&amp;$A3,Concentrado!$B$2:$B564, "=Tlaxcala")</f>
        <v>3.1963944212888848</v>
      </c>
      <c r="L3" s="6">
        <f>SUMIFS(Concentrado!M$2:M564,Concentrado!$A$2:$A564,"="&amp;$A3,Concentrado!$B$2:$B564, "=Tlaxcala")</f>
        <v>0</v>
      </c>
      <c r="M3" s="6">
        <f>SUMIFS(Concentrado!N$2:N564,Concentrado!$A$2:$A564,"="&amp;$A3,Concentrado!$B$2:$B564, "=Tlaxcala")</f>
        <v>0</v>
      </c>
      <c r="N3" s="6">
        <f>SUMIFS(Concentrado!O$2:O564,Concentrado!$A$2:$A564,"="&amp;$A3,Concentrado!$B$2:$B564, "=Tlaxcala")</f>
        <v>1685.4459400000001</v>
      </c>
      <c r="O3" s="6">
        <f>SUMIFS(Concentrado!P$2:P564,Concentrado!$A$2:$A564,"="&amp;$A3,Concentrado!$B$2:$B564, "=Tlaxcala")</f>
        <v>0</v>
      </c>
      <c r="P3" s="6">
        <f>SUMIFS(Concentrado!Q$2:Q564,Concentrado!$A$2:$A564,"="&amp;$A3,Concentrado!$B$2:$B564, "=Tlaxcala")</f>
        <v>0</v>
      </c>
      <c r="Q3" s="6">
        <f>SUMIFS(Concentrado!R$2:R564,Concentrado!$A$2:$A564,"="&amp;$A3,Concentrado!$B$2:$B564, "=Tlaxcala")</f>
        <v>0</v>
      </c>
      <c r="R3" s="6">
        <f>SUMIFS(Concentrado!S$2:S564,Concentrado!$A$2:$A564,"="&amp;$A3,Concentrado!$B$2:$B564, "=Tlaxcala")</f>
        <v>0</v>
      </c>
      <c r="S3" s="6">
        <f>SUMIFS(Concentrado!T$2:T564,Concentrado!$A$2:$A564,"="&amp;$A3,Concentrado!$B$2:$B564, "=Tlaxcala")</f>
        <v>0</v>
      </c>
      <c r="T3" s="6">
        <f>SUMIFS(Concentrado!U$2:U564,Concentrado!$A$2:$A564,"="&amp;$A3,Concentrado!$B$2:$B564, "=Tlaxcala")</f>
        <v>0</v>
      </c>
    </row>
    <row r="4" spans="1:20" x14ac:dyDescent="0.25">
      <c r="A4" s="3">
        <v>2005</v>
      </c>
      <c r="B4" s="6">
        <f>SUMIFS(Concentrado!C$2:C565,Concentrado!$A$2:$A565,"="&amp;$A4,Concentrado!$B$2:$B565, "=Tlaxcala")</f>
        <v>795.00519999999995</v>
      </c>
      <c r="C4" s="6">
        <f>SUMIFS(Concentrado!D$2:D565,Concentrado!$A$2:$A565,"="&amp;$A4,Concentrado!$B$2:$B565, "=Tlaxcala")</f>
        <v>43.044233762857473</v>
      </c>
      <c r="D4" s="6">
        <f>SUMIFS(Concentrado!E$2:E565,Concentrado!$A$2:$A565,"="&amp;$A4,Concentrado!$B$2:$B565, "=Tlaxcala")</f>
        <v>344.00713000000002</v>
      </c>
      <c r="E4" s="6">
        <f>SUMIFS(Concentrado!F$2:F565,Concentrado!$A$2:$A565,"="&amp;$A4,Concentrado!$B$2:$B565, "=Tlaxcala")</f>
        <v>18.625693668179402</v>
      </c>
      <c r="F4" s="6">
        <f>SUMIFS(Concentrado!G$2:G565,Concentrado!$A$2:$A565,"="&amp;$A4,Concentrado!$B$2:$B565, "=Tlaxcala")</f>
        <v>525.76160000000004</v>
      </c>
      <c r="G4" s="6">
        <f>SUMIFS(Concentrado!H$2:H565,Concentrado!$A$2:$A565,"="&amp;$A4,Concentrado!$B$2:$B565, "=Tlaxcala")</f>
        <v>28.466487029184169</v>
      </c>
      <c r="H4" s="6">
        <f>SUMIFS(Concentrado!I$2:I565,Concentrado!$A$2:$A565,"="&amp;$A4,Concentrado!$B$2:$B565, "=Tlaxcala")</f>
        <v>108.13883</v>
      </c>
      <c r="I4" s="6">
        <f>SUMIFS(Concentrado!J$2:J565,Concentrado!$A$2:$A565,"="&amp;$A4,Concentrado!$B$2:$B565, "=Tlaxcala")</f>
        <v>5.8549970206005</v>
      </c>
      <c r="J4" s="6">
        <f>SUMIFS(Concentrado!K$2:K565,Concentrado!$A$2:$A565,"="&amp;$A4,Concentrado!$B$2:$B565, "=Tlaxcala")</f>
        <v>74.036600000000007</v>
      </c>
      <c r="K4" s="6">
        <f>SUMIFS(Concentrado!L$2:L565,Concentrado!$A$2:$A565,"="&amp;$A4,Concentrado!$B$2:$B565, "=Tlaxcala")</f>
        <v>4.008588519178458</v>
      </c>
      <c r="L4" s="6">
        <f>SUMIFS(Concentrado!M$2:M565,Concentrado!$A$2:$A565,"="&amp;$A4,Concentrado!$B$2:$B565, "=Tlaxcala")</f>
        <v>0</v>
      </c>
      <c r="M4" s="6">
        <f>SUMIFS(Concentrado!N$2:N565,Concentrado!$A$2:$A565,"="&amp;$A4,Concentrado!$B$2:$B565, "=Tlaxcala")</f>
        <v>0</v>
      </c>
      <c r="N4" s="6">
        <f>SUMIFS(Concentrado!O$2:O565,Concentrado!$A$2:$A565,"="&amp;$A4,Concentrado!$B$2:$B565, "=Tlaxcala")</f>
        <v>1846.9493600000001</v>
      </c>
      <c r="O4" s="6">
        <f>SUMIFS(Concentrado!P$2:P565,Concentrado!$A$2:$A565,"="&amp;$A4,Concentrado!$B$2:$B565, "=Tlaxcala")</f>
        <v>0</v>
      </c>
      <c r="P4" s="6">
        <f>SUMIFS(Concentrado!Q$2:Q565,Concentrado!$A$2:$A565,"="&amp;$A4,Concentrado!$B$2:$B565, "=Tlaxcala")</f>
        <v>0</v>
      </c>
      <c r="Q4" s="6">
        <f>SUMIFS(Concentrado!R$2:R565,Concentrado!$A$2:$A565,"="&amp;$A4,Concentrado!$B$2:$B565, "=Tlaxcala")</f>
        <v>0</v>
      </c>
      <c r="R4" s="6">
        <f>SUMIFS(Concentrado!S$2:S565,Concentrado!$A$2:$A565,"="&amp;$A4,Concentrado!$B$2:$B565, "=Tlaxcala")</f>
        <v>0</v>
      </c>
      <c r="S4" s="6">
        <f>SUMIFS(Concentrado!T$2:T565,Concentrado!$A$2:$A565,"="&amp;$A4,Concentrado!$B$2:$B565, "=Tlaxcala")</f>
        <v>0</v>
      </c>
      <c r="T4" s="6">
        <f>SUMIFS(Concentrado!U$2:U565,Concentrado!$A$2:$A565,"="&amp;$A4,Concentrado!$B$2:$B565, "=Tlaxcala")</f>
        <v>0</v>
      </c>
    </row>
    <row r="5" spans="1:20" x14ac:dyDescent="0.25">
      <c r="A5" s="3">
        <v>2006</v>
      </c>
      <c r="B5" s="6">
        <f>SUMIFS(Concentrado!C$2:C566,Concentrado!$A$2:$A566,"="&amp;$A5,Concentrado!$B$2:$B566, "=Tlaxcala")</f>
        <v>878.44609000000003</v>
      </c>
      <c r="C5" s="6">
        <f>SUMIFS(Concentrado!D$2:D566,Concentrado!$A$2:$A566,"="&amp;$A5,Concentrado!$B$2:$B566, "=Tlaxcala")</f>
        <v>30.183156206546453</v>
      </c>
      <c r="D5" s="6">
        <f>SUMIFS(Concentrado!E$2:E566,Concentrado!$A$2:$A566,"="&amp;$A5,Concentrado!$B$2:$B566, "=Tlaxcala")</f>
        <v>1248.52845</v>
      </c>
      <c r="E5" s="6">
        <f>SUMIFS(Concentrado!F$2:F566,Concentrado!$A$2:$A566,"="&amp;$A5,Concentrado!$B$2:$B566, "=Tlaxcala")</f>
        <v>42.899080164005646</v>
      </c>
      <c r="F5" s="6">
        <f>SUMIFS(Concentrado!G$2:G566,Concentrado!$A$2:$A566,"="&amp;$A5,Concentrado!$B$2:$B566, "=Tlaxcala")</f>
        <v>572.55399999999997</v>
      </c>
      <c r="G5" s="6">
        <f>SUMIFS(Concentrado!H$2:H566,Concentrado!$A$2:$A566,"="&amp;$A5,Concentrado!$B$2:$B566, "=Tlaxcala")</f>
        <v>19.672791552504943</v>
      </c>
      <c r="H5" s="6">
        <f>SUMIFS(Concentrado!I$2:I566,Concentrado!$A$2:$A566,"="&amp;$A5,Concentrado!$B$2:$B566, "=Tlaxcala")</f>
        <v>129.15759</v>
      </c>
      <c r="I5" s="6">
        <f>SUMIFS(Concentrado!J$2:J566,Concentrado!$A$2:$A566,"="&amp;$A5,Concentrado!$B$2:$B566, "=Tlaxcala")</f>
        <v>4.4378178224130771</v>
      </c>
      <c r="J5" s="6">
        <f>SUMIFS(Concentrado!K$2:K566,Concentrado!$A$2:$A566,"="&amp;$A5,Concentrado!$B$2:$B566, "=Tlaxcala")</f>
        <v>81.698999999999998</v>
      </c>
      <c r="K5" s="6">
        <f>SUMIFS(Concentrado!L$2:L566,Concentrado!$A$2:$A566,"="&amp;$A5,Concentrado!$B$2:$B566, "=Tlaxcala")</f>
        <v>2.8071542545298804</v>
      </c>
      <c r="L5" s="6">
        <f>SUMIFS(Concentrado!M$2:M566,Concentrado!$A$2:$A566,"="&amp;$A5,Concentrado!$B$2:$B566, "=Tlaxcala")</f>
        <v>0</v>
      </c>
      <c r="M5" s="6">
        <f>SUMIFS(Concentrado!N$2:N566,Concentrado!$A$2:$A566,"="&amp;$A5,Concentrado!$B$2:$B566, "=Tlaxcala")</f>
        <v>0</v>
      </c>
      <c r="N5" s="6">
        <f>SUMIFS(Concentrado!O$2:O566,Concentrado!$A$2:$A566,"="&amp;$A5,Concentrado!$B$2:$B566, "=Tlaxcala")</f>
        <v>2910.3851300000001</v>
      </c>
      <c r="O5" s="6">
        <f>SUMIFS(Concentrado!P$2:P566,Concentrado!$A$2:$A566,"="&amp;$A5,Concentrado!$B$2:$B566, "=Tlaxcala")</f>
        <v>0</v>
      </c>
      <c r="P5" s="6">
        <f>SUMIFS(Concentrado!Q$2:Q566,Concentrado!$A$2:$A566,"="&amp;$A5,Concentrado!$B$2:$B566, "=Tlaxcala")</f>
        <v>0</v>
      </c>
      <c r="Q5" s="6">
        <f>SUMIFS(Concentrado!R$2:R566,Concentrado!$A$2:$A566,"="&amp;$A5,Concentrado!$B$2:$B566, "=Tlaxcala")</f>
        <v>0</v>
      </c>
      <c r="R5" s="6">
        <f>SUMIFS(Concentrado!S$2:S566,Concentrado!$A$2:$A566,"="&amp;$A5,Concentrado!$B$2:$B566, "=Tlaxcala")</f>
        <v>0</v>
      </c>
      <c r="S5" s="6">
        <f>SUMIFS(Concentrado!T$2:T566,Concentrado!$A$2:$A566,"="&amp;$A5,Concentrado!$B$2:$B566, "=Tlaxcala")</f>
        <v>0</v>
      </c>
      <c r="T5" s="6">
        <f>SUMIFS(Concentrado!U$2:U566,Concentrado!$A$2:$A566,"="&amp;$A5,Concentrado!$B$2:$B566, "=Tlaxcala")</f>
        <v>0</v>
      </c>
    </row>
    <row r="6" spans="1:20" x14ac:dyDescent="0.25">
      <c r="A6" s="3">
        <v>2007</v>
      </c>
      <c r="B6" s="6">
        <f>SUMIFS(Concentrado!C$2:C567,Concentrado!$A$2:$A567,"="&amp;$A6,Concentrado!$B$2:$B567, "=Tlaxcala")</f>
        <v>929.85440000000006</v>
      </c>
      <c r="C6" s="6">
        <f>SUMIFS(Concentrado!D$2:D567,Concentrado!$A$2:$A567,"="&amp;$A6,Concentrado!$B$2:$B567, "=Tlaxcala")</f>
        <v>40.237830525265181</v>
      </c>
      <c r="D6" s="6">
        <f>SUMIFS(Concentrado!E$2:E567,Concentrado!$A$2:$A567,"="&amp;$A6,Concentrado!$B$2:$B567, "=Tlaxcala")</f>
        <v>517.71766000000002</v>
      </c>
      <c r="E6" s="6">
        <f>SUMIFS(Concentrado!F$2:F567,Concentrado!$A$2:$A567,"="&amp;$A6,Concentrado!$B$2:$B567, "=Tlaxcala")</f>
        <v>22.403330524668014</v>
      </c>
      <c r="F6" s="6">
        <f>SUMIFS(Concentrado!G$2:G567,Concentrado!$A$2:$A567,"="&amp;$A6,Concentrado!$B$2:$B567, "=Tlaxcala")</f>
        <v>635.00620000000004</v>
      </c>
      <c r="G6" s="6">
        <f>SUMIFS(Concentrado!H$2:H567,Concentrado!$A$2:$A567,"="&amp;$A6,Concentrado!$B$2:$B567, "=Tlaxcala")</f>
        <v>27.478787924316588</v>
      </c>
      <c r="H6" s="6">
        <f>SUMIFS(Concentrado!I$2:I567,Concentrado!$A$2:$A567,"="&amp;$A6,Concentrado!$B$2:$B567, "=Tlaxcala")</f>
        <v>136.5256</v>
      </c>
      <c r="I6" s="6">
        <f>SUMIFS(Concentrado!J$2:J567,Concentrado!$A$2:$A567,"="&amp;$A6,Concentrado!$B$2:$B567, "=Tlaxcala")</f>
        <v>5.9079076844290288</v>
      </c>
      <c r="J6" s="6">
        <f>SUMIFS(Concentrado!K$2:K567,Concentrado!$A$2:$A567,"="&amp;$A6,Concentrado!$B$2:$B567, "=Tlaxcala")</f>
        <v>91.792100000000005</v>
      </c>
      <c r="K6" s="6">
        <f>SUMIFS(Concentrado!L$2:L567,Concentrado!$A$2:$A567,"="&amp;$A6,Concentrado!$B$2:$B567, "=Tlaxcala")</f>
        <v>3.9721433413211731</v>
      </c>
      <c r="L6" s="6">
        <f>SUMIFS(Concentrado!M$2:M567,Concentrado!$A$2:$A567,"="&amp;$A6,Concentrado!$B$2:$B567, "=Tlaxcala")</f>
        <v>0</v>
      </c>
      <c r="M6" s="6">
        <f>SUMIFS(Concentrado!N$2:N567,Concentrado!$A$2:$A567,"="&amp;$A6,Concentrado!$B$2:$B567, "=Tlaxcala")</f>
        <v>0</v>
      </c>
      <c r="N6" s="6">
        <f>SUMIFS(Concentrado!O$2:O567,Concentrado!$A$2:$A567,"="&amp;$A6,Concentrado!$B$2:$B567, "=Tlaxcala")</f>
        <v>2310.8959600000003</v>
      </c>
      <c r="O6" s="6">
        <f>SUMIFS(Concentrado!P$2:P567,Concentrado!$A$2:$A567,"="&amp;$A6,Concentrado!$B$2:$B567, "=Tlaxcala")</f>
        <v>0</v>
      </c>
      <c r="P6" s="6">
        <f>SUMIFS(Concentrado!Q$2:Q567,Concentrado!$A$2:$A567,"="&amp;$A6,Concentrado!$B$2:$B567, "=Tlaxcala")</f>
        <v>0</v>
      </c>
      <c r="Q6" s="6">
        <f>SUMIFS(Concentrado!R$2:R567,Concentrado!$A$2:$A567,"="&amp;$A6,Concentrado!$B$2:$B567, "=Tlaxcala")</f>
        <v>0</v>
      </c>
      <c r="R6" s="6">
        <f>SUMIFS(Concentrado!S$2:S567,Concentrado!$A$2:$A567,"="&amp;$A6,Concentrado!$B$2:$B567, "=Tlaxcala")</f>
        <v>0</v>
      </c>
      <c r="S6" s="6">
        <f>SUMIFS(Concentrado!T$2:T567,Concentrado!$A$2:$A567,"="&amp;$A6,Concentrado!$B$2:$B567, "=Tlaxcala")</f>
        <v>0</v>
      </c>
      <c r="T6" s="6">
        <f>SUMIFS(Concentrado!U$2:U567,Concentrado!$A$2:$A567,"="&amp;$A6,Concentrado!$B$2:$B567, "=Tlaxcala")</f>
        <v>0</v>
      </c>
    </row>
    <row r="7" spans="1:20" x14ac:dyDescent="0.25">
      <c r="A7" s="3">
        <v>2008</v>
      </c>
      <c r="B7" s="6">
        <f>SUMIFS(Concentrado!C$2:C568,Concentrado!$A$2:$A568,"="&amp;$A7,Concentrado!$B$2:$B568, "=Tlaxcala")</f>
        <v>959.54240000000004</v>
      </c>
      <c r="C7" s="6">
        <f>SUMIFS(Concentrado!D$2:D568,Concentrado!$A$2:$A568,"="&amp;$A7,Concentrado!$B$2:$B568, "=Tlaxcala")</f>
        <v>33.188750455006485</v>
      </c>
      <c r="D7" s="6">
        <f>SUMIFS(Concentrado!E$2:E568,Concentrado!$A$2:$A568,"="&amp;$A7,Concentrado!$B$2:$B568, "=Tlaxcala")</f>
        <v>908.42070000000001</v>
      </c>
      <c r="E7" s="6">
        <f>SUMIFS(Concentrado!F$2:F568,Concentrado!$A$2:$A568,"="&amp;$A7,Concentrado!$B$2:$B568, "=Tlaxcala")</f>
        <v>31.420547878303562</v>
      </c>
      <c r="F7" s="6">
        <f>SUMIFS(Concentrado!G$2:G568,Concentrado!$A$2:$A568,"="&amp;$A7,Concentrado!$B$2:$B568, "=Tlaxcala")</f>
        <v>771.11699999999996</v>
      </c>
      <c r="G7" s="6">
        <f>SUMIFS(Concentrado!H$2:H568,Concentrado!$A$2:$A568,"="&amp;$A7,Concentrado!$B$2:$B568, "=Tlaxcala")</f>
        <v>26.671473490502589</v>
      </c>
      <c r="H7" s="6">
        <f>SUMIFS(Concentrado!I$2:I568,Concentrado!$A$2:$A568,"="&amp;$A7,Concentrado!$B$2:$B568, "=Tlaxcala")</f>
        <v>183.06309999999999</v>
      </c>
      <c r="I7" s="6">
        <f>SUMIFS(Concentrado!J$2:J568,Concentrado!$A$2:$A568,"="&amp;$A7,Concentrado!$B$2:$B568, "=Tlaxcala")</f>
        <v>6.3318051848671804</v>
      </c>
      <c r="J7" s="6">
        <f>SUMIFS(Concentrado!K$2:K568,Concentrado!$A$2:$A568,"="&amp;$A7,Concentrado!$B$2:$B568, "=Tlaxcala")</f>
        <v>69.0244</v>
      </c>
      <c r="K7" s="6">
        <f>SUMIFS(Concentrado!L$2:L568,Concentrado!$A$2:$A568,"="&amp;$A7,Concentrado!$B$2:$B568, "=Tlaxcala")</f>
        <v>2.387422991320185</v>
      </c>
      <c r="L7" s="6">
        <f>SUMIFS(Concentrado!M$2:M568,Concentrado!$A$2:$A568,"="&amp;$A7,Concentrado!$B$2:$B568, "=Tlaxcala")</f>
        <v>0</v>
      </c>
      <c r="M7" s="6">
        <f>SUMIFS(Concentrado!N$2:N568,Concentrado!$A$2:$A568,"="&amp;$A7,Concentrado!$B$2:$B568, "=Tlaxcala")</f>
        <v>0</v>
      </c>
      <c r="N7" s="6">
        <f>SUMIFS(Concentrado!O$2:O568,Concentrado!$A$2:$A568,"="&amp;$A7,Concentrado!$B$2:$B568, "=Tlaxcala")</f>
        <v>2891.1675999999998</v>
      </c>
      <c r="O7" s="6">
        <f>SUMIFS(Concentrado!P$2:P568,Concentrado!$A$2:$A568,"="&amp;$A7,Concentrado!$B$2:$B568, "=Tlaxcala")</f>
        <v>0</v>
      </c>
      <c r="P7" s="6">
        <f>SUMIFS(Concentrado!Q$2:Q568,Concentrado!$A$2:$A568,"="&amp;$A7,Concentrado!$B$2:$B568, "=Tlaxcala")</f>
        <v>0</v>
      </c>
      <c r="Q7" s="6">
        <f>SUMIFS(Concentrado!R$2:R568,Concentrado!$A$2:$A568,"="&amp;$A7,Concentrado!$B$2:$B568, "=Tlaxcala")</f>
        <v>0</v>
      </c>
      <c r="R7" s="6">
        <f>SUMIFS(Concentrado!S$2:S568,Concentrado!$A$2:$A568,"="&amp;$A7,Concentrado!$B$2:$B568, "=Tlaxcala")</f>
        <v>0</v>
      </c>
      <c r="S7" s="6">
        <f>SUMIFS(Concentrado!T$2:T568,Concentrado!$A$2:$A568,"="&amp;$A7,Concentrado!$B$2:$B568, "=Tlaxcala")</f>
        <v>0</v>
      </c>
      <c r="T7" s="6">
        <f>SUMIFS(Concentrado!U$2:U568,Concentrado!$A$2:$A568,"="&amp;$A7,Concentrado!$B$2:$B568, "=Tlaxcala")</f>
        <v>0</v>
      </c>
    </row>
    <row r="8" spans="1:20" x14ac:dyDescent="0.25">
      <c r="A8" s="3">
        <v>2009</v>
      </c>
      <c r="B8" s="6">
        <f>SUMIFS(Concentrado!C$2:C569,Concentrado!$A$2:$A569,"="&amp;$A8,Concentrado!$B$2:$B569, "=Tlaxcala")</f>
        <v>1053.7990600000001</v>
      </c>
      <c r="C8" s="6">
        <f>SUMIFS(Concentrado!D$2:D569,Concentrado!$A$2:$A569,"="&amp;$A8,Concentrado!$B$2:$B569, "=Tlaxcala")</f>
        <v>32.647921550537369</v>
      </c>
      <c r="D8" s="6">
        <f>SUMIFS(Concentrado!E$2:E569,Concentrado!$A$2:$A569,"="&amp;$A8,Concentrado!$B$2:$B569, "=Tlaxcala")</f>
        <v>1157.4151999999999</v>
      </c>
      <c r="E8" s="6">
        <f>SUMIFS(Concentrado!F$2:F569,Concentrado!$A$2:$A569,"="&amp;$A8,Concentrado!$B$2:$B569, "=Tlaxcala")</f>
        <v>35.858070181804408</v>
      </c>
      <c r="F8" s="6">
        <f>SUMIFS(Concentrado!G$2:G569,Concentrado!$A$2:$A569,"="&amp;$A8,Concentrado!$B$2:$B569, "=Tlaxcala")</f>
        <v>686.17695000000003</v>
      </c>
      <c r="G8" s="6">
        <f>SUMIFS(Concentrado!H$2:H569,Concentrado!$A$2:$A569,"="&amp;$A8,Concentrado!$B$2:$B569, "=Tlaxcala")</f>
        <v>21.258560653287166</v>
      </c>
      <c r="H8" s="6">
        <f>SUMIFS(Concentrado!I$2:I569,Concentrado!$A$2:$A569,"="&amp;$A8,Concentrado!$B$2:$B569, "=Tlaxcala")</f>
        <v>223.70146</v>
      </c>
      <c r="I8" s="6">
        <f>SUMIFS(Concentrado!J$2:J569,Concentrado!$A$2:$A569,"="&amp;$A8,Concentrado!$B$2:$B569, "=Tlaxcala")</f>
        <v>6.9305316298352686</v>
      </c>
      <c r="J8" s="6">
        <f>SUMIFS(Concentrado!K$2:K569,Concentrado!$A$2:$A569,"="&amp;$A8,Concentrado!$B$2:$B569, "=Tlaxcala")</f>
        <v>106.67501</v>
      </c>
      <c r="K8" s="6">
        <f>SUMIFS(Concentrado!L$2:L569,Concentrado!$A$2:$A569,"="&amp;$A8,Concentrado!$B$2:$B569, "=Tlaxcala")</f>
        <v>3.3049159845357892</v>
      </c>
      <c r="L8" s="6">
        <f>SUMIFS(Concentrado!M$2:M569,Concentrado!$A$2:$A569,"="&amp;$A8,Concentrado!$B$2:$B569, "=Tlaxcala")</f>
        <v>0</v>
      </c>
      <c r="M8" s="6">
        <f>SUMIFS(Concentrado!N$2:N569,Concentrado!$A$2:$A569,"="&amp;$A8,Concentrado!$B$2:$B569, "=Tlaxcala")</f>
        <v>0</v>
      </c>
      <c r="N8" s="6">
        <f>SUMIFS(Concentrado!O$2:O569,Concentrado!$A$2:$A569,"="&amp;$A8,Concentrado!$B$2:$B569, "=Tlaxcala")</f>
        <v>3227.7676799999999</v>
      </c>
      <c r="O8" s="6">
        <f>SUMIFS(Concentrado!P$2:P569,Concentrado!$A$2:$A569,"="&amp;$A8,Concentrado!$B$2:$B569, "=Tlaxcala")</f>
        <v>0</v>
      </c>
      <c r="P8" s="6">
        <f>SUMIFS(Concentrado!Q$2:Q569,Concentrado!$A$2:$A569,"="&amp;$A8,Concentrado!$B$2:$B569, "=Tlaxcala")</f>
        <v>0</v>
      </c>
      <c r="Q8" s="6">
        <f>SUMIFS(Concentrado!R$2:R569,Concentrado!$A$2:$A569,"="&amp;$A8,Concentrado!$B$2:$B569, "=Tlaxcala")</f>
        <v>0</v>
      </c>
      <c r="R8" s="6">
        <f>SUMIFS(Concentrado!S$2:S569,Concentrado!$A$2:$A569,"="&amp;$A8,Concentrado!$B$2:$B569, "=Tlaxcala")</f>
        <v>0</v>
      </c>
      <c r="S8" s="6">
        <f>SUMIFS(Concentrado!T$2:T569,Concentrado!$A$2:$A569,"="&amp;$A8,Concentrado!$B$2:$B569, "=Tlaxcala")</f>
        <v>0</v>
      </c>
      <c r="T8" s="6">
        <f>SUMIFS(Concentrado!U$2:U569,Concentrado!$A$2:$A569,"="&amp;$A8,Concentrado!$B$2:$B569, "=Tlaxcala")</f>
        <v>0</v>
      </c>
    </row>
    <row r="9" spans="1:20" x14ac:dyDescent="0.25">
      <c r="A9" s="3">
        <v>2010</v>
      </c>
      <c r="B9" s="6">
        <f>SUMIFS(Concentrado!C$2:C570,Concentrado!$A$2:$A570,"="&amp;$A9,Concentrado!$B$2:$B570, "=Tlaxcala")</f>
        <v>1145.5385000000001</v>
      </c>
      <c r="C9" s="6">
        <f>SUMIFS(Concentrado!D$2:D570,Concentrado!$A$2:$A570,"="&amp;$A9,Concentrado!$B$2:$B570, "=Tlaxcala")</f>
        <v>32.862231190640323</v>
      </c>
      <c r="D9" s="6">
        <f>SUMIFS(Concentrado!E$2:E570,Concentrado!$A$2:$A570,"="&amp;$A9,Concentrado!$B$2:$B570, "=Tlaxcala")</f>
        <v>1252.75389</v>
      </c>
      <c r="E9" s="6">
        <f>SUMIFS(Concentrado!F$2:F570,Concentrado!$A$2:$A570,"="&amp;$A9,Concentrado!$B$2:$B570, "=Tlaxcala")</f>
        <v>35.937934829910986</v>
      </c>
      <c r="F9" s="6">
        <f>SUMIFS(Concentrado!G$2:G570,Concentrado!$A$2:$A570,"="&amp;$A9,Concentrado!$B$2:$B570, "=Tlaxcala")</f>
        <v>725.80799999999999</v>
      </c>
      <c r="G9" s="6">
        <f>SUMIFS(Concentrado!H$2:H570,Concentrado!$A$2:$A570,"="&amp;$A9,Concentrado!$B$2:$B570, "=Tlaxcala")</f>
        <v>20.821360692823742</v>
      </c>
      <c r="H9" s="6">
        <f>SUMIFS(Concentrado!I$2:I570,Concentrado!$A$2:$A570,"="&amp;$A9,Concentrado!$B$2:$B570, "=Tlaxcala")</f>
        <v>236.79830000000001</v>
      </c>
      <c r="I9" s="6">
        <f>SUMIFS(Concentrado!J$2:J570,Concentrado!$A$2:$A570,"="&amp;$A9,Concentrado!$B$2:$B570, "=Tlaxcala")</f>
        <v>6.7930676098189657</v>
      </c>
      <c r="J9" s="6">
        <f>SUMIFS(Concentrado!K$2:K570,Concentrado!$A$2:$A570,"="&amp;$A9,Concentrado!$B$2:$B570, "=Tlaxcala")</f>
        <v>124.983</v>
      </c>
      <c r="K9" s="6">
        <f>SUMIFS(Concentrado!L$2:L570,Concentrado!$A$2:$A570,"="&amp;$A9,Concentrado!$B$2:$B570, "=Tlaxcala")</f>
        <v>3.5854056768059728</v>
      </c>
      <c r="L9" s="6">
        <f>SUMIFS(Concentrado!M$2:M570,Concentrado!$A$2:$A570,"="&amp;$A9,Concentrado!$B$2:$B570, "=Tlaxcala")</f>
        <v>0</v>
      </c>
      <c r="M9" s="6">
        <f>SUMIFS(Concentrado!N$2:N570,Concentrado!$A$2:$A570,"="&amp;$A9,Concentrado!$B$2:$B570, "=Tlaxcala")</f>
        <v>0</v>
      </c>
      <c r="N9" s="6">
        <f>SUMIFS(Concentrado!O$2:O570,Concentrado!$A$2:$A570,"="&amp;$A9,Concentrado!$B$2:$B570, "=Tlaxcala")</f>
        <v>3485.8816900000002</v>
      </c>
      <c r="O9" s="6">
        <f>SUMIFS(Concentrado!P$2:P570,Concentrado!$A$2:$A570,"="&amp;$A9,Concentrado!$B$2:$B570, "=Tlaxcala")</f>
        <v>0</v>
      </c>
      <c r="P9" s="6">
        <f>SUMIFS(Concentrado!Q$2:Q570,Concentrado!$A$2:$A570,"="&amp;$A9,Concentrado!$B$2:$B570, "=Tlaxcala")</f>
        <v>0</v>
      </c>
      <c r="Q9" s="6">
        <f>SUMIFS(Concentrado!R$2:R570,Concentrado!$A$2:$A570,"="&amp;$A9,Concentrado!$B$2:$B570, "=Tlaxcala")</f>
        <v>0</v>
      </c>
      <c r="R9" s="6">
        <f>SUMIFS(Concentrado!S$2:S570,Concentrado!$A$2:$A570,"="&amp;$A9,Concentrado!$B$2:$B570, "=Tlaxcala")</f>
        <v>0</v>
      </c>
      <c r="S9" s="6">
        <f>SUMIFS(Concentrado!T$2:T570,Concentrado!$A$2:$A570,"="&amp;$A9,Concentrado!$B$2:$B570, "=Tlaxcala")</f>
        <v>0</v>
      </c>
      <c r="T9" s="6">
        <f>SUMIFS(Concentrado!U$2:U570,Concentrado!$A$2:$A570,"="&amp;$A9,Concentrado!$B$2:$B570, "=Tlaxcala")</f>
        <v>0</v>
      </c>
    </row>
    <row r="10" spans="1:20" x14ac:dyDescent="0.25">
      <c r="A10" s="3">
        <v>2011</v>
      </c>
      <c r="B10" s="6">
        <f>SUMIFS(Concentrado!C$2:C571,Concentrado!$A$2:$A571,"="&amp;$A10,Concentrado!$B$2:$B571, "=Tlaxcala")</f>
        <v>1213.5197599999999</v>
      </c>
      <c r="C10" s="6">
        <f>SUMIFS(Concentrado!D$2:D571,Concentrado!$A$2:$A571,"="&amp;$A10,Concentrado!$B$2:$B571, "=Tlaxcala")</f>
        <v>29.156498268210285</v>
      </c>
      <c r="D10" s="6">
        <f>SUMIFS(Concentrado!E$2:E571,Concentrado!$A$2:$A571,"="&amp;$A10,Concentrado!$B$2:$B571, "=Tlaxcala")</f>
        <v>1441.0431100000001</v>
      </c>
      <c r="E10" s="6">
        <f>SUMIFS(Concentrado!F$2:F571,Concentrado!$A$2:$A571,"="&amp;$A10,Concentrado!$B$2:$B571, "=Tlaxcala")</f>
        <v>34.623062867251022</v>
      </c>
      <c r="F10" s="6">
        <f>SUMIFS(Concentrado!G$2:G571,Concentrado!$A$2:$A571,"="&amp;$A10,Concentrado!$B$2:$B571, "=Tlaxcala")</f>
        <v>903.30700000000002</v>
      </c>
      <c r="G10" s="6">
        <f>SUMIFS(Concentrado!H$2:H571,Concentrado!$A$2:$A571,"="&amp;$A10,Concentrado!$B$2:$B571, "=Tlaxcala")</f>
        <v>21.703205707307337</v>
      </c>
      <c r="H10" s="6">
        <f>SUMIFS(Concentrado!I$2:I571,Concentrado!$A$2:$A571,"="&amp;$A10,Concentrado!$B$2:$B571, "=Tlaxcala")</f>
        <v>316.25434000000001</v>
      </c>
      <c r="I10" s="6">
        <f>SUMIFS(Concentrado!J$2:J571,Concentrado!$A$2:$A571,"="&amp;$A10,Concentrado!$B$2:$B571, "=Tlaxcala")</f>
        <v>7.5984499144241271</v>
      </c>
      <c r="J10" s="6">
        <f>SUMIFS(Concentrado!K$2:K571,Concentrado!$A$2:$A571,"="&amp;$A10,Concentrado!$B$2:$B571, "=Tlaxcala")</f>
        <v>287.96600000000001</v>
      </c>
      <c r="K10" s="6">
        <f>SUMIFS(Concentrado!L$2:L571,Concentrado!$A$2:$A571,"="&amp;$A10,Concentrado!$B$2:$B571, "=Tlaxcala")</f>
        <v>6.9187832428072236</v>
      </c>
      <c r="L10" s="6">
        <f>SUMIFS(Concentrado!M$2:M571,Concentrado!$A$2:$A571,"="&amp;$A10,Concentrado!$B$2:$B571, "=Tlaxcala")</f>
        <v>0</v>
      </c>
      <c r="M10" s="6">
        <f>SUMIFS(Concentrado!N$2:N571,Concentrado!$A$2:$A571,"="&amp;$A10,Concentrado!$B$2:$B571, "=Tlaxcala")</f>
        <v>0</v>
      </c>
      <c r="N10" s="6">
        <f>SUMIFS(Concentrado!O$2:O571,Concentrado!$A$2:$A571,"="&amp;$A10,Concentrado!$B$2:$B571, "=Tlaxcala")</f>
        <v>4162.0902100000003</v>
      </c>
      <c r="O10" s="6">
        <f>SUMIFS(Concentrado!P$2:P571,Concentrado!$A$2:$A571,"="&amp;$A10,Concentrado!$B$2:$B571, "=Tlaxcala")</f>
        <v>0</v>
      </c>
      <c r="P10" s="6">
        <f>SUMIFS(Concentrado!Q$2:Q571,Concentrado!$A$2:$A571,"="&amp;$A10,Concentrado!$B$2:$B571, "=Tlaxcala")</f>
        <v>0</v>
      </c>
      <c r="Q10" s="6">
        <f>SUMIFS(Concentrado!R$2:R571,Concentrado!$A$2:$A571,"="&amp;$A10,Concentrado!$B$2:$B571, "=Tlaxcala")</f>
        <v>0</v>
      </c>
      <c r="R10" s="6">
        <f>SUMIFS(Concentrado!S$2:S571,Concentrado!$A$2:$A571,"="&amp;$A10,Concentrado!$B$2:$B571, "=Tlaxcala")</f>
        <v>0</v>
      </c>
      <c r="S10" s="6">
        <f>SUMIFS(Concentrado!T$2:T571,Concentrado!$A$2:$A571,"="&amp;$A10,Concentrado!$B$2:$B571, "=Tlaxcala")</f>
        <v>0</v>
      </c>
      <c r="T10" s="6">
        <f>SUMIFS(Concentrado!U$2:U571,Concentrado!$A$2:$A571,"="&amp;$A10,Concentrado!$B$2:$B571, "=Tlaxcala")</f>
        <v>0</v>
      </c>
    </row>
    <row r="11" spans="1:20" x14ac:dyDescent="0.25">
      <c r="A11" s="3">
        <v>2012</v>
      </c>
      <c r="B11" s="6">
        <f>SUMIFS(Concentrado!C$2:C572,Concentrado!$A$2:$A572,"="&amp;$A11,Concentrado!$B$2:$B572, "=Tlaxcala")</f>
        <v>1271.70082</v>
      </c>
      <c r="C11" s="6">
        <f>SUMIFS(Concentrado!D$2:D572,Concentrado!$A$2:$A572,"="&amp;$A11,Concentrado!$B$2:$B572, "=Tlaxcala")</f>
        <v>28.897482559834021</v>
      </c>
      <c r="D11" s="6">
        <f>SUMIFS(Concentrado!E$2:E572,Concentrado!$A$2:$A572,"="&amp;$A11,Concentrado!$B$2:$B572, "=Tlaxcala")</f>
        <v>1627.7438999999999</v>
      </c>
      <c r="E11" s="6">
        <f>SUMIFS(Concentrado!F$2:F572,Concentrado!$A$2:$A572,"="&amp;$A11,Concentrado!$B$2:$B572, "=Tlaxcala")</f>
        <v>36.988024401939292</v>
      </c>
      <c r="F11" s="6">
        <f>SUMIFS(Concentrado!G$2:G572,Concentrado!$A$2:$A572,"="&amp;$A11,Concentrado!$B$2:$B572, "=Tlaxcala")</f>
        <v>976.255</v>
      </c>
      <c r="G11" s="6">
        <f>SUMIFS(Concentrado!H$2:H572,Concentrado!$A$2:$A572,"="&amp;$A11,Concentrado!$B$2:$B572, "=Tlaxcala")</f>
        <v>22.183922030065816</v>
      </c>
      <c r="H11" s="6">
        <f>SUMIFS(Concentrado!I$2:I572,Concentrado!$A$2:$A572,"="&amp;$A11,Concentrado!$B$2:$B572, "=Tlaxcala")</f>
        <v>239.05248</v>
      </c>
      <c r="I11" s="6">
        <f>SUMIFS(Concentrado!J$2:J572,Concentrado!$A$2:$A572,"="&amp;$A11,Concentrado!$B$2:$B572, "=Tlaxcala")</f>
        <v>5.432106957110455</v>
      </c>
      <c r="J11" s="6">
        <f>SUMIFS(Concentrado!K$2:K572,Concentrado!$A$2:$A572,"="&amp;$A11,Concentrado!$B$2:$B572, "=Tlaxcala")</f>
        <v>285.98</v>
      </c>
      <c r="K11" s="6">
        <f>SUMIFS(Concentrado!L$2:L572,Concentrado!$A$2:$A572,"="&amp;$A11,Concentrado!$B$2:$B572, "=Tlaxcala")</f>
        <v>6.4984640510504139</v>
      </c>
      <c r="L11" s="6">
        <f>SUMIFS(Concentrado!M$2:M572,Concentrado!$A$2:$A572,"="&amp;$A11,Concentrado!$B$2:$B572, "=Tlaxcala")</f>
        <v>0</v>
      </c>
      <c r="M11" s="6">
        <f>SUMIFS(Concentrado!N$2:N572,Concentrado!$A$2:$A572,"="&amp;$A11,Concentrado!$B$2:$B572, "=Tlaxcala")</f>
        <v>0</v>
      </c>
      <c r="N11" s="6">
        <f>SUMIFS(Concentrado!O$2:O572,Concentrado!$A$2:$A572,"="&amp;$A11,Concentrado!$B$2:$B572, "=Tlaxcala")</f>
        <v>4400.7322000000004</v>
      </c>
      <c r="O11" s="6">
        <f>SUMIFS(Concentrado!P$2:P572,Concentrado!$A$2:$A572,"="&amp;$A11,Concentrado!$B$2:$B572, "=Tlaxcala")</f>
        <v>0</v>
      </c>
      <c r="P11" s="6">
        <f>SUMIFS(Concentrado!Q$2:Q572,Concentrado!$A$2:$A572,"="&amp;$A11,Concentrado!$B$2:$B572, "=Tlaxcala")</f>
        <v>0</v>
      </c>
      <c r="Q11" s="6">
        <f>SUMIFS(Concentrado!R$2:R572,Concentrado!$A$2:$A572,"="&amp;$A11,Concentrado!$B$2:$B572, "=Tlaxcala")</f>
        <v>0</v>
      </c>
      <c r="R11" s="6">
        <f>SUMIFS(Concentrado!S$2:S572,Concentrado!$A$2:$A572,"="&amp;$A11,Concentrado!$B$2:$B572, "=Tlaxcala")</f>
        <v>0</v>
      </c>
      <c r="S11" s="6">
        <f>SUMIFS(Concentrado!T$2:T572,Concentrado!$A$2:$A572,"="&amp;$A11,Concentrado!$B$2:$B572, "=Tlaxcala")</f>
        <v>0</v>
      </c>
      <c r="T11" s="6">
        <f>SUMIFS(Concentrado!U$2:U572,Concentrado!$A$2:$A572,"="&amp;$A11,Concentrado!$B$2:$B572, "=Tlaxcala")</f>
        <v>0</v>
      </c>
    </row>
    <row r="12" spans="1:20" x14ac:dyDescent="0.25">
      <c r="A12" s="3">
        <v>2013</v>
      </c>
      <c r="B12" s="6">
        <f>SUMIFS(Concentrado!C$2:C573,Concentrado!$A$2:$A573,"="&amp;$A12,Concentrado!$B$2:$B573, "=Tlaxcala")</f>
        <v>1351.7099700000001</v>
      </c>
      <c r="C12" s="6">
        <f>SUMIFS(Concentrado!D$2:D573,Concentrado!$A$2:$A573,"="&amp;$A12,Concentrado!$B$2:$B573, "=Tlaxcala")</f>
        <v>28.897932918119899</v>
      </c>
      <c r="D12" s="6">
        <f>SUMIFS(Concentrado!E$2:E573,Concentrado!$A$2:$A573,"="&amp;$A12,Concentrado!$B$2:$B573, "=Tlaxcala")</f>
        <v>1716.63483</v>
      </c>
      <c r="E12" s="6">
        <f>SUMIFS(Concentrado!F$2:F573,Concentrado!$A$2:$A573,"="&amp;$A12,Concentrado!$B$2:$B573, "=Tlaxcala")</f>
        <v>36.699587384302681</v>
      </c>
      <c r="F12" s="6">
        <f>SUMIFS(Concentrado!G$2:G573,Concentrado!$A$2:$A573,"="&amp;$A12,Concentrado!$B$2:$B573, "=Tlaxcala")</f>
        <v>1054.03</v>
      </c>
      <c r="G12" s="6">
        <f>SUMIFS(Concentrado!H$2:H573,Concentrado!$A$2:$A573,"="&amp;$A12,Concentrado!$B$2:$B573, "=Tlaxcala")</f>
        <v>22.533893297898747</v>
      </c>
      <c r="H12" s="6">
        <f>SUMIFS(Concentrado!I$2:I573,Concentrado!$A$2:$A573,"="&amp;$A12,Concentrado!$B$2:$B573, "=Tlaxcala")</f>
        <v>294.53588999999999</v>
      </c>
      <c r="I12" s="6">
        <f>SUMIFS(Concentrado!J$2:J573,Concentrado!$A$2:$A573,"="&amp;$A12,Concentrado!$B$2:$B573, "=Tlaxcala")</f>
        <v>6.2968229724596476</v>
      </c>
      <c r="J12" s="6">
        <f>SUMIFS(Concentrado!K$2:K573,Concentrado!$A$2:$A573,"="&amp;$A12,Concentrado!$B$2:$B573, "=Tlaxcala")</f>
        <v>260.62099999999998</v>
      </c>
      <c r="K12" s="6">
        <f>SUMIFS(Concentrado!L$2:L573,Concentrado!$A$2:$A573,"="&amp;$A12,Concentrado!$B$2:$B573, "=Tlaxcala")</f>
        <v>5.5717634272190253</v>
      </c>
      <c r="L12" s="6">
        <f>SUMIFS(Concentrado!M$2:M573,Concentrado!$A$2:$A573,"="&amp;$A12,Concentrado!$B$2:$B573, "=Tlaxcala")</f>
        <v>0</v>
      </c>
      <c r="M12" s="6">
        <f>SUMIFS(Concentrado!N$2:N573,Concentrado!$A$2:$A573,"="&amp;$A12,Concentrado!$B$2:$B573, "=Tlaxcala")</f>
        <v>0</v>
      </c>
      <c r="N12" s="6">
        <f>SUMIFS(Concentrado!O$2:O573,Concentrado!$A$2:$A573,"="&amp;$A12,Concentrado!$B$2:$B573, "=Tlaxcala")</f>
        <v>4677.5316899999998</v>
      </c>
      <c r="O12" s="6">
        <f>SUMIFS(Concentrado!P$2:P573,Concentrado!$A$2:$A573,"="&amp;$A12,Concentrado!$B$2:$B573, "=Tlaxcala")</f>
        <v>0</v>
      </c>
      <c r="P12" s="6">
        <f>SUMIFS(Concentrado!Q$2:Q573,Concentrado!$A$2:$A573,"="&amp;$A12,Concentrado!$B$2:$B573, "=Tlaxcala")</f>
        <v>0</v>
      </c>
      <c r="Q12" s="6">
        <f>SUMIFS(Concentrado!R$2:R573,Concentrado!$A$2:$A573,"="&amp;$A12,Concentrado!$B$2:$B573, "=Tlaxcala")</f>
        <v>0</v>
      </c>
      <c r="R12" s="6">
        <f>SUMIFS(Concentrado!S$2:S573,Concentrado!$A$2:$A573,"="&amp;$A12,Concentrado!$B$2:$B573, "=Tlaxcala")</f>
        <v>0</v>
      </c>
      <c r="S12" s="6">
        <f>SUMIFS(Concentrado!T$2:T573,Concentrado!$A$2:$A573,"="&amp;$A12,Concentrado!$B$2:$B573, "=Tlaxcala")</f>
        <v>0</v>
      </c>
      <c r="T12" s="6">
        <f>SUMIFS(Concentrado!U$2:U573,Concentrado!$A$2:$A573,"="&amp;$A12,Concentrado!$B$2:$B573, "=Tlaxcala")</f>
        <v>0</v>
      </c>
    </row>
    <row r="13" spans="1:20" x14ac:dyDescent="0.25">
      <c r="A13" s="3">
        <v>2014</v>
      </c>
      <c r="B13" s="6">
        <f>SUMIFS(Concentrado!C$2:C574,Concentrado!$A$2:$A574,"="&amp;$A13,Concentrado!$B$2:$B574, "=Tlaxcala")</f>
        <v>1273.0839900000001</v>
      </c>
      <c r="C13" s="6">
        <f>SUMIFS(Concentrado!D$2:D574,Concentrado!$A$2:$A574,"="&amp;$A13,Concentrado!$B$2:$B574, "=Tlaxcala")</f>
        <v>26.729243051952317</v>
      </c>
      <c r="D13" s="6">
        <f>SUMIFS(Concentrado!E$2:E574,Concentrado!$A$2:$A574,"="&amp;$A13,Concentrado!$B$2:$B574, "=Tlaxcala")</f>
        <v>1577.7824000000001</v>
      </c>
      <c r="E13" s="6">
        <f>SUMIFS(Concentrado!F$2:F574,Concentrado!$A$2:$A574,"="&amp;$A13,Concentrado!$B$2:$B574, "=Tlaxcala")</f>
        <v>33.126588335065513</v>
      </c>
      <c r="F13" s="6">
        <f>SUMIFS(Concentrado!G$2:G574,Concentrado!$A$2:$A574,"="&amp;$A13,Concentrado!$B$2:$B574, "=Tlaxcala")</f>
        <v>1199.6500000000001</v>
      </c>
      <c r="G13" s="6">
        <f>SUMIFS(Concentrado!H$2:H574,Concentrado!$A$2:$A574,"="&amp;$A13,Concentrado!$B$2:$B574, "=Tlaxcala")</f>
        <v>25.187447708987843</v>
      </c>
      <c r="H13" s="6">
        <f>SUMIFS(Concentrado!I$2:I574,Concentrado!$A$2:$A574,"="&amp;$A13,Concentrado!$B$2:$B574, "=Tlaxcala")</f>
        <v>420.07191</v>
      </c>
      <c r="I13" s="6">
        <f>SUMIFS(Concentrado!J$2:J574,Concentrado!$A$2:$A574,"="&amp;$A13,Concentrado!$B$2:$B574, "=Tlaxcala")</f>
        <v>8.8196884650853562</v>
      </c>
      <c r="J13" s="6">
        <f>SUMIFS(Concentrado!K$2:K574,Concentrado!$A$2:$A574,"="&amp;$A13,Concentrado!$B$2:$B574, "=Tlaxcala")</f>
        <v>292.3</v>
      </c>
      <c r="K13" s="6">
        <f>SUMIFS(Concentrado!L$2:L574,Concentrado!$A$2:$A574,"="&amp;$A13,Concentrado!$B$2:$B574, "=Tlaxcala")</f>
        <v>6.1370324389089701</v>
      </c>
      <c r="L13" s="6">
        <f>SUMIFS(Concentrado!M$2:M574,Concentrado!$A$2:$A574,"="&amp;$A13,Concentrado!$B$2:$B574, "=Tlaxcala")</f>
        <v>0</v>
      </c>
      <c r="M13" s="6">
        <f>SUMIFS(Concentrado!N$2:N574,Concentrado!$A$2:$A574,"="&amp;$A13,Concentrado!$B$2:$B574, "=Tlaxcala")</f>
        <v>0</v>
      </c>
      <c r="N13" s="6">
        <f>SUMIFS(Concentrado!O$2:O574,Concentrado!$A$2:$A574,"="&amp;$A13,Concentrado!$B$2:$B574, "=Tlaxcala")</f>
        <v>4762.8883000000005</v>
      </c>
      <c r="O13" s="6">
        <f>SUMIFS(Concentrado!P$2:P574,Concentrado!$A$2:$A574,"="&amp;$A13,Concentrado!$B$2:$B574, "=Tlaxcala")</f>
        <v>0</v>
      </c>
      <c r="P13" s="6">
        <f>SUMIFS(Concentrado!Q$2:Q574,Concentrado!$A$2:$A574,"="&amp;$A13,Concentrado!$B$2:$B574, "=Tlaxcala")</f>
        <v>0</v>
      </c>
      <c r="Q13" s="6">
        <f>SUMIFS(Concentrado!R$2:R574,Concentrado!$A$2:$A574,"="&amp;$A13,Concentrado!$B$2:$B574, "=Tlaxcala")</f>
        <v>0</v>
      </c>
      <c r="R13" s="6">
        <f>SUMIFS(Concentrado!S$2:S574,Concentrado!$A$2:$A574,"="&amp;$A13,Concentrado!$B$2:$B574, "=Tlaxcala")</f>
        <v>0</v>
      </c>
      <c r="S13" s="6">
        <f>SUMIFS(Concentrado!T$2:T574,Concentrado!$A$2:$A574,"="&amp;$A13,Concentrado!$B$2:$B574, "=Tlaxcala")</f>
        <v>0</v>
      </c>
      <c r="T13" s="6">
        <f>SUMIFS(Concentrado!U$2:U574,Concentrado!$A$2:$A574,"="&amp;$A13,Concentrado!$B$2:$B574, "=Tlaxcala")</f>
        <v>0</v>
      </c>
    </row>
    <row r="14" spans="1:20" x14ac:dyDescent="0.25">
      <c r="A14" s="3">
        <v>2015</v>
      </c>
      <c r="B14" s="6">
        <f>SUMIFS(Concentrado!C$2:C575,Concentrado!$A$2:$A575,"="&amp;$A14,Concentrado!$B$2:$B575, "=Tlaxcala")</f>
        <v>1409.2342100000001</v>
      </c>
      <c r="C14" s="6">
        <f>SUMIFS(Concentrado!D$2:D575,Concentrado!$A$2:$A575,"="&amp;$A14,Concentrado!$B$2:$B575, "=Tlaxcala")</f>
        <v>27.457602760267701</v>
      </c>
      <c r="D14" s="6">
        <f>SUMIFS(Concentrado!E$2:E575,Concentrado!$A$2:$A575,"="&amp;$A14,Concentrado!$B$2:$B575, "=Tlaxcala")</f>
        <v>1590.11654</v>
      </c>
      <c r="E14" s="6">
        <f>SUMIFS(Concentrado!F$2:F575,Concentrado!$A$2:$A575,"="&amp;$A14,Concentrado!$B$2:$B575, "=Tlaxcala")</f>
        <v>30.981924784419846</v>
      </c>
      <c r="F14" s="6">
        <f>SUMIFS(Concentrado!G$2:G575,Concentrado!$A$2:$A575,"="&amp;$A14,Concentrado!$B$2:$B575, "=Tlaxcala")</f>
        <v>1372.1869999999999</v>
      </c>
      <c r="G14" s="6">
        <f>SUMIFS(Concentrado!H$2:H575,Concentrado!$A$2:$A575,"="&amp;$A14,Concentrado!$B$2:$B575, "=Tlaxcala")</f>
        <v>26.735772727801894</v>
      </c>
      <c r="H14" s="6">
        <f>SUMIFS(Concentrado!I$2:I575,Concentrado!$A$2:$A575,"="&amp;$A14,Concentrado!$B$2:$B575, "=Tlaxcala")</f>
        <v>445.50966</v>
      </c>
      <c r="I14" s="6">
        <f>SUMIFS(Concentrado!J$2:J575,Concentrado!$A$2:$A575,"="&amp;$A14,Concentrado!$B$2:$B575, "=Tlaxcala")</f>
        <v>8.6803365851741017</v>
      </c>
      <c r="J14" s="6">
        <f>SUMIFS(Concentrado!K$2:K575,Concentrado!$A$2:$A575,"="&amp;$A14,Concentrado!$B$2:$B575, "=Tlaxcala")</f>
        <v>311.82519000000002</v>
      </c>
      <c r="K14" s="6">
        <f>SUMIFS(Concentrado!L$2:L575,Concentrado!$A$2:$A575,"="&amp;$A14,Concentrado!$B$2:$B575, "=Tlaxcala")</f>
        <v>6.0756204589051244</v>
      </c>
      <c r="L14" s="6">
        <f>SUMIFS(Concentrado!M$2:M575,Concentrado!$A$2:$A575,"="&amp;$A14,Concentrado!$B$2:$B575, "=Tlaxcala")</f>
        <v>3.5281500000000001</v>
      </c>
      <c r="M14" s="6">
        <f>SUMIFS(Concentrado!N$2:N575,Concentrado!$A$2:$A575,"="&amp;$A14,Concentrado!$B$2:$B575, "=Tlaxcala")</f>
        <v>6.8742683431335716E-2</v>
      </c>
      <c r="N14" s="6">
        <f>SUMIFS(Concentrado!O$2:O575,Concentrado!$A$2:$A575,"="&amp;$A14,Concentrado!$B$2:$B575, "=Tlaxcala")</f>
        <v>5132.4007499999998</v>
      </c>
      <c r="O14" s="6">
        <f>SUMIFS(Concentrado!P$2:P575,Concentrado!$A$2:$A575,"="&amp;$A14,Concentrado!$B$2:$B575, "=Tlaxcala")</f>
        <v>0</v>
      </c>
      <c r="P14" s="6">
        <f>SUMIFS(Concentrado!Q$2:Q575,Concentrado!$A$2:$A575,"="&amp;$A14,Concentrado!$B$2:$B575, "=Tlaxcala")</f>
        <v>0</v>
      </c>
      <c r="Q14" s="6">
        <f>SUMIFS(Concentrado!R$2:R575,Concentrado!$A$2:$A575,"="&amp;$A14,Concentrado!$B$2:$B575, "=Tlaxcala")</f>
        <v>0</v>
      </c>
      <c r="R14" s="6">
        <f>SUMIFS(Concentrado!S$2:S575,Concentrado!$A$2:$A575,"="&amp;$A14,Concentrado!$B$2:$B575, "=Tlaxcala")</f>
        <v>0</v>
      </c>
      <c r="S14" s="6">
        <f>SUMIFS(Concentrado!T$2:T575,Concentrado!$A$2:$A575,"="&amp;$A14,Concentrado!$B$2:$B575, "=Tlaxcala")</f>
        <v>3.5281500000000001</v>
      </c>
      <c r="T14" s="6">
        <f>SUMIFS(Concentrado!U$2:U575,Concentrado!$A$2:$A575,"="&amp;$A14,Concentrado!$B$2:$B575, "=Tlaxcala")</f>
        <v>0</v>
      </c>
    </row>
    <row r="15" spans="1:20" x14ac:dyDescent="0.25">
      <c r="A15" s="3">
        <v>2016</v>
      </c>
      <c r="B15" s="6">
        <f>SUMIFS(Concentrado!C$2:C576,Concentrado!$A$2:$A576,"="&amp;$A15,Concentrado!$B$2:$B576, "=Tlaxcala")</f>
        <v>1456.36303</v>
      </c>
      <c r="C15" s="6">
        <f>SUMIFS(Concentrado!D$2:D576,Concentrado!$A$2:$A576,"="&amp;$A15,Concentrado!$B$2:$B576, "=Tlaxcala")</f>
        <v>28.016658892795508</v>
      </c>
      <c r="D15" s="6">
        <f>SUMIFS(Concentrado!E$2:E576,Concentrado!$A$2:$A576,"="&amp;$A15,Concentrado!$B$2:$B576, "=Tlaxcala")</f>
        <v>1623.65768</v>
      </c>
      <c r="E15" s="6">
        <f>SUMIFS(Concentrado!F$2:F576,Concentrado!$A$2:$A576,"="&amp;$A15,Concentrado!$B$2:$B576, "=Tlaxcala")</f>
        <v>31.23497537508057</v>
      </c>
      <c r="F15" s="6">
        <f>SUMIFS(Concentrado!G$2:G576,Concentrado!$A$2:$A576,"="&amp;$A15,Concentrado!$B$2:$B576, "=Tlaxcala")</f>
        <v>1407.4335799999999</v>
      </c>
      <c r="G15" s="6">
        <f>SUMIFS(Concentrado!H$2:H576,Concentrado!$A$2:$A576,"="&amp;$A15,Concentrado!$B$2:$B576, "=Tlaxcala")</f>
        <v>27.075382794581117</v>
      </c>
      <c r="H15" s="6">
        <f>SUMIFS(Concentrado!I$2:I576,Concentrado!$A$2:$A576,"="&amp;$A15,Concentrado!$B$2:$B576, "=Tlaxcala")</f>
        <v>403.47757999999999</v>
      </c>
      <c r="I15" s="6">
        <f>SUMIFS(Concentrado!J$2:J576,Concentrado!$A$2:$A576,"="&amp;$A15,Concentrado!$B$2:$B576, "=Tlaxcala")</f>
        <v>7.7618653432520945</v>
      </c>
      <c r="J15" s="6">
        <f>SUMIFS(Concentrado!K$2:K576,Concentrado!$A$2:$A576,"="&amp;$A15,Concentrado!$B$2:$B576, "=Tlaxcala")</f>
        <v>303.94995999999998</v>
      </c>
      <c r="K15" s="6">
        <f>SUMIFS(Concentrado!L$2:L576,Concentrado!$A$2:$A576,"="&amp;$A15,Concentrado!$B$2:$B576, "=Tlaxcala")</f>
        <v>5.8472112889317431</v>
      </c>
      <c r="L15" s="6">
        <f>SUMIFS(Concentrado!M$2:M576,Concentrado!$A$2:$A576,"="&amp;$A15,Concentrado!$B$2:$B576, "=Tlaxcala")</f>
        <v>3.3219799999999999</v>
      </c>
      <c r="M15" s="6">
        <f>SUMIFS(Concentrado!N$2:N576,Concentrado!$A$2:$A576,"="&amp;$A15,Concentrado!$B$2:$B576, "=Tlaxcala")</f>
        <v>6.3906305358965909E-2</v>
      </c>
      <c r="N15" s="6">
        <f>SUMIFS(Concentrado!O$2:O576,Concentrado!$A$2:$A576,"="&amp;$A15,Concentrado!$B$2:$B576, "=Tlaxcala")</f>
        <v>5198.20381</v>
      </c>
      <c r="O15" s="6">
        <f>SUMIFS(Concentrado!P$2:P576,Concentrado!$A$2:$A576,"="&amp;$A15,Concentrado!$B$2:$B576, "=Tlaxcala")</f>
        <v>0</v>
      </c>
      <c r="P15" s="6">
        <f>SUMIFS(Concentrado!Q$2:Q576,Concentrado!$A$2:$A576,"="&amp;$A15,Concentrado!$B$2:$B576, "=Tlaxcala")</f>
        <v>0</v>
      </c>
      <c r="Q15" s="6">
        <f>SUMIFS(Concentrado!R$2:R576,Concentrado!$A$2:$A576,"="&amp;$A15,Concentrado!$B$2:$B576, "=Tlaxcala")</f>
        <v>0</v>
      </c>
      <c r="R15" s="6">
        <f>SUMIFS(Concentrado!S$2:S576,Concentrado!$A$2:$A576,"="&amp;$A15,Concentrado!$B$2:$B576, "=Tlaxcala")</f>
        <v>0</v>
      </c>
      <c r="S15" s="6">
        <f>SUMIFS(Concentrado!T$2:T576,Concentrado!$A$2:$A576,"="&amp;$A15,Concentrado!$B$2:$B576, "=Tlaxcala")</f>
        <v>3.3219799999999999</v>
      </c>
      <c r="T15" s="6">
        <f>SUMIFS(Concentrado!U$2:U576,Concentrado!$A$2:$A576,"="&amp;$A15,Concentrado!$B$2:$B576, "=Tlaxcala")</f>
        <v>0</v>
      </c>
    </row>
    <row r="16" spans="1:20" x14ac:dyDescent="0.25">
      <c r="A16" s="3">
        <v>2017</v>
      </c>
      <c r="B16" s="6">
        <f>SUMIFS(Concentrado!C$2:C577,Concentrado!$A$2:$A577,"="&amp;$A16,Concentrado!$B$2:$B577, "=Tlaxcala")</f>
        <v>1577.98071</v>
      </c>
      <c r="C16" s="6">
        <f>SUMIFS(Concentrado!D$2:D577,Concentrado!$A$2:$A577,"="&amp;$A16,Concentrado!$B$2:$B577, "=Tlaxcala")</f>
        <v>27.472920418265595</v>
      </c>
      <c r="D16" s="6">
        <f>SUMIFS(Concentrado!E$2:E577,Concentrado!$A$2:$A577,"="&amp;$A16,Concentrado!$B$2:$B577, "=Tlaxcala")</f>
        <v>1726.10132</v>
      </c>
      <c r="E16" s="6">
        <f>SUMIFS(Concentrado!F$2:F577,Concentrado!$A$2:$A577,"="&amp;$A16,Concentrado!$B$2:$B577, "=Tlaxcala")</f>
        <v>30.051726169848553</v>
      </c>
      <c r="F16" s="6">
        <f>SUMIFS(Concentrado!G$2:G577,Concentrado!$A$2:$A577,"="&amp;$A16,Concentrado!$B$2:$B577, "=Tlaxcala")</f>
        <v>1593.3985600000001</v>
      </c>
      <c r="G16" s="6">
        <f>SUMIFS(Concentrado!H$2:H577,Concentrado!$A$2:$A577,"="&amp;$A16,Concentrado!$B$2:$B577, "=Tlaxcala")</f>
        <v>27.741347885969404</v>
      </c>
      <c r="H16" s="6">
        <f>SUMIFS(Concentrado!I$2:I577,Concentrado!$A$2:$A577,"="&amp;$A16,Concentrado!$B$2:$B577, "=Tlaxcala")</f>
        <v>650.95758999999998</v>
      </c>
      <c r="I16" s="6">
        <f>SUMIFS(Concentrado!J$2:J577,Concentrado!$A$2:$A577,"="&amp;$A16,Concentrado!$B$2:$B577, "=Tlaxcala")</f>
        <v>11.333285605079395</v>
      </c>
      <c r="J16" s="6">
        <f>SUMIFS(Concentrado!K$2:K577,Concentrado!$A$2:$A577,"="&amp;$A16,Concentrado!$B$2:$B577, "=Tlaxcala")</f>
        <v>187.09761</v>
      </c>
      <c r="K16" s="6">
        <f>SUMIFS(Concentrado!L$2:L577,Concentrado!$A$2:$A577,"="&amp;$A16,Concentrado!$B$2:$B577, "=Tlaxcala")</f>
        <v>3.2574021452883879</v>
      </c>
      <c r="L16" s="6">
        <f>SUMIFS(Concentrado!M$2:M577,Concentrado!$A$2:$A577,"="&amp;$A16,Concentrado!$B$2:$B577, "=Tlaxcala")</f>
        <v>8.23184</v>
      </c>
      <c r="M16" s="6">
        <f>SUMIFS(Concentrado!N$2:N577,Concentrado!$A$2:$A577,"="&amp;$A16,Concentrado!$B$2:$B577, "=Tlaxcala")</f>
        <v>0.14331777554866021</v>
      </c>
      <c r="N16" s="6">
        <f>SUMIFS(Concentrado!O$2:O577,Concentrado!$A$2:$A577,"="&amp;$A16,Concentrado!$B$2:$B577, "=Tlaxcala")</f>
        <v>5743.7676300000003</v>
      </c>
      <c r="O16" s="6">
        <f>SUMIFS(Concentrado!P$2:P577,Concentrado!$A$2:$A577,"="&amp;$A16,Concentrado!$B$2:$B577, "=Tlaxcala")</f>
        <v>0</v>
      </c>
      <c r="P16" s="6">
        <f>SUMIFS(Concentrado!Q$2:Q577,Concentrado!$A$2:$A577,"="&amp;$A16,Concentrado!$B$2:$B577, "=Tlaxcala")</f>
        <v>0</v>
      </c>
      <c r="Q16" s="6">
        <f>SUMIFS(Concentrado!R$2:R577,Concentrado!$A$2:$A577,"="&amp;$A16,Concentrado!$B$2:$B577, "=Tlaxcala")</f>
        <v>0</v>
      </c>
      <c r="R16" s="6">
        <f>SUMIFS(Concentrado!S$2:S577,Concentrado!$A$2:$A577,"="&amp;$A16,Concentrado!$B$2:$B577, "=Tlaxcala")</f>
        <v>0</v>
      </c>
      <c r="S16" s="6">
        <f>SUMIFS(Concentrado!T$2:T577,Concentrado!$A$2:$A577,"="&amp;$A16,Concentrado!$B$2:$B577, "=Tlaxcala")</f>
        <v>8.23184</v>
      </c>
      <c r="T16" s="6">
        <f>SUMIFS(Concentrado!U$2:U577,Concentrado!$A$2:$A577,"="&amp;$A16,Concentrado!$B$2:$B577, "=Tlaxcala")</f>
        <v>0</v>
      </c>
    </row>
    <row r="17" spans="1:20" x14ac:dyDescent="0.25">
      <c r="A17" s="3">
        <v>2018</v>
      </c>
      <c r="B17" s="6">
        <f>SUMIFS(Concentrado!C$2:C578,Concentrado!$A$2:$A578,"="&amp;$A17,Concentrado!$B$2:$B578, "=Tlaxcala")</f>
        <v>1701.2098599999999</v>
      </c>
      <c r="C17" s="6">
        <f>SUMIFS(Concentrado!D$2:D578,Concentrado!$A$2:$A578,"="&amp;$A17,Concentrado!$B$2:$B578, "=Tlaxcala")</f>
        <v>30.890899415826915</v>
      </c>
      <c r="D17" s="6">
        <f>SUMIFS(Concentrado!E$2:E578,Concentrado!$A$2:$A578,"="&amp;$A17,Concentrado!$B$2:$B578, "=Tlaxcala")</f>
        <v>1613.1220599999999</v>
      </c>
      <c r="E17" s="6">
        <f>SUMIFS(Concentrado!F$2:F578,Concentrado!$A$2:$A578,"="&amp;$A17,Concentrado!$B$2:$B578, "=Tlaxcala")</f>
        <v>29.291384015909429</v>
      </c>
      <c r="F17" s="6">
        <f>SUMIFS(Concentrado!G$2:G578,Concentrado!$A$2:$A578,"="&amp;$A17,Concentrado!$B$2:$B578, "=Tlaxcala")</f>
        <v>1472.7818500000001</v>
      </c>
      <c r="G17" s="6">
        <f>SUMIFS(Concentrado!H$2:H578,Concentrado!$A$2:$A578,"="&amp;$A17,Concentrado!$B$2:$B578, "=Tlaxcala")</f>
        <v>26.743059195416073</v>
      </c>
      <c r="H17" s="6">
        <f>SUMIFS(Concentrado!I$2:I578,Concentrado!$A$2:$A578,"="&amp;$A17,Concentrado!$B$2:$B578, "=Tlaxcala")</f>
        <v>453.34325000000001</v>
      </c>
      <c r="I17" s="6">
        <f>SUMIFS(Concentrado!J$2:J578,Concentrado!$A$2:$A578,"="&amp;$A17,Concentrado!$B$2:$B578, "=Tlaxcala")</f>
        <v>8.2318948801496337</v>
      </c>
      <c r="J17" s="6">
        <f>SUMIFS(Concentrado!K$2:K578,Concentrado!$A$2:$A578,"="&amp;$A17,Concentrado!$B$2:$B578, "=Tlaxcala")</f>
        <v>262.54798</v>
      </c>
      <c r="K17" s="6">
        <f>SUMIFS(Concentrado!L$2:L578,Concentrado!$A$2:$A578,"="&amp;$A17,Concentrado!$B$2:$B578, "=Tlaxcala")</f>
        <v>4.7673972698515499</v>
      </c>
      <c r="L17" s="6">
        <f>SUMIFS(Concentrado!M$2:M578,Concentrado!$A$2:$A578,"="&amp;$A17,Concentrado!$B$2:$B578, "=Tlaxcala")</f>
        <v>4.1504799999999999</v>
      </c>
      <c r="M17" s="6">
        <f>SUMIFS(Concentrado!N$2:N578,Concentrado!$A$2:$A578,"="&amp;$A17,Concentrado!$B$2:$B578, "=Tlaxcala")</f>
        <v>7.5365222846404914E-2</v>
      </c>
      <c r="N17" s="6">
        <f>SUMIFS(Concentrado!O$2:O578,Concentrado!$A$2:$A578,"="&amp;$A17,Concentrado!$B$2:$B578, "=Tlaxcala")</f>
        <v>5507.1554799999994</v>
      </c>
      <c r="O17" s="6">
        <f>SUMIFS(Concentrado!P$2:P578,Concentrado!$A$2:$A578,"="&amp;$A17,Concentrado!$B$2:$B578, "=Tlaxcala")</f>
        <v>0</v>
      </c>
      <c r="P17" s="6">
        <f>SUMIFS(Concentrado!Q$2:Q578,Concentrado!$A$2:$A578,"="&amp;$A17,Concentrado!$B$2:$B578, "=Tlaxcala")</f>
        <v>0</v>
      </c>
      <c r="Q17" s="6">
        <f>SUMIFS(Concentrado!R$2:R578,Concentrado!$A$2:$A578,"="&amp;$A17,Concentrado!$B$2:$B578, "=Tlaxcala")</f>
        <v>0</v>
      </c>
      <c r="R17" s="6">
        <f>SUMIFS(Concentrado!S$2:S578,Concentrado!$A$2:$A578,"="&amp;$A17,Concentrado!$B$2:$B578, "=Tlaxcala")</f>
        <v>0</v>
      </c>
      <c r="S17" s="6">
        <f>SUMIFS(Concentrado!T$2:T578,Concentrado!$A$2:$A578,"="&amp;$A17,Concentrado!$B$2:$B578, "=Tlaxcala")</f>
        <v>4.1504799999999999</v>
      </c>
      <c r="T17" s="6">
        <f>SUMIFS(Concentrado!U$2:U578,Concentrado!$A$2:$A578,"="&amp;$A17,Concentrado!$B$2:$B578, "=Tlaxcala")</f>
        <v>0</v>
      </c>
    </row>
    <row r="18" spans="1:20" x14ac:dyDescent="0.25">
      <c r="A18" s="3">
        <v>2019</v>
      </c>
      <c r="B18" s="6">
        <f>SUMIFS(Concentrado!C$2:C579,Concentrado!$A$2:$A579,"="&amp;$A18,Concentrado!$B$2:$B579, "=Tlaxcala")</f>
        <v>1790.9291499999999</v>
      </c>
      <c r="C18" s="6">
        <f>SUMIFS(Concentrado!D$2:D579,Concentrado!$A$2:$A579,"="&amp;$A18,Concentrado!$B$2:$B579, "=Tlaxcala")</f>
        <v>31.230902195193615</v>
      </c>
      <c r="D18" s="6">
        <f>SUMIFS(Concentrado!E$2:E579,Concentrado!$A$2:$A579,"="&amp;$A18,Concentrado!$B$2:$B579, "=Tlaxcala")</f>
        <v>1603.46711</v>
      </c>
      <c r="E18" s="6">
        <f>SUMIFS(Concentrado!F$2:F579,Concentrado!$A$2:$A579,"="&amp;$A18,Concentrado!$B$2:$B579, "=Tlaxcala")</f>
        <v>27.961867997748413</v>
      </c>
      <c r="F18" s="6">
        <f>SUMIFS(Concentrado!G$2:G579,Concentrado!$A$2:$A579,"="&amp;$A18,Concentrado!$B$2:$B579, "=Tlaxcala")</f>
        <v>1725.77181</v>
      </c>
      <c r="G18" s="6">
        <f>SUMIFS(Concentrado!H$2:H579,Concentrado!$A$2:$A579,"="&amp;$A18,Concentrado!$B$2:$B579, "=Tlaxcala")</f>
        <v>30.094663772339768</v>
      </c>
      <c r="H18" s="6">
        <f>SUMIFS(Concentrado!I$2:I579,Concentrado!$A$2:$A579,"="&amp;$A18,Concentrado!$B$2:$B579, "=Tlaxcala")</f>
        <v>510.25914999999998</v>
      </c>
      <c r="I18" s="6">
        <f>SUMIFS(Concentrado!J$2:J579,Concentrado!$A$2:$A579,"="&amp;$A18,Concentrado!$B$2:$B579, "=Tlaxcala")</f>
        <v>8.8980927067118358</v>
      </c>
      <c r="J18" s="6">
        <f>SUMIFS(Concentrado!K$2:K579,Concentrado!$A$2:$A579,"="&amp;$A18,Concentrado!$B$2:$B579, "=Tlaxcala")</f>
        <v>103.04164</v>
      </c>
      <c r="K18" s="6">
        <f>SUMIFS(Concentrado!L$2:L579,Concentrado!$A$2:$A579,"="&amp;$A18,Concentrado!$B$2:$B579, "=Tlaxcala")</f>
        <v>1.7968792237662501</v>
      </c>
      <c r="L18" s="6">
        <f>SUMIFS(Concentrado!M$2:M579,Concentrado!$A$2:$A579,"="&amp;$A18,Concentrado!$B$2:$B579, "=Tlaxcala")</f>
        <v>1.0089300000000001</v>
      </c>
      <c r="M18" s="6">
        <f>SUMIFS(Concentrado!N$2:N579,Concentrado!$A$2:$A579,"="&amp;$A18,Concentrado!$B$2:$B579, "=Tlaxcala")</f>
        <v>1.7594104240135182E-2</v>
      </c>
      <c r="N18" s="6">
        <f>SUMIFS(Concentrado!O$2:O579,Concentrado!$A$2:$A579,"="&amp;$A18,Concentrado!$B$2:$B579, "=Tlaxcala")</f>
        <v>5734.477789999999</v>
      </c>
      <c r="O18" s="6">
        <f>SUMIFS(Concentrado!P$2:P579,Concentrado!$A$2:$A579,"="&amp;$A18,Concentrado!$B$2:$B579, "=Tlaxcala")</f>
        <v>0</v>
      </c>
      <c r="P18" s="6">
        <f>SUMIFS(Concentrado!Q$2:Q579,Concentrado!$A$2:$A579,"="&amp;$A18,Concentrado!$B$2:$B579, "=Tlaxcala")</f>
        <v>0</v>
      </c>
      <c r="Q18" s="6">
        <f>SUMIFS(Concentrado!R$2:R579,Concentrado!$A$2:$A579,"="&amp;$A18,Concentrado!$B$2:$B579, "=Tlaxcala")</f>
        <v>0</v>
      </c>
      <c r="R18" s="6">
        <f>SUMIFS(Concentrado!S$2:S579,Concentrado!$A$2:$A579,"="&amp;$A18,Concentrado!$B$2:$B579, "=Tlaxcala")</f>
        <v>0</v>
      </c>
      <c r="S18" s="6">
        <f>SUMIFS(Concentrado!T$2:T579,Concentrado!$A$2:$A579,"="&amp;$A18,Concentrado!$B$2:$B579, "=Tlaxcala")</f>
        <v>1.0089300000000001</v>
      </c>
      <c r="T18" s="6">
        <f>SUMIFS(Concentrado!U$2:U579,Concentrado!$A$2:$A579,"="&amp;$A18,Concentrado!$B$2:$B579, "=Tlaxcala")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"=Veracruz")</f>
        <v>5250.4660000000003</v>
      </c>
      <c r="C2" s="6">
        <f>SUMIFS(Concentrado!D$2:D563,Concentrado!$A$2:$A563,"="&amp;$A2,Concentrado!$B$2:$B563, "=Veracruz")</f>
        <v>46.109017885531181</v>
      </c>
      <c r="D2" s="6">
        <f>SUMIFS(Concentrado!E$2:E563,Concentrado!$A$2:$A563,"="&amp;$A2,Concentrado!$B$2:$B563, "=Veracruz")</f>
        <v>1122.61835</v>
      </c>
      <c r="E2" s="6">
        <f>SUMIFS(Concentrado!F$2:F563,Concentrado!$A$2:$A563,"="&amp;$A2,Concentrado!$B$2:$B563, "=Veracruz")</f>
        <v>9.8587115084214432</v>
      </c>
      <c r="F2" s="6">
        <f>SUMIFS(Concentrado!G$2:G563,Concentrado!$A$2:$A563,"="&amp;$A2,Concentrado!$B$2:$B563, "=Veracruz")</f>
        <v>1928.93337</v>
      </c>
      <c r="G2" s="6">
        <f>SUMIFS(Concentrado!H$2:H563,Concentrado!$A$2:$A563,"="&amp;$A2,Concentrado!$B$2:$B563, "=Veracruz")</f>
        <v>16.939681783926975</v>
      </c>
      <c r="H2" s="6">
        <f>SUMIFS(Concentrado!I$2:I563,Concentrado!$A$2:$A563,"="&amp;$A2,Concentrado!$B$2:$B563, "=Veracruz")</f>
        <v>552.27247</v>
      </c>
      <c r="I2" s="6">
        <f>SUMIFS(Concentrado!J$2:J563,Concentrado!$A$2:$A563,"="&amp;$A2,Concentrado!$B$2:$B563, "=Veracruz")</f>
        <v>4.8499963997322304</v>
      </c>
      <c r="J2" s="6">
        <f>SUMIFS(Concentrado!K$2:K563,Concentrado!$A$2:$A563,"="&amp;$A2,Concentrado!$B$2:$B563, "=Veracruz")</f>
        <v>1026.38058</v>
      </c>
      <c r="K2" s="6">
        <f>SUMIFS(Concentrado!L$2:L563,Concentrado!$A$2:$A563,"="&amp;$A2,Concentrado!$B$2:$B563, "=Veracruz")</f>
        <v>9.013561942993606</v>
      </c>
      <c r="L2" s="6">
        <f>SUMIFS(Concentrado!M$2:M563,Concentrado!$A$2:$A563,"="&amp;$A2,Concentrado!$B$2:$B563, "=Veracruz")</f>
        <v>1506.3989200000001</v>
      </c>
      <c r="M2" s="6">
        <f>SUMIFS(Concentrado!N$2:N563,Concentrado!$A$2:$A563,"="&amp;$A2,Concentrado!$B$2:$B563, "=Veracruz")</f>
        <v>13.229030479394563</v>
      </c>
      <c r="N2" s="6">
        <f>SUMIFS(Concentrado!O$2:O563,Concentrado!$A$2:$A563,"="&amp;$A2,Concentrado!$B$2:$B563, "=Veracruz")</f>
        <v>11387.06969</v>
      </c>
      <c r="O2" s="6">
        <f>SUMIFS(Concentrado!P$2:P563,Concentrado!$A$2:$A563,"="&amp;$A2,Concentrado!$B$2:$B563, "=Veracruz")</f>
        <v>0</v>
      </c>
      <c r="P2" s="6">
        <f>SUMIFS(Concentrado!Q$2:Q563,Concentrado!$A$2:$A563,"="&amp;$A2,Concentrado!$B$2:$B563, "=Veracruz")</f>
        <v>0</v>
      </c>
      <c r="Q2" s="6">
        <f>SUMIFS(Concentrado!R$2:R563,Concentrado!$A$2:$A563,"="&amp;$A2,Concentrado!$B$2:$B563, "=Veracruz")</f>
        <v>0</v>
      </c>
      <c r="R2" s="6">
        <f>SUMIFS(Concentrado!S$2:S563,Concentrado!$A$2:$A563,"="&amp;$A2,Concentrado!$B$2:$B563, "=Veracruz")</f>
        <v>0</v>
      </c>
      <c r="S2" s="6">
        <f>SUMIFS(Concentrado!T$2:T563,Concentrado!$A$2:$A563,"="&amp;$A2,Concentrado!$B$2:$B563, "=Veracruz")</f>
        <v>0</v>
      </c>
      <c r="T2" s="6">
        <f>SUMIFS(Concentrado!U$2:U563,Concentrado!$A$2:$A563,"="&amp;$A2,Concentrado!$B$2:$B563, "=Veracruz")</f>
        <v>1506.3989200000001</v>
      </c>
    </row>
    <row r="3" spans="1:20" x14ac:dyDescent="0.25">
      <c r="A3" s="3">
        <v>2004</v>
      </c>
      <c r="B3" s="6">
        <f>SUMIFS(Concentrado!C$2:C564,Concentrado!$A$2:$A564,"="&amp;$A3,Concentrado!$B$2:$B564, "=Veracruz")</f>
        <v>6444.7730000000001</v>
      </c>
      <c r="C3" s="6">
        <f>SUMIFS(Concentrado!D$2:D564,Concentrado!$A$2:$A564,"="&amp;$A3,Concentrado!$B$2:$B564, "=Veracruz")</f>
        <v>48.745030493170461</v>
      </c>
      <c r="D3" s="6">
        <f>SUMIFS(Concentrado!E$2:E564,Concentrado!$A$2:$A564,"="&amp;$A3,Concentrado!$B$2:$B564, "=Veracruz")</f>
        <v>1091.1078199999999</v>
      </c>
      <c r="E3" s="6">
        <f>SUMIFS(Concentrado!F$2:F564,Concentrado!$A$2:$A564,"="&amp;$A3,Concentrado!$B$2:$B564, "=Veracruz")</f>
        <v>8.2525922879264701</v>
      </c>
      <c r="F3" s="6">
        <f>SUMIFS(Concentrado!G$2:G564,Concentrado!$A$2:$A564,"="&amp;$A3,Concentrado!$B$2:$B564, "=Veracruz")</f>
        <v>1743.39363</v>
      </c>
      <c r="G3" s="6">
        <f>SUMIFS(Concentrado!H$2:H564,Concentrado!$A$2:$A564,"="&amp;$A3,Concentrado!$B$2:$B564, "=Veracruz")</f>
        <v>13.186154990400615</v>
      </c>
      <c r="H3" s="6">
        <f>SUMIFS(Concentrado!I$2:I564,Concentrado!$A$2:$A564,"="&amp;$A3,Concentrado!$B$2:$B564, "=Veracruz")</f>
        <v>589.56217000000004</v>
      </c>
      <c r="I3" s="6">
        <f>SUMIFS(Concentrado!J$2:J564,Concentrado!$A$2:$A564,"="&amp;$A3,Concentrado!$B$2:$B564, "=Veracruz")</f>
        <v>4.4591525495575635</v>
      </c>
      <c r="J3" s="6">
        <f>SUMIFS(Concentrado!K$2:K564,Concentrado!$A$2:$A564,"="&amp;$A3,Concentrado!$B$2:$B564, "=Veracruz")</f>
        <v>1241.9815000000001</v>
      </c>
      <c r="K3" s="6">
        <f>SUMIFS(Concentrado!L$2:L564,Concentrado!$A$2:$A564,"="&amp;$A3,Concentrado!$B$2:$B564, "=Veracruz")</f>
        <v>9.3937251303426184</v>
      </c>
      <c r="L3" s="6">
        <f>SUMIFS(Concentrado!M$2:M564,Concentrado!$A$2:$A564,"="&amp;$A3,Concentrado!$B$2:$B564, "=Veracruz")</f>
        <v>2110.57683</v>
      </c>
      <c r="M3" s="6">
        <f>SUMIFS(Concentrado!N$2:N564,Concentrado!$A$2:$A564,"="&amp;$A3,Concentrado!$B$2:$B564, "=Veracruz")</f>
        <v>15.963344548602262</v>
      </c>
      <c r="N3" s="6">
        <f>SUMIFS(Concentrado!O$2:O564,Concentrado!$A$2:$A564,"="&amp;$A3,Concentrado!$B$2:$B564, "=Veracruz")</f>
        <v>13221.394950000002</v>
      </c>
      <c r="O3" s="6">
        <f>SUMIFS(Concentrado!P$2:P564,Concentrado!$A$2:$A564,"="&amp;$A3,Concentrado!$B$2:$B564, "=Veracruz")</f>
        <v>0</v>
      </c>
      <c r="P3" s="6">
        <f>SUMIFS(Concentrado!Q$2:Q564,Concentrado!$A$2:$A564,"="&amp;$A3,Concentrado!$B$2:$B564, "=Veracruz")</f>
        <v>0</v>
      </c>
      <c r="Q3" s="6">
        <f>SUMIFS(Concentrado!R$2:R564,Concentrado!$A$2:$A564,"="&amp;$A3,Concentrado!$B$2:$B564, "=Veracruz")</f>
        <v>0</v>
      </c>
      <c r="R3" s="6">
        <f>SUMIFS(Concentrado!S$2:S564,Concentrado!$A$2:$A564,"="&amp;$A3,Concentrado!$B$2:$B564, "=Veracruz")</f>
        <v>0</v>
      </c>
      <c r="S3" s="6">
        <f>SUMIFS(Concentrado!T$2:T564,Concentrado!$A$2:$A564,"="&amp;$A3,Concentrado!$B$2:$B564, "=Veracruz")</f>
        <v>564.59810000000004</v>
      </c>
      <c r="T3" s="6">
        <f>SUMIFS(Concentrado!U$2:U564,Concentrado!$A$2:$A564,"="&amp;$A3,Concentrado!$B$2:$B564, "=Veracruz")</f>
        <v>1545.97873</v>
      </c>
    </row>
    <row r="4" spans="1:20" x14ac:dyDescent="0.25">
      <c r="A4" s="3">
        <v>2005</v>
      </c>
      <c r="B4" s="6">
        <f>SUMIFS(Concentrado!C$2:C565,Concentrado!$A$2:$A565,"="&amp;$A4,Concentrado!$B$2:$B565, "=Veracruz")</f>
        <v>5981.433</v>
      </c>
      <c r="C4" s="6">
        <f>SUMIFS(Concentrado!D$2:D565,Concentrado!$A$2:$A565,"="&amp;$A4,Concentrado!$B$2:$B565, "=Veracruz")</f>
        <v>43.932140405024036</v>
      </c>
      <c r="D4" s="6">
        <f>SUMIFS(Concentrado!E$2:E565,Concentrado!$A$2:$A565,"="&amp;$A4,Concentrado!$B$2:$B565, "=Veracruz")</f>
        <v>1635.3343600000001</v>
      </c>
      <c r="E4" s="6">
        <f>SUMIFS(Concentrado!F$2:F565,Concentrado!$A$2:$A565,"="&amp;$A4,Concentrado!$B$2:$B565, "=Veracruz")</f>
        <v>12.011124878048477</v>
      </c>
      <c r="F4" s="6">
        <f>SUMIFS(Concentrado!G$2:G565,Concentrado!$A$2:$A565,"="&amp;$A4,Concentrado!$B$2:$B565, "=Veracruz")</f>
        <v>2319.5796</v>
      </c>
      <c r="G4" s="6">
        <f>SUMIFS(Concentrado!H$2:H565,Concentrado!$A$2:$A565,"="&amp;$A4,Concentrado!$B$2:$B565, "=Veracruz")</f>
        <v>17.03673629175977</v>
      </c>
      <c r="H4" s="6">
        <f>SUMIFS(Concentrado!I$2:I565,Concentrado!$A$2:$A565,"="&amp;$A4,Concentrado!$B$2:$B565, "=Veracruz")</f>
        <v>631.17389000000003</v>
      </c>
      <c r="I4" s="6">
        <f>SUMIFS(Concentrado!J$2:J565,Concentrado!$A$2:$A565,"="&amp;$A4,Concentrado!$B$2:$B565, "=Veracruz")</f>
        <v>4.6358155237156717</v>
      </c>
      <c r="J4" s="6">
        <f>SUMIFS(Concentrado!K$2:K565,Concentrado!$A$2:$A565,"="&amp;$A4,Concentrado!$B$2:$B565, "=Veracruz")</f>
        <v>787.79160000000002</v>
      </c>
      <c r="K4" s="6">
        <f>SUMIFS(Concentrado!L$2:L565,Concentrado!$A$2:$A565,"="&amp;$A4,Concentrado!$B$2:$B565, "=Veracruz")</f>
        <v>5.7861337209826704</v>
      </c>
      <c r="L4" s="6">
        <f>SUMIFS(Concentrado!M$2:M565,Concentrado!$A$2:$A565,"="&amp;$A4,Concentrado!$B$2:$B565, "=Veracruz")</f>
        <v>2259.8516300000001</v>
      </c>
      <c r="M4" s="6">
        <f>SUMIFS(Concentrado!N$2:N565,Concentrado!$A$2:$A565,"="&amp;$A4,Concentrado!$B$2:$B565, "=Veracruz")</f>
        <v>16.598049180469371</v>
      </c>
      <c r="N4" s="6">
        <f>SUMIFS(Concentrado!O$2:O565,Concentrado!$A$2:$A565,"="&amp;$A4,Concentrado!$B$2:$B565, "=Veracruz")</f>
        <v>13615.16408</v>
      </c>
      <c r="O4" s="6">
        <f>SUMIFS(Concentrado!P$2:P565,Concentrado!$A$2:$A565,"="&amp;$A4,Concentrado!$B$2:$B565, "=Veracruz")</f>
        <v>0</v>
      </c>
      <c r="P4" s="6">
        <f>SUMIFS(Concentrado!Q$2:Q565,Concentrado!$A$2:$A565,"="&amp;$A4,Concentrado!$B$2:$B565, "=Veracruz")</f>
        <v>0</v>
      </c>
      <c r="Q4" s="6">
        <f>SUMIFS(Concentrado!R$2:R565,Concentrado!$A$2:$A565,"="&amp;$A4,Concentrado!$B$2:$B565, "=Veracruz")</f>
        <v>0</v>
      </c>
      <c r="R4" s="6">
        <f>SUMIFS(Concentrado!S$2:S565,Concentrado!$A$2:$A565,"="&amp;$A4,Concentrado!$B$2:$B565, "=Veracruz")</f>
        <v>0</v>
      </c>
      <c r="S4" s="6">
        <f>SUMIFS(Concentrado!T$2:T565,Concentrado!$A$2:$A565,"="&amp;$A4,Concentrado!$B$2:$B565, "=Veracruz")</f>
        <v>595.51589999999999</v>
      </c>
      <c r="T4" s="6">
        <f>SUMIFS(Concentrado!U$2:U565,Concentrado!$A$2:$A565,"="&amp;$A4,Concentrado!$B$2:$B565, "=Veracruz")</f>
        <v>1664.33573</v>
      </c>
    </row>
    <row r="5" spans="1:20" x14ac:dyDescent="0.25">
      <c r="A5" s="3">
        <v>2006</v>
      </c>
      <c r="B5" s="6">
        <f>SUMIFS(Concentrado!C$2:C566,Concentrado!$A$2:$A566,"="&amp;$A5,Concentrado!$B$2:$B566, "=Veracruz")</f>
        <v>6311.5319499999996</v>
      </c>
      <c r="C5" s="6">
        <f>SUMIFS(Concentrado!D$2:D566,Concentrado!$A$2:$A566,"="&amp;$A5,Concentrado!$B$2:$B566, "=Veracruz")</f>
        <v>43.824064755118478</v>
      </c>
      <c r="D5" s="6">
        <f>SUMIFS(Concentrado!E$2:E566,Concentrado!$A$2:$A566,"="&amp;$A5,Concentrado!$B$2:$B566, "=Veracruz")</f>
        <v>1823.7360000000001</v>
      </c>
      <c r="E5" s="6">
        <f>SUMIFS(Concentrado!F$2:F566,Concentrado!$A$2:$A566,"="&amp;$A5,Concentrado!$B$2:$B566, "=Veracruz")</f>
        <v>12.663094347520614</v>
      </c>
      <c r="F5" s="6">
        <f>SUMIFS(Concentrado!G$2:G566,Concentrado!$A$2:$A566,"="&amp;$A5,Concentrado!$B$2:$B566, "=Veracruz")</f>
        <v>2463.2678000000001</v>
      </c>
      <c r="G5" s="6">
        <f>SUMIFS(Concentrado!H$2:H566,Concentrado!$A$2:$A566,"="&amp;$A5,Concentrado!$B$2:$B566, "=Veracruz")</f>
        <v>17.103677590731081</v>
      </c>
      <c r="H5" s="6">
        <f>SUMIFS(Concentrado!I$2:I566,Concentrado!$A$2:$A566,"="&amp;$A5,Concentrado!$B$2:$B566, "=Veracruz")</f>
        <v>669.7586</v>
      </c>
      <c r="I5" s="6">
        <f>SUMIFS(Concentrado!J$2:J566,Concentrado!$A$2:$A566,"="&amp;$A5,Concentrado!$B$2:$B566, "=Veracruz")</f>
        <v>4.6504627544026764</v>
      </c>
      <c r="J5" s="6">
        <f>SUMIFS(Concentrado!K$2:K566,Concentrado!$A$2:$A566,"="&amp;$A5,Concentrado!$B$2:$B566, "=Veracruz")</f>
        <v>594.66179999999997</v>
      </c>
      <c r="K5" s="6">
        <f>SUMIFS(Concentrado!L$2:L566,Concentrado!$A$2:$A566,"="&amp;$A5,Concentrado!$B$2:$B566, "=Veracruz")</f>
        <v>4.1290288058504263</v>
      </c>
      <c r="L5" s="6">
        <f>SUMIFS(Concentrado!M$2:M566,Concentrado!$A$2:$A566,"="&amp;$A5,Concentrado!$B$2:$B566, "=Veracruz")</f>
        <v>2539.0213600000002</v>
      </c>
      <c r="M5" s="6">
        <f>SUMIFS(Concentrado!N$2:N566,Concentrado!$A$2:$A566,"="&amp;$A5,Concentrado!$B$2:$B566, "=Veracruz")</f>
        <v>17.629671746376722</v>
      </c>
      <c r="N5" s="6">
        <f>SUMIFS(Concentrado!O$2:O566,Concentrado!$A$2:$A566,"="&amp;$A5,Concentrado!$B$2:$B566, "=Veracruz")</f>
        <v>14401.977510000001</v>
      </c>
      <c r="O5" s="6">
        <f>SUMIFS(Concentrado!P$2:P566,Concentrado!$A$2:$A566,"="&amp;$A5,Concentrado!$B$2:$B566, "=Veracruz")</f>
        <v>0</v>
      </c>
      <c r="P5" s="6">
        <f>SUMIFS(Concentrado!Q$2:Q566,Concentrado!$A$2:$A566,"="&amp;$A5,Concentrado!$B$2:$B566, "=Veracruz")</f>
        <v>0</v>
      </c>
      <c r="Q5" s="6">
        <f>SUMIFS(Concentrado!R$2:R566,Concentrado!$A$2:$A566,"="&amp;$A5,Concentrado!$B$2:$B566, "=Veracruz")</f>
        <v>0</v>
      </c>
      <c r="R5" s="6">
        <f>SUMIFS(Concentrado!S$2:S566,Concentrado!$A$2:$A566,"="&amp;$A5,Concentrado!$B$2:$B566, "=Veracruz")</f>
        <v>0</v>
      </c>
      <c r="S5" s="6">
        <f>SUMIFS(Concentrado!T$2:T566,Concentrado!$A$2:$A566,"="&amp;$A5,Concentrado!$B$2:$B566, "=Veracruz")</f>
        <v>695.18970000000002</v>
      </c>
      <c r="T5" s="6">
        <f>SUMIFS(Concentrado!U$2:U566,Concentrado!$A$2:$A566,"="&amp;$A5,Concentrado!$B$2:$B566, "=Veracruz")</f>
        <v>1843.8316600000001</v>
      </c>
    </row>
    <row r="6" spans="1:20" x14ac:dyDescent="0.25">
      <c r="A6" s="3">
        <v>2007</v>
      </c>
      <c r="B6" s="6">
        <f>SUMIFS(Concentrado!C$2:C567,Concentrado!$A$2:$A567,"="&amp;$A6,Concentrado!$B$2:$B567, "=Veracruz")</f>
        <v>6615.2203</v>
      </c>
      <c r="C6" s="6">
        <f>SUMIFS(Concentrado!D$2:D567,Concentrado!$A$2:$A567,"="&amp;$A6,Concentrado!$B$2:$B567, "=Veracruz")</f>
        <v>38.275739379788277</v>
      </c>
      <c r="D6" s="6">
        <f>SUMIFS(Concentrado!E$2:E567,Concentrado!$A$2:$A567,"="&amp;$A6,Concentrado!$B$2:$B567, "=Veracruz")</f>
        <v>3346.65499</v>
      </c>
      <c r="E6" s="6">
        <f>SUMIFS(Concentrado!F$2:F567,Concentrado!$A$2:$A567,"="&amp;$A6,Concentrado!$B$2:$B567, "=Veracruz")</f>
        <v>19.363783575175557</v>
      </c>
      <c r="F6" s="6">
        <f>SUMIFS(Concentrado!G$2:G567,Concentrado!$A$2:$A567,"="&amp;$A6,Concentrado!$B$2:$B567, "=Veracruz")</f>
        <v>3066.6804000000002</v>
      </c>
      <c r="G6" s="6">
        <f>SUMIFS(Concentrado!H$2:H567,Concentrado!$A$2:$A567,"="&amp;$A6,Concentrado!$B$2:$B567, "=Veracruz")</f>
        <v>17.743847434907778</v>
      </c>
      <c r="H6" s="6">
        <f>SUMIFS(Concentrado!I$2:I567,Concentrado!$A$2:$A567,"="&amp;$A6,Concentrado!$B$2:$B567, "=Veracruz")</f>
        <v>746.99130000000002</v>
      </c>
      <c r="I6" s="6">
        <f>SUMIFS(Concentrado!J$2:J567,Concentrado!$A$2:$A567,"="&amp;$A6,Concentrado!$B$2:$B567, "=Veracruz")</f>
        <v>4.3221000996398011</v>
      </c>
      <c r="J6" s="6">
        <f>SUMIFS(Concentrado!K$2:K567,Concentrado!$A$2:$A567,"="&amp;$A6,Concentrado!$B$2:$B567, "=Veracruz")</f>
        <v>803.04899999999998</v>
      </c>
      <c r="K6" s="6">
        <f>SUMIFS(Concentrado!L$2:L567,Concentrado!$A$2:$A567,"="&amp;$A6,Concentrado!$B$2:$B567, "=Veracruz")</f>
        <v>4.6464505850545281</v>
      </c>
      <c r="L6" s="6">
        <f>SUMIFS(Concentrado!M$2:M567,Concentrado!$A$2:$A567,"="&amp;$A6,Concentrado!$B$2:$B567, "=Veracruz")</f>
        <v>2704.4674</v>
      </c>
      <c r="M6" s="6">
        <f>SUMIFS(Concentrado!N$2:N567,Concentrado!$A$2:$A567,"="&amp;$A6,Concentrado!$B$2:$B567, "=Veracruz")</f>
        <v>15.648078925434064</v>
      </c>
      <c r="N6" s="6">
        <f>SUMIFS(Concentrado!O$2:O567,Concentrado!$A$2:$A567,"="&amp;$A6,Concentrado!$B$2:$B567, "=Veracruz")</f>
        <v>17283.063389999999</v>
      </c>
      <c r="O6" s="6">
        <f>SUMIFS(Concentrado!P$2:P567,Concentrado!$A$2:$A567,"="&amp;$A6,Concentrado!$B$2:$B567, "=Veracruz")</f>
        <v>0</v>
      </c>
      <c r="P6" s="6">
        <f>SUMIFS(Concentrado!Q$2:Q567,Concentrado!$A$2:$A567,"="&amp;$A6,Concentrado!$B$2:$B567, "=Veracruz")</f>
        <v>0</v>
      </c>
      <c r="Q6" s="6">
        <f>SUMIFS(Concentrado!R$2:R567,Concentrado!$A$2:$A567,"="&amp;$A6,Concentrado!$B$2:$B567, "=Veracruz")</f>
        <v>0</v>
      </c>
      <c r="R6" s="6">
        <f>SUMIFS(Concentrado!S$2:S567,Concentrado!$A$2:$A567,"="&amp;$A6,Concentrado!$B$2:$B567, "=Veracruz")</f>
        <v>0</v>
      </c>
      <c r="S6" s="6">
        <f>SUMIFS(Concentrado!T$2:T567,Concentrado!$A$2:$A567,"="&amp;$A6,Concentrado!$B$2:$B567, "=Veracruz")</f>
        <v>677.52700000000004</v>
      </c>
      <c r="T6" s="6">
        <f>SUMIFS(Concentrado!U$2:U567,Concentrado!$A$2:$A567,"="&amp;$A6,Concentrado!$B$2:$B567, "=Veracruz")</f>
        <v>2026.9404</v>
      </c>
    </row>
    <row r="7" spans="1:20" x14ac:dyDescent="0.25">
      <c r="A7" s="3">
        <v>2008</v>
      </c>
      <c r="B7" s="6">
        <f>SUMIFS(Concentrado!C$2:C568,Concentrado!$A$2:$A568,"="&amp;$A7,Concentrado!$B$2:$B568, "=Veracruz")</f>
        <v>6763.7732999999998</v>
      </c>
      <c r="C7" s="6">
        <f>SUMIFS(Concentrado!D$2:D568,Concentrado!$A$2:$A568,"="&amp;$A7,Concentrado!$B$2:$B568, "=Veracruz")</f>
        <v>32.584131956957684</v>
      </c>
      <c r="D7" s="6">
        <f>SUMIFS(Concentrado!E$2:E568,Concentrado!$A$2:$A568,"="&amp;$A7,Concentrado!$B$2:$B568, "=Veracruz")</f>
        <v>5334.0283499999996</v>
      </c>
      <c r="E7" s="6">
        <f>SUMIFS(Concentrado!F$2:F568,Concentrado!$A$2:$A568,"="&amp;$A7,Concentrado!$B$2:$B568, "=Veracruz")</f>
        <v>25.696408780961548</v>
      </c>
      <c r="F7" s="6">
        <f>SUMIFS(Concentrado!G$2:G568,Concentrado!$A$2:$A568,"="&amp;$A7,Concentrado!$B$2:$B568, "=Veracruz")</f>
        <v>2853.5275000000001</v>
      </c>
      <c r="G7" s="6">
        <f>SUMIFS(Concentrado!H$2:H568,Concentrado!$A$2:$A568,"="&amp;$A7,Concentrado!$B$2:$B568, "=Veracruz")</f>
        <v>13.746722794923889</v>
      </c>
      <c r="H7" s="6">
        <f>SUMIFS(Concentrado!I$2:I568,Concentrado!$A$2:$A568,"="&amp;$A7,Concentrado!$B$2:$B568, "=Veracruz")</f>
        <v>1038.1999000000001</v>
      </c>
      <c r="I7" s="6">
        <f>SUMIFS(Concentrado!J$2:J568,Concentrado!$A$2:$A568,"="&amp;$A7,Concentrado!$B$2:$B568, "=Veracruz")</f>
        <v>5.0014749221858574</v>
      </c>
      <c r="J7" s="6">
        <f>SUMIFS(Concentrado!K$2:K568,Concentrado!$A$2:$A568,"="&amp;$A7,Concentrado!$B$2:$B568, "=Veracruz")</f>
        <v>1726.1691000000001</v>
      </c>
      <c r="K7" s="6">
        <f>SUMIFS(Concentrado!L$2:L568,Concentrado!$A$2:$A568,"="&amp;$A7,Concentrado!$B$2:$B568, "=Veracruz")</f>
        <v>8.3157313587702433</v>
      </c>
      <c r="L7" s="6">
        <f>SUMIFS(Concentrado!M$2:M568,Concentrado!$A$2:$A568,"="&amp;$A7,Concentrado!$B$2:$B568, "=Veracruz")</f>
        <v>3042.1765999999998</v>
      </c>
      <c r="M7" s="6">
        <f>SUMIFS(Concentrado!N$2:N568,Concentrado!$A$2:$A568,"="&amp;$A7,Concentrado!$B$2:$B568, "=Veracruz")</f>
        <v>14.65553018620078</v>
      </c>
      <c r="N7" s="6">
        <f>SUMIFS(Concentrado!O$2:O568,Concentrado!$A$2:$A568,"="&amp;$A7,Concentrado!$B$2:$B568, "=Veracruz")</f>
        <v>20757.874749999999</v>
      </c>
      <c r="O7" s="6">
        <f>SUMIFS(Concentrado!P$2:P568,Concentrado!$A$2:$A568,"="&amp;$A7,Concentrado!$B$2:$B568, "=Veracruz")</f>
        <v>0</v>
      </c>
      <c r="P7" s="6">
        <f>SUMIFS(Concentrado!Q$2:Q568,Concentrado!$A$2:$A568,"="&amp;$A7,Concentrado!$B$2:$B568, "=Veracruz")</f>
        <v>0</v>
      </c>
      <c r="Q7" s="6">
        <f>SUMIFS(Concentrado!R$2:R568,Concentrado!$A$2:$A568,"="&amp;$A7,Concentrado!$B$2:$B568, "=Veracruz")</f>
        <v>0</v>
      </c>
      <c r="R7" s="6">
        <f>SUMIFS(Concentrado!S$2:S568,Concentrado!$A$2:$A568,"="&amp;$A7,Concentrado!$B$2:$B568, "=Veracruz")</f>
        <v>0</v>
      </c>
      <c r="S7" s="6">
        <f>SUMIFS(Concentrado!T$2:T568,Concentrado!$A$2:$A568,"="&amp;$A7,Concentrado!$B$2:$B568, "=Veracruz")</f>
        <v>719.15170000000001</v>
      </c>
      <c r="T7" s="6">
        <f>SUMIFS(Concentrado!U$2:U568,Concentrado!$A$2:$A568,"="&amp;$A7,Concentrado!$B$2:$B568, "=Veracruz")</f>
        <v>2323.0248999999999</v>
      </c>
    </row>
    <row r="8" spans="1:20" x14ac:dyDescent="0.25">
      <c r="A8" s="3">
        <v>2009</v>
      </c>
      <c r="B8" s="6">
        <f>SUMIFS(Concentrado!C$2:C569,Concentrado!$A$2:$A569,"="&amp;$A8,Concentrado!$B$2:$B569, "=Veracruz")</f>
        <v>7363.6524300000001</v>
      </c>
      <c r="C8" s="6">
        <f>SUMIFS(Concentrado!D$2:D569,Concentrado!$A$2:$A569,"="&amp;$A8,Concentrado!$B$2:$B569, "=Veracruz")</f>
        <v>33.163012479708584</v>
      </c>
      <c r="D8" s="6">
        <f>SUMIFS(Concentrado!E$2:E569,Concentrado!$A$2:$A569,"="&amp;$A8,Concentrado!$B$2:$B569, "=Veracruz")</f>
        <v>5716.8922199999997</v>
      </c>
      <c r="E8" s="6">
        <f>SUMIFS(Concentrado!F$2:F569,Concentrado!$A$2:$A569,"="&amp;$A8,Concentrado!$B$2:$B569, "=Veracruz")</f>
        <v>25.746648125950301</v>
      </c>
      <c r="F8" s="6">
        <f>SUMIFS(Concentrado!G$2:G569,Concentrado!$A$2:$A569,"="&amp;$A8,Concentrado!$B$2:$B569, "=Veracruz")</f>
        <v>3134.64176</v>
      </c>
      <c r="G8" s="6">
        <f>SUMIFS(Concentrado!H$2:H569,Concentrado!$A$2:$A569,"="&amp;$A8,Concentrado!$B$2:$B569, "=Veracruz")</f>
        <v>14.117201320200778</v>
      </c>
      <c r="H8" s="6">
        <f>SUMIFS(Concentrado!I$2:I569,Concentrado!$A$2:$A569,"="&amp;$A8,Concentrado!$B$2:$B569, "=Veracruz")</f>
        <v>1395.9106999999999</v>
      </c>
      <c r="I8" s="6">
        <f>SUMIFS(Concentrado!J$2:J569,Concentrado!$A$2:$A569,"="&amp;$A8,Concentrado!$B$2:$B569, "=Veracruz")</f>
        <v>6.2866362046176505</v>
      </c>
      <c r="J8" s="6">
        <f>SUMIFS(Concentrado!K$2:K569,Concentrado!$A$2:$A569,"="&amp;$A8,Concentrado!$B$2:$B569, "=Veracruz")</f>
        <v>1429.6877300000001</v>
      </c>
      <c r="K8" s="6">
        <f>SUMIFS(Concentrado!L$2:L569,Concentrado!$A$2:$A569,"="&amp;$A8,Concentrado!$B$2:$B569, "=Veracruz")</f>
        <v>6.438754746070523</v>
      </c>
      <c r="L8" s="6">
        <f>SUMIFS(Concentrado!M$2:M569,Concentrado!$A$2:$A569,"="&amp;$A8,Concentrado!$B$2:$B569, "=Veracruz")</f>
        <v>3163.62869</v>
      </c>
      <c r="M8" s="6">
        <f>SUMIFS(Concentrado!N$2:N569,Concentrado!$A$2:$A569,"="&amp;$A8,Concentrado!$B$2:$B569, "=Veracruz")</f>
        <v>14.247747123452173</v>
      </c>
      <c r="N8" s="6">
        <f>SUMIFS(Concentrado!O$2:O569,Concentrado!$A$2:$A569,"="&amp;$A8,Concentrado!$B$2:$B569, "=Veracruz")</f>
        <v>22204.413529999998</v>
      </c>
      <c r="O8" s="6">
        <f>SUMIFS(Concentrado!P$2:P569,Concentrado!$A$2:$A569,"="&amp;$A8,Concentrado!$B$2:$B569, "=Veracruz")</f>
        <v>0</v>
      </c>
      <c r="P8" s="6">
        <f>SUMIFS(Concentrado!Q$2:Q569,Concentrado!$A$2:$A569,"="&amp;$A8,Concentrado!$B$2:$B569, "=Veracruz")</f>
        <v>0</v>
      </c>
      <c r="Q8" s="6">
        <f>SUMIFS(Concentrado!R$2:R569,Concentrado!$A$2:$A569,"="&amp;$A8,Concentrado!$B$2:$B569, "=Veracruz")</f>
        <v>0</v>
      </c>
      <c r="R8" s="6">
        <f>SUMIFS(Concentrado!S$2:S569,Concentrado!$A$2:$A569,"="&amp;$A8,Concentrado!$B$2:$B569, "=Veracruz")</f>
        <v>0</v>
      </c>
      <c r="S8" s="6">
        <f>SUMIFS(Concentrado!T$2:T569,Concentrado!$A$2:$A569,"="&amp;$A8,Concentrado!$B$2:$B569, "=Veracruz")</f>
        <v>773.86269000000004</v>
      </c>
      <c r="T8" s="6">
        <f>SUMIFS(Concentrado!U$2:U569,Concentrado!$A$2:$A569,"="&amp;$A8,Concentrado!$B$2:$B569, "=Veracruz")</f>
        <v>2389.7660000000001</v>
      </c>
    </row>
    <row r="9" spans="1:20" x14ac:dyDescent="0.25">
      <c r="A9" s="3">
        <v>2010</v>
      </c>
      <c r="B9" s="6">
        <f>SUMIFS(Concentrado!C$2:C570,Concentrado!$A$2:$A570,"="&amp;$A9,Concentrado!$B$2:$B570, "=Veracruz")</f>
        <v>8067.9597999999996</v>
      </c>
      <c r="C9" s="6">
        <f>SUMIFS(Concentrado!D$2:D570,Concentrado!$A$2:$A570,"="&amp;$A9,Concentrado!$B$2:$B570, "=Veracruz")</f>
        <v>34.533693297258758</v>
      </c>
      <c r="D9" s="6">
        <f>SUMIFS(Concentrado!E$2:E570,Concentrado!$A$2:$A570,"="&amp;$A9,Concentrado!$B$2:$B570, "=Veracruz")</f>
        <v>5642.6536800000003</v>
      </c>
      <c r="E9" s="6">
        <f>SUMIFS(Concentrado!F$2:F570,Concentrado!$A$2:$A570,"="&amp;$A9,Concentrado!$B$2:$B570, "=Veracruz")</f>
        <v>24.152533775362702</v>
      </c>
      <c r="F9" s="6">
        <f>SUMIFS(Concentrado!G$2:G570,Concentrado!$A$2:$A570,"="&amp;$A9,Concentrado!$B$2:$B570, "=Veracruz")</f>
        <v>3199.03568</v>
      </c>
      <c r="G9" s="6">
        <f>SUMIFS(Concentrado!H$2:H570,Concentrado!$A$2:$A570,"="&amp;$A9,Concentrado!$B$2:$B570, "=Veracruz")</f>
        <v>13.692992994351263</v>
      </c>
      <c r="H9" s="6">
        <f>SUMIFS(Concentrado!I$2:I570,Concentrado!$A$2:$A570,"="&amp;$A9,Concentrado!$B$2:$B570, "=Veracruz")</f>
        <v>1680.4094</v>
      </c>
      <c r="I9" s="6">
        <f>SUMIFS(Concentrado!J$2:J570,Concentrado!$A$2:$A570,"="&amp;$A9,Concentrado!$B$2:$B570, "=Veracruz")</f>
        <v>7.1927407017360974</v>
      </c>
      <c r="J9" s="6">
        <f>SUMIFS(Concentrado!K$2:K570,Concentrado!$A$2:$A570,"="&amp;$A9,Concentrado!$B$2:$B570, "=Veracruz")</f>
        <v>1523.46272</v>
      </c>
      <c r="K9" s="6">
        <f>SUMIFS(Concentrado!L$2:L570,Concentrado!$A$2:$A570,"="&amp;$A9,Concentrado!$B$2:$B570, "=Veracruz")</f>
        <v>6.5209539495087228</v>
      </c>
      <c r="L9" s="6">
        <f>SUMIFS(Concentrado!M$2:M570,Concentrado!$A$2:$A570,"="&amp;$A9,Concentrado!$B$2:$B570, "=Veracruz")</f>
        <v>3249.0531500000002</v>
      </c>
      <c r="M9" s="6">
        <f>SUMIFS(Concentrado!N$2:N570,Concentrado!$A$2:$A570,"="&amp;$A9,Concentrado!$B$2:$B570, "=Veracruz")</f>
        <v>13.90708528178245</v>
      </c>
      <c r="N9" s="6">
        <f>SUMIFS(Concentrado!O$2:O570,Concentrado!$A$2:$A570,"="&amp;$A9,Concentrado!$B$2:$B570, "=Veracruz")</f>
        <v>23362.574430000001</v>
      </c>
      <c r="O9" s="6">
        <f>SUMIFS(Concentrado!P$2:P570,Concentrado!$A$2:$A570,"="&amp;$A9,Concentrado!$B$2:$B570, "=Veracruz")</f>
        <v>0</v>
      </c>
      <c r="P9" s="6">
        <f>SUMIFS(Concentrado!Q$2:Q570,Concentrado!$A$2:$A570,"="&amp;$A9,Concentrado!$B$2:$B570, "=Veracruz")</f>
        <v>0</v>
      </c>
      <c r="Q9" s="6">
        <f>SUMIFS(Concentrado!R$2:R570,Concentrado!$A$2:$A570,"="&amp;$A9,Concentrado!$B$2:$B570, "=Veracruz")</f>
        <v>0</v>
      </c>
      <c r="R9" s="6">
        <f>SUMIFS(Concentrado!S$2:S570,Concentrado!$A$2:$A570,"="&amp;$A9,Concentrado!$B$2:$B570, "=Veracruz")</f>
        <v>0</v>
      </c>
      <c r="S9" s="6">
        <f>SUMIFS(Concentrado!T$2:T570,Concentrado!$A$2:$A570,"="&amp;$A9,Concentrado!$B$2:$B570, "=Veracruz")</f>
        <v>866.11199999999997</v>
      </c>
      <c r="T9" s="6">
        <f>SUMIFS(Concentrado!U$2:U570,Concentrado!$A$2:$A570,"="&amp;$A9,Concentrado!$B$2:$B570, "=Veracruz")</f>
        <v>2382.9411500000001</v>
      </c>
    </row>
    <row r="10" spans="1:20" x14ac:dyDescent="0.25">
      <c r="A10" s="3">
        <v>2011</v>
      </c>
      <c r="B10" s="6">
        <f>SUMIFS(Concentrado!C$2:C571,Concentrado!$A$2:$A571,"="&amp;$A10,Concentrado!$B$2:$B571, "=Veracruz")</f>
        <v>8691.0238499999996</v>
      </c>
      <c r="C10" s="6">
        <f>SUMIFS(Concentrado!D$2:D571,Concentrado!$A$2:$A571,"="&amp;$A10,Concentrado!$B$2:$B571, "=Veracruz")</f>
        <v>33.614245313733669</v>
      </c>
      <c r="D10" s="6">
        <f>SUMIFS(Concentrado!E$2:E571,Concentrado!$A$2:$A571,"="&amp;$A10,Concentrado!$B$2:$B571, "=Veracruz")</f>
        <v>6490.74593</v>
      </c>
      <c r="E10" s="6">
        <f>SUMIFS(Concentrado!F$2:F571,Concentrado!$A$2:$A571,"="&amp;$A10,Concentrado!$B$2:$B571, "=Veracruz")</f>
        <v>25.104237397776608</v>
      </c>
      <c r="F10" s="6">
        <f>SUMIFS(Concentrado!G$2:G571,Concentrado!$A$2:$A571,"="&amp;$A10,Concentrado!$B$2:$B571, "=Veracruz")</f>
        <v>3447.9533799999999</v>
      </c>
      <c r="G10" s="6">
        <f>SUMIFS(Concentrado!H$2:H571,Concentrado!$A$2:$A571,"="&amp;$A10,Concentrado!$B$2:$B571, "=Veracruz")</f>
        <v>13.335638325930629</v>
      </c>
      <c r="H10" s="6">
        <f>SUMIFS(Concentrado!I$2:I571,Concentrado!$A$2:$A571,"="&amp;$A10,Concentrado!$B$2:$B571, "=Veracruz")</f>
        <v>1692.7548999999999</v>
      </c>
      <c r="I10" s="6">
        <f>SUMIFS(Concentrado!J$2:J571,Concentrado!$A$2:$A571,"="&amp;$A10,Concentrado!$B$2:$B571, "=Veracruz")</f>
        <v>6.5470627450440961</v>
      </c>
      <c r="J10" s="6">
        <f>SUMIFS(Concentrado!K$2:K571,Concentrado!$A$2:$A571,"="&amp;$A10,Concentrado!$B$2:$B571, "=Veracruz")</f>
        <v>1919.5617400000001</v>
      </c>
      <c r="K10" s="6">
        <f>SUMIFS(Concentrado!L$2:L571,Concentrado!$A$2:$A571,"="&amp;$A10,Concentrado!$B$2:$B571, "=Veracruz")</f>
        <v>7.4242828390371356</v>
      </c>
      <c r="L10" s="6">
        <f>SUMIFS(Concentrado!M$2:M571,Concentrado!$A$2:$A571,"="&amp;$A10,Concentrado!$B$2:$B571, "=Veracruz")</f>
        <v>3613.1408500000002</v>
      </c>
      <c r="M10" s="6">
        <f>SUMIFS(Concentrado!N$2:N571,Concentrado!$A$2:$A571,"="&amp;$A10,Concentrado!$B$2:$B571, "=Veracruz")</f>
        <v>13.974533378477865</v>
      </c>
      <c r="N10" s="6">
        <f>SUMIFS(Concentrado!O$2:O571,Concentrado!$A$2:$A571,"="&amp;$A10,Concentrado!$B$2:$B571, "=Veracruz")</f>
        <v>25855.180649999998</v>
      </c>
      <c r="O10" s="6">
        <f>SUMIFS(Concentrado!P$2:P571,Concentrado!$A$2:$A571,"="&amp;$A10,Concentrado!$B$2:$B571, "=Veracruz")</f>
        <v>0</v>
      </c>
      <c r="P10" s="6">
        <f>SUMIFS(Concentrado!Q$2:Q571,Concentrado!$A$2:$A571,"="&amp;$A10,Concentrado!$B$2:$B571, "=Veracruz")</f>
        <v>0</v>
      </c>
      <c r="Q10" s="6">
        <f>SUMIFS(Concentrado!R$2:R571,Concentrado!$A$2:$A571,"="&amp;$A10,Concentrado!$B$2:$B571, "=Veracruz")</f>
        <v>0</v>
      </c>
      <c r="R10" s="6">
        <f>SUMIFS(Concentrado!S$2:S571,Concentrado!$A$2:$A571,"="&amp;$A10,Concentrado!$B$2:$B571, "=Veracruz")</f>
        <v>0</v>
      </c>
      <c r="S10" s="6">
        <f>SUMIFS(Concentrado!T$2:T571,Concentrado!$A$2:$A571,"="&amp;$A10,Concentrado!$B$2:$B571, "=Veracruz")</f>
        <v>989.02742999999998</v>
      </c>
      <c r="T10" s="6">
        <f>SUMIFS(Concentrado!U$2:U571,Concentrado!$A$2:$A571,"="&amp;$A10,Concentrado!$B$2:$B571, "=Veracruz")</f>
        <v>2624.1134200000001</v>
      </c>
    </row>
    <row r="11" spans="1:20" x14ac:dyDescent="0.25">
      <c r="A11" s="3">
        <v>2012</v>
      </c>
      <c r="B11" s="6">
        <f>SUMIFS(Concentrado!C$2:C572,Concentrado!$A$2:$A572,"="&amp;$A11,Concentrado!$B$2:$B572, "=Veracruz")</f>
        <v>9241.7620499999994</v>
      </c>
      <c r="C11" s="6">
        <f>SUMIFS(Concentrado!D$2:D572,Concentrado!$A$2:$A572,"="&amp;$A11,Concentrado!$B$2:$B572, "=Veracruz")</f>
        <v>35.226983546581202</v>
      </c>
      <c r="D11" s="6">
        <f>SUMIFS(Concentrado!E$2:E572,Concentrado!$A$2:$A572,"="&amp;$A11,Concentrado!$B$2:$B572, "=Veracruz")</f>
        <v>7331.6833999999999</v>
      </c>
      <c r="E11" s="6">
        <f>SUMIFS(Concentrado!F$2:F572,Concentrado!$A$2:$A572,"="&amp;$A11,Concentrado!$B$2:$B572, "=Veracruz")</f>
        <v>27.946303865348121</v>
      </c>
      <c r="F11" s="6">
        <f>SUMIFS(Concentrado!G$2:G572,Concentrado!$A$2:$A572,"="&amp;$A11,Concentrado!$B$2:$B572, "=Veracruz")</f>
        <v>4135.6158800000003</v>
      </c>
      <c r="G11" s="6">
        <f>SUMIFS(Concentrado!H$2:H572,Concentrado!$A$2:$A572,"="&amp;$A11,Concentrado!$B$2:$B572, "=Veracruz")</f>
        <v>15.763798263962009</v>
      </c>
      <c r="H11" s="6">
        <f>SUMIFS(Concentrado!I$2:I572,Concentrado!$A$2:$A572,"="&amp;$A11,Concentrado!$B$2:$B572, "=Veracruz")</f>
        <v>1298.4967300000001</v>
      </c>
      <c r="I11" s="6">
        <f>SUMIFS(Concentrado!J$2:J572,Concentrado!$A$2:$A572,"="&amp;$A11,Concentrado!$B$2:$B572, "=Veracruz")</f>
        <v>4.9495023454969287</v>
      </c>
      <c r="J11" s="6">
        <f>SUMIFS(Concentrado!K$2:K572,Concentrado!$A$2:$A572,"="&amp;$A11,Concentrado!$B$2:$B572, "=Veracruz")</f>
        <v>648.60135000000002</v>
      </c>
      <c r="K11" s="6">
        <f>SUMIFS(Concentrado!L$2:L572,Concentrado!$A$2:$A572,"="&amp;$A11,Concentrado!$B$2:$B572, "=Veracruz")</f>
        <v>2.4722849345315443</v>
      </c>
      <c r="L11" s="6">
        <f>SUMIFS(Concentrado!M$2:M572,Concentrado!$A$2:$A572,"="&amp;$A11,Concentrado!$B$2:$B572, "=Veracruz")</f>
        <v>3578.7353199999998</v>
      </c>
      <c r="M11" s="6">
        <f>SUMIFS(Concentrado!N$2:N572,Concentrado!$A$2:$A572,"="&amp;$A11,Concentrado!$B$2:$B572, "=Veracruz")</f>
        <v>13.641127044080195</v>
      </c>
      <c r="N11" s="6">
        <f>SUMIFS(Concentrado!O$2:O572,Concentrado!$A$2:$A572,"="&amp;$A11,Concentrado!$B$2:$B572, "=Veracruz")</f>
        <v>26234.89473</v>
      </c>
      <c r="O11" s="6">
        <f>SUMIFS(Concentrado!P$2:P572,Concentrado!$A$2:$A572,"="&amp;$A11,Concentrado!$B$2:$B572, "=Veracruz")</f>
        <v>0</v>
      </c>
      <c r="P11" s="6">
        <f>SUMIFS(Concentrado!Q$2:Q572,Concentrado!$A$2:$A572,"="&amp;$A11,Concentrado!$B$2:$B572, "=Veracruz")</f>
        <v>0</v>
      </c>
      <c r="Q11" s="6">
        <f>SUMIFS(Concentrado!R$2:R572,Concentrado!$A$2:$A572,"="&amp;$A11,Concentrado!$B$2:$B572, "=Veracruz")</f>
        <v>0</v>
      </c>
      <c r="R11" s="6">
        <f>SUMIFS(Concentrado!S$2:S572,Concentrado!$A$2:$A572,"="&amp;$A11,Concentrado!$B$2:$B572, "=Veracruz")</f>
        <v>0</v>
      </c>
      <c r="S11" s="6">
        <f>SUMIFS(Concentrado!T$2:T572,Concentrado!$A$2:$A572,"="&amp;$A11,Concentrado!$B$2:$B572, "=Veracruz")</f>
        <v>1079.55323</v>
      </c>
      <c r="T11" s="6">
        <f>SUMIFS(Concentrado!U$2:U572,Concentrado!$A$2:$A572,"="&amp;$A11,Concentrado!$B$2:$B572, "=Veracruz")</f>
        <v>2499.1820899999998</v>
      </c>
    </row>
    <row r="12" spans="1:20" x14ac:dyDescent="0.25">
      <c r="A12" s="3">
        <v>2013</v>
      </c>
      <c r="B12" s="6">
        <f>SUMIFS(Concentrado!C$2:C573,Concentrado!$A$2:$A573,"="&amp;$A12,Concentrado!$B$2:$B573, "=Veracruz")</f>
        <v>9873.9657999999999</v>
      </c>
      <c r="C12" s="6">
        <f>SUMIFS(Concentrado!D$2:D573,Concentrado!$A$2:$A573,"="&amp;$A12,Concentrado!$B$2:$B573, "=Veracruz")</f>
        <v>35.535537736311881</v>
      </c>
      <c r="D12" s="6">
        <f>SUMIFS(Concentrado!E$2:E573,Concentrado!$A$2:$A573,"="&amp;$A12,Concentrado!$B$2:$B573, "=Veracruz")</f>
        <v>7732.0661200000004</v>
      </c>
      <c r="E12" s="6">
        <f>SUMIFS(Concentrado!F$2:F573,Concentrado!$A$2:$A573,"="&amp;$A12,Concentrado!$B$2:$B573, "=Veracruz")</f>
        <v>27.827028465798271</v>
      </c>
      <c r="F12" s="6">
        <f>SUMIFS(Concentrado!G$2:G573,Concentrado!$A$2:$A573,"="&amp;$A12,Concentrado!$B$2:$B573, "=Veracruz")</f>
        <v>4273.8834200000001</v>
      </c>
      <c r="G12" s="6">
        <f>SUMIFS(Concentrado!H$2:H573,Concentrado!$A$2:$A573,"="&amp;$A12,Concentrado!$B$2:$B573, "=Veracruz")</f>
        <v>15.381331941822978</v>
      </c>
      <c r="H12" s="6">
        <f>SUMIFS(Concentrado!I$2:I573,Concentrado!$A$2:$A573,"="&amp;$A12,Concentrado!$B$2:$B573, "=Veracruz")</f>
        <v>1583.6739</v>
      </c>
      <c r="I12" s="6">
        <f>SUMIFS(Concentrado!J$2:J573,Concentrado!$A$2:$A573,"="&amp;$A12,Concentrado!$B$2:$B573, "=Veracruz")</f>
        <v>5.6995036012239586</v>
      </c>
      <c r="J12" s="6">
        <f>SUMIFS(Concentrado!K$2:K573,Concentrado!$A$2:$A573,"="&amp;$A12,Concentrado!$B$2:$B573, "=Veracruz")</f>
        <v>489.01389999999998</v>
      </c>
      <c r="K12" s="6">
        <f>SUMIFS(Concentrado!L$2:L573,Concentrado!$A$2:$A573,"="&amp;$A12,Concentrado!$B$2:$B573, "=Veracruz")</f>
        <v>1.7599181776618109</v>
      </c>
      <c r="L12" s="6">
        <f>SUMIFS(Concentrado!M$2:M573,Concentrado!$A$2:$A573,"="&amp;$A12,Concentrado!$B$2:$B573, "=Veracruz")</f>
        <v>3833.5693200000001</v>
      </c>
      <c r="M12" s="6">
        <f>SUMIFS(Concentrado!N$2:N573,Concentrado!$A$2:$A573,"="&amp;$A12,Concentrado!$B$2:$B573, "=Veracruz")</f>
        <v>13.796680077181096</v>
      </c>
      <c r="N12" s="6">
        <f>SUMIFS(Concentrado!O$2:O573,Concentrado!$A$2:$A573,"="&amp;$A12,Concentrado!$B$2:$B573, "=Veracruz")</f>
        <v>27786.172460000002</v>
      </c>
      <c r="O12" s="6">
        <f>SUMIFS(Concentrado!P$2:P573,Concentrado!$A$2:$A573,"="&amp;$A12,Concentrado!$B$2:$B573, "=Veracruz")</f>
        <v>0</v>
      </c>
      <c r="P12" s="6">
        <f>SUMIFS(Concentrado!Q$2:Q573,Concentrado!$A$2:$A573,"="&amp;$A12,Concentrado!$B$2:$B573, "=Veracruz")</f>
        <v>0</v>
      </c>
      <c r="Q12" s="6">
        <f>SUMIFS(Concentrado!R$2:R573,Concentrado!$A$2:$A573,"="&amp;$A12,Concentrado!$B$2:$B573, "=Veracruz")</f>
        <v>0</v>
      </c>
      <c r="R12" s="6">
        <f>SUMIFS(Concentrado!S$2:S573,Concentrado!$A$2:$A573,"="&amp;$A12,Concentrado!$B$2:$B573, "=Veracruz")</f>
        <v>0</v>
      </c>
      <c r="S12" s="6">
        <f>SUMIFS(Concentrado!T$2:T573,Concentrado!$A$2:$A573,"="&amp;$A12,Concentrado!$B$2:$B573, "=Veracruz")</f>
        <v>1134.89237</v>
      </c>
      <c r="T12" s="6">
        <f>SUMIFS(Concentrado!U$2:U573,Concentrado!$A$2:$A573,"="&amp;$A12,Concentrado!$B$2:$B573, "=Veracruz")</f>
        <v>2698.67695</v>
      </c>
    </row>
    <row r="13" spans="1:20" x14ac:dyDescent="0.25">
      <c r="A13" s="3">
        <v>2014</v>
      </c>
      <c r="B13" s="6">
        <f>SUMIFS(Concentrado!C$2:C574,Concentrado!$A$2:$A574,"="&amp;$A13,Concentrado!$B$2:$B574, "=Veracruz")</f>
        <v>9399.6398399999998</v>
      </c>
      <c r="C13" s="6">
        <f>SUMIFS(Concentrado!D$2:D574,Concentrado!$A$2:$A574,"="&amp;$A13,Concentrado!$B$2:$B574, "=Veracruz")</f>
        <v>32.645082727066494</v>
      </c>
      <c r="D13" s="6">
        <f>SUMIFS(Concentrado!E$2:E574,Concentrado!$A$2:$A574,"="&amp;$A13,Concentrado!$B$2:$B574, "=Veracruz")</f>
        <v>7814.8114999999998</v>
      </c>
      <c r="E13" s="6">
        <f>SUMIFS(Concentrado!F$2:F574,Concentrado!$A$2:$A574,"="&amp;$A13,Concentrado!$B$2:$B574, "=Veracruz")</f>
        <v>27.140951382870281</v>
      </c>
      <c r="F13" s="6">
        <f>SUMIFS(Concentrado!G$2:G574,Concentrado!$A$2:$A574,"="&amp;$A13,Concentrado!$B$2:$B574, "=Veracruz")</f>
        <v>4615.1955699999999</v>
      </c>
      <c r="G13" s="6">
        <f>SUMIFS(Concentrado!H$2:H574,Concentrado!$A$2:$A574,"="&amp;$A13,Concentrado!$B$2:$B574, "=Veracruz")</f>
        <v>16.02863979352647</v>
      </c>
      <c r="H13" s="6">
        <f>SUMIFS(Concentrado!I$2:I574,Concentrado!$A$2:$A574,"="&amp;$A13,Concentrado!$B$2:$B574, "=Veracruz")</f>
        <v>2140.1237599999999</v>
      </c>
      <c r="I13" s="6">
        <f>SUMIFS(Concentrado!J$2:J574,Concentrado!$A$2:$A574,"="&amp;$A13,Concentrado!$B$2:$B574, "=Veracruz")</f>
        <v>7.4326802282416589</v>
      </c>
      <c r="J13" s="6">
        <f>SUMIFS(Concentrado!K$2:K574,Concentrado!$A$2:$A574,"="&amp;$A13,Concentrado!$B$2:$B574, "=Veracruz")</f>
        <v>674.01364999999998</v>
      </c>
      <c r="K13" s="6">
        <f>SUMIFS(Concentrado!L$2:L574,Concentrado!$A$2:$A574,"="&amp;$A13,Concentrado!$B$2:$B574, "=Veracruz")</f>
        <v>2.3408589837440026</v>
      </c>
      <c r="L13" s="6">
        <f>SUMIFS(Concentrado!M$2:M574,Concentrado!$A$2:$A574,"="&amp;$A13,Concentrado!$B$2:$B574, "=Veracruz")</f>
        <v>4149.6481199999998</v>
      </c>
      <c r="M13" s="6">
        <f>SUMIFS(Concentrado!N$2:N574,Concentrado!$A$2:$A574,"="&amp;$A13,Concentrado!$B$2:$B574, "=Veracruz")</f>
        <v>14.411786884551091</v>
      </c>
      <c r="N13" s="6">
        <f>SUMIFS(Concentrado!O$2:O574,Concentrado!$A$2:$A574,"="&amp;$A13,Concentrado!$B$2:$B574, "=Veracruz")</f>
        <v>28793.43244</v>
      </c>
      <c r="O13" s="6">
        <f>SUMIFS(Concentrado!P$2:P574,Concentrado!$A$2:$A574,"="&amp;$A13,Concentrado!$B$2:$B574, "=Veracruz")</f>
        <v>0</v>
      </c>
      <c r="P13" s="6">
        <f>SUMIFS(Concentrado!Q$2:Q574,Concentrado!$A$2:$A574,"="&amp;$A13,Concentrado!$B$2:$B574, "=Veracruz")</f>
        <v>0</v>
      </c>
      <c r="Q13" s="6">
        <f>SUMIFS(Concentrado!R$2:R574,Concentrado!$A$2:$A574,"="&amp;$A13,Concentrado!$B$2:$B574, "=Veracruz")</f>
        <v>0</v>
      </c>
      <c r="R13" s="6">
        <f>SUMIFS(Concentrado!S$2:S574,Concentrado!$A$2:$A574,"="&amp;$A13,Concentrado!$B$2:$B574, "=Veracruz")</f>
        <v>0</v>
      </c>
      <c r="S13" s="6">
        <f>SUMIFS(Concentrado!T$2:T574,Concentrado!$A$2:$A574,"="&amp;$A13,Concentrado!$B$2:$B574, "=Veracruz")</f>
        <v>1164.6812</v>
      </c>
      <c r="T13" s="6">
        <f>SUMIFS(Concentrado!U$2:U574,Concentrado!$A$2:$A574,"="&amp;$A13,Concentrado!$B$2:$B574, "=Veracruz")</f>
        <v>2984.9669199999998</v>
      </c>
    </row>
    <row r="14" spans="1:20" x14ac:dyDescent="0.25">
      <c r="A14" s="3">
        <v>2015</v>
      </c>
      <c r="B14" s="6">
        <f>SUMIFS(Concentrado!C$2:C575,Concentrado!$A$2:$A575,"="&amp;$A14,Concentrado!$B$2:$B575, "=Veracruz")</f>
        <v>10329.19616</v>
      </c>
      <c r="C14" s="6">
        <f>SUMIFS(Concentrado!D$2:D575,Concentrado!$A$2:$A575,"="&amp;$A14,Concentrado!$B$2:$B575, "=Veracruz")</f>
        <v>32.585754636142632</v>
      </c>
      <c r="D14" s="6">
        <f>SUMIFS(Concentrado!E$2:E575,Concentrado!$A$2:$A575,"="&amp;$A14,Concentrado!$B$2:$B575, "=Veracruz")</f>
        <v>7875.9029200000004</v>
      </c>
      <c r="E14" s="6">
        <f>SUMIFS(Concentrado!F$2:F575,Concentrado!$A$2:$A575,"="&amp;$A14,Concentrado!$B$2:$B575, "=Veracruz")</f>
        <v>24.846293565713378</v>
      </c>
      <c r="F14" s="6">
        <f>SUMIFS(Concentrado!G$2:G575,Concentrado!$A$2:$A575,"="&amp;$A14,Concentrado!$B$2:$B575, "=Veracruz")</f>
        <v>5308.5553099999997</v>
      </c>
      <c r="G14" s="6">
        <f>SUMIFS(Concentrado!H$2:H575,Concentrado!$A$2:$A575,"="&amp;$A14,Concentrado!$B$2:$B575, "=Veracruz")</f>
        <v>16.747022529587827</v>
      </c>
      <c r="H14" s="6">
        <f>SUMIFS(Concentrado!I$2:I575,Concentrado!$A$2:$A575,"="&amp;$A14,Concentrado!$B$2:$B575, "=Veracruz")</f>
        <v>2242.4123100000002</v>
      </c>
      <c r="I14" s="6">
        <f>SUMIFS(Concentrado!J$2:J575,Concentrado!$A$2:$A575,"="&amp;$A14,Concentrado!$B$2:$B575, "=Veracruz")</f>
        <v>7.0741901107167866</v>
      </c>
      <c r="J14" s="6">
        <f>SUMIFS(Concentrado!K$2:K575,Concentrado!$A$2:$A575,"="&amp;$A14,Concentrado!$B$2:$B575, "=Veracruz")</f>
        <v>1937.4803899999999</v>
      </c>
      <c r="K14" s="6">
        <f>SUMIFS(Concentrado!L$2:L575,Concentrado!$A$2:$A575,"="&amp;$A14,Concentrado!$B$2:$B575, "=Veracruz")</f>
        <v>6.1122143120261869</v>
      </c>
      <c r="L14" s="6">
        <f>SUMIFS(Concentrado!M$2:M575,Concentrado!$A$2:$A575,"="&amp;$A14,Concentrado!$B$2:$B575, "=Veracruz")</f>
        <v>4004.95514</v>
      </c>
      <c r="M14" s="6">
        <f>SUMIFS(Concentrado!N$2:N575,Concentrado!$A$2:$A575,"="&amp;$A14,Concentrado!$B$2:$B575, "=Veracruz")</f>
        <v>12.634524845813196</v>
      </c>
      <c r="N14" s="6">
        <f>SUMIFS(Concentrado!O$2:O575,Concentrado!$A$2:$A575,"="&amp;$A14,Concentrado!$B$2:$B575, "=Veracruz")</f>
        <v>31698.502229999998</v>
      </c>
      <c r="O14" s="6">
        <f>SUMIFS(Concentrado!P$2:P575,Concentrado!$A$2:$A575,"="&amp;$A14,Concentrado!$B$2:$B575, "=Veracruz")</f>
        <v>0</v>
      </c>
      <c r="P14" s="6">
        <f>SUMIFS(Concentrado!Q$2:Q575,Concentrado!$A$2:$A575,"="&amp;$A14,Concentrado!$B$2:$B575, "=Veracruz")</f>
        <v>0</v>
      </c>
      <c r="Q14" s="6">
        <f>SUMIFS(Concentrado!R$2:R575,Concentrado!$A$2:$A575,"="&amp;$A14,Concentrado!$B$2:$B575, "=Veracruz")</f>
        <v>0</v>
      </c>
      <c r="R14" s="6">
        <f>SUMIFS(Concentrado!S$2:S575,Concentrado!$A$2:$A575,"="&amp;$A14,Concentrado!$B$2:$B575, "=Veracruz")</f>
        <v>0</v>
      </c>
      <c r="S14" s="6">
        <f>SUMIFS(Concentrado!T$2:T575,Concentrado!$A$2:$A575,"="&amp;$A14,Concentrado!$B$2:$B575, "=Veracruz")</f>
        <v>1227.7011600000001</v>
      </c>
      <c r="T14" s="6">
        <f>SUMIFS(Concentrado!U$2:U575,Concentrado!$A$2:$A575,"="&amp;$A14,Concentrado!$B$2:$B575, "=Veracruz")</f>
        <v>2777.25398</v>
      </c>
    </row>
    <row r="15" spans="1:20" x14ac:dyDescent="0.25">
      <c r="A15" s="3">
        <v>2016</v>
      </c>
      <c r="B15" s="6">
        <f>SUMIFS(Concentrado!C$2:C576,Concentrado!$A$2:$A576,"="&amp;$A15,Concentrado!$B$2:$B576, "=Veracruz")</f>
        <v>10914.29326</v>
      </c>
      <c r="C15" s="6">
        <f>SUMIFS(Concentrado!D$2:D576,Concentrado!$A$2:$A576,"="&amp;$A15,Concentrado!$B$2:$B576, "=Veracruz")</f>
        <v>33.015327149205191</v>
      </c>
      <c r="D15" s="6">
        <f>SUMIFS(Concentrado!E$2:E576,Concentrado!$A$2:$A576,"="&amp;$A15,Concentrado!$B$2:$B576, "=Veracruz")</f>
        <v>8042.0333700000001</v>
      </c>
      <c r="E15" s="6">
        <f>SUMIFS(Concentrado!F$2:F576,Concentrado!$A$2:$A576,"="&amp;$A15,Concentrado!$B$2:$B576, "=Veracruz")</f>
        <v>24.326848869678912</v>
      </c>
      <c r="F15" s="6">
        <f>SUMIFS(Concentrado!G$2:G576,Concentrado!$A$2:$A576,"="&amp;$A15,Concentrado!$B$2:$B576, "=Veracruz")</f>
        <v>5614.7460899999996</v>
      </c>
      <c r="G15" s="6">
        <f>SUMIFS(Concentrado!H$2:H576,Concentrado!$A$2:$A576,"="&amp;$A15,Concentrado!$B$2:$B576, "=Veracruz")</f>
        <v>16.984396021357291</v>
      </c>
      <c r="H15" s="6">
        <f>SUMIFS(Concentrado!I$2:I576,Concentrado!$A$2:$A576,"="&amp;$A15,Concentrado!$B$2:$B576, "=Veracruz")</f>
        <v>1906.47586</v>
      </c>
      <c r="I15" s="6">
        <f>SUMIFS(Concentrado!J$2:J576,Concentrado!$A$2:$A576,"="&amp;$A15,Concentrado!$B$2:$B576, "=Veracruz")</f>
        <v>5.7670178655216304</v>
      </c>
      <c r="J15" s="6">
        <f>SUMIFS(Concentrado!K$2:K576,Concentrado!$A$2:$A576,"="&amp;$A15,Concentrado!$B$2:$B576, "=Veracruz")</f>
        <v>2054.5173399999999</v>
      </c>
      <c r="K15" s="6">
        <f>SUMIFS(Concentrado!L$2:L576,Concentrado!$A$2:$A576,"="&amp;$A15,Concentrado!$B$2:$B576, "=Veracruz")</f>
        <v>6.2148377817928298</v>
      </c>
      <c r="L15" s="6">
        <f>SUMIFS(Concentrado!M$2:M576,Concentrado!$A$2:$A576,"="&amp;$A15,Concentrado!$B$2:$B576, "=Veracruz")</f>
        <v>4526.1958100000002</v>
      </c>
      <c r="M15" s="6">
        <f>SUMIFS(Concentrado!N$2:N576,Concentrado!$A$2:$A576,"="&amp;$A15,Concentrado!$B$2:$B576, "=Veracruz")</f>
        <v>13.69157231244415</v>
      </c>
      <c r="N15" s="6">
        <f>SUMIFS(Concentrado!O$2:O576,Concentrado!$A$2:$A576,"="&amp;$A15,Concentrado!$B$2:$B576, "=Veracruz")</f>
        <v>33058.261729999998</v>
      </c>
      <c r="O15" s="6">
        <f>SUMIFS(Concentrado!P$2:P576,Concentrado!$A$2:$A576,"="&amp;$A15,Concentrado!$B$2:$B576, "=Veracruz")</f>
        <v>0</v>
      </c>
      <c r="P15" s="6">
        <f>SUMIFS(Concentrado!Q$2:Q576,Concentrado!$A$2:$A576,"="&amp;$A15,Concentrado!$B$2:$B576, "=Veracruz")</f>
        <v>0</v>
      </c>
      <c r="Q15" s="6">
        <f>SUMIFS(Concentrado!R$2:R576,Concentrado!$A$2:$A576,"="&amp;$A15,Concentrado!$B$2:$B576, "=Veracruz")</f>
        <v>0</v>
      </c>
      <c r="R15" s="6">
        <f>SUMIFS(Concentrado!S$2:S576,Concentrado!$A$2:$A576,"="&amp;$A15,Concentrado!$B$2:$B576, "=Veracruz")</f>
        <v>0</v>
      </c>
      <c r="S15" s="6">
        <f>SUMIFS(Concentrado!T$2:T576,Concentrado!$A$2:$A576,"="&amp;$A15,Concentrado!$B$2:$B576, "=Veracruz")</f>
        <v>1308.6728800000001</v>
      </c>
      <c r="T15" s="6">
        <f>SUMIFS(Concentrado!U$2:U576,Concentrado!$A$2:$A576,"="&amp;$A15,Concentrado!$B$2:$B576, "=Veracruz")</f>
        <v>3217.5229300000001</v>
      </c>
    </row>
    <row r="16" spans="1:20" x14ac:dyDescent="0.25">
      <c r="A16" s="3">
        <v>2017</v>
      </c>
      <c r="B16" s="6">
        <f>SUMIFS(Concentrado!C$2:C577,Concentrado!$A$2:$A577,"="&amp;$A16,Concentrado!$B$2:$B577, "=Veracruz")</f>
        <v>11465.035099999999</v>
      </c>
      <c r="C16" s="6">
        <f>SUMIFS(Concentrado!D$2:D577,Concentrado!$A$2:$A577,"="&amp;$A16,Concentrado!$B$2:$B577, "=Veracruz")</f>
        <v>31.131802560704326</v>
      </c>
      <c r="D16" s="6">
        <f>SUMIFS(Concentrado!E$2:E577,Concentrado!$A$2:$A577,"="&amp;$A16,Concentrado!$B$2:$B577, "=Veracruz")</f>
        <v>8549.4403199999997</v>
      </c>
      <c r="E16" s="6">
        <f>SUMIFS(Concentrado!F$2:F577,Concentrado!$A$2:$A577,"="&amp;$A16,Concentrado!$B$2:$B577, "=Veracruz")</f>
        <v>23.214886454797227</v>
      </c>
      <c r="F16" s="6">
        <f>SUMIFS(Concentrado!G$2:G577,Concentrado!$A$2:$A577,"="&amp;$A16,Concentrado!$B$2:$B577, "=Veracruz")</f>
        <v>6180.1500900000001</v>
      </c>
      <c r="G16" s="6">
        <f>SUMIFS(Concentrado!H$2:H577,Concentrado!$A$2:$A577,"="&amp;$A16,Concentrado!$B$2:$B577, "=Veracruz")</f>
        <v>16.781388867915378</v>
      </c>
      <c r="H16" s="6">
        <f>SUMIFS(Concentrado!I$2:I577,Concentrado!$A$2:$A577,"="&amp;$A16,Concentrado!$B$2:$B577, "=Veracruz")</f>
        <v>2256.86528</v>
      </c>
      <c r="I16" s="6">
        <f>SUMIFS(Concentrado!J$2:J577,Concentrado!$A$2:$A577,"="&amp;$A16,Concentrado!$B$2:$B577, "=Veracruz")</f>
        <v>6.1282223464862033</v>
      </c>
      <c r="J16" s="6">
        <f>SUMIFS(Concentrado!K$2:K577,Concentrado!$A$2:$A577,"="&amp;$A16,Concentrado!$B$2:$B577, "=Veracruz")</f>
        <v>3933.8690200000001</v>
      </c>
      <c r="K16" s="6">
        <f>SUMIFS(Concentrado!L$2:L577,Concentrado!$A$2:$A577,"="&amp;$A16,Concentrado!$B$2:$B577, "=Veracruz")</f>
        <v>10.681906558690905</v>
      </c>
      <c r="L16" s="6">
        <f>SUMIFS(Concentrado!M$2:M577,Concentrado!$A$2:$A577,"="&amp;$A16,Concentrado!$B$2:$B577, "=Veracruz")</f>
        <v>4442.04547</v>
      </c>
      <c r="M16" s="6">
        <f>SUMIFS(Concentrado!N$2:N577,Concentrado!$A$2:$A577,"="&amp;$A16,Concentrado!$B$2:$B577, "=Veracruz")</f>
        <v>12.061793211405961</v>
      </c>
      <c r="N16" s="6">
        <f>SUMIFS(Concentrado!O$2:O577,Concentrado!$A$2:$A577,"="&amp;$A16,Concentrado!$B$2:$B577, "=Veracruz")</f>
        <v>36827.405279999999</v>
      </c>
      <c r="O16" s="6">
        <f>SUMIFS(Concentrado!P$2:P577,Concentrado!$A$2:$A577,"="&amp;$A16,Concentrado!$B$2:$B577, "=Veracruz")</f>
        <v>0</v>
      </c>
      <c r="P16" s="6">
        <f>SUMIFS(Concentrado!Q$2:Q577,Concentrado!$A$2:$A577,"="&amp;$A16,Concentrado!$B$2:$B577, "=Veracruz")</f>
        <v>0</v>
      </c>
      <c r="Q16" s="6">
        <f>SUMIFS(Concentrado!R$2:R577,Concentrado!$A$2:$A577,"="&amp;$A16,Concentrado!$B$2:$B577, "=Veracruz")</f>
        <v>0</v>
      </c>
      <c r="R16" s="6">
        <f>SUMIFS(Concentrado!S$2:S577,Concentrado!$A$2:$A577,"="&amp;$A16,Concentrado!$B$2:$B577, "=Veracruz")</f>
        <v>0</v>
      </c>
      <c r="S16" s="6">
        <f>SUMIFS(Concentrado!T$2:T577,Concentrado!$A$2:$A577,"="&amp;$A16,Concentrado!$B$2:$B577, "=Veracruz")</f>
        <v>1322.40318</v>
      </c>
      <c r="T16" s="6">
        <f>SUMIFS(Concentrado!U$2:U577,Concentrado!$A$2:$A577,"="&amp;$A16,Concentrado!$B$2:$B577, "=Veracruz")</f>
        <v>3119.6422899999998</v>
      </c>
    </row>
    <row r="17" spans="1:20" x14ac:dyDescent="0.25">
      <c r="A17" s="3">
        <v>2018</v>
      </c>
      <c r="B17" s="6">
        <f>SUMIFS(Concentrado!C$2:C578,Concentrado!$A$2:$A578,"="&amp;$A17,Concentrado!$B$2:$B578, "=Veracruz")</f>
        <v>12330.19404</v>
      </c>
      <c r="C17" s="6">
        <f>SUMIFS(Concentrado!D$2:D578,Concentrado!$A$2:$A578,"="&amp;$A17,Concentrado!$B$2:$B578, "=Veracruz")</f>
        <v>32.568453071102986</v>
      </c>
      <c r="D17" s="6">
        <f>SUMIFS(Concentrado!E$2:E578,Concentrado!$A$2:$A578,"="&amp;$A17,Concentrado!$B$2:$B578, "=Veracruz")</f>
        <v>7989.8500700000004</v>
      </c>
      <c r="E17" s="6">
        <f>SUMIFS(Concentrado!F$2:F578,Concentrado!$A$2:$A578,"="&amp;$A17,Concentrado!$B$2:$B578, "=Veracruz")</f>
        <v>21.104052069722652</v>
      </c>
      <c r="F17" s="6">
        <f>SUMIFS(Concentrado!G$2:G578,Concentrado!$A$2:$A578,"="&amp;$A17,Concentrado!$B$2:$B578, "=Veracruz")</f>
        <v>6486.0339999999997</v>
      </c>
      <c r="G17" s="6">
        <f>SUMIFS(Concentrado!H$2:H578,Concentrado!$A$2:$A578,"="&amp;$A17,Concentrado!$B$2:$B578, "=Veracruz")</f>
        <v>17.131935901519547</v>
      </c>
      <c r="H17" s="6">
        <f>SUMIFS(Concentrado!I$2:I578,Concentrado!$A$2:$A578,"="&amp;$A17,Concentrado!$B$2:$B578, "=Veracruz")</f>
        <v>2410.81855</v>
      </c>
      <c r="I17" s="6">
        <f>SUMIFS(Concentrado!J$2:J578,Concentrado!$A$2:$A578,"="&amp;$A17,Concentrado!$B$2:$B578, "=Veracruz")</f>
        <v>6.3678341601037403</v>
      </c>
      <c r="J17" s="6">
        <f>SUMIFS(Concentrado!K$2:K578,Concentrado!$A$2:$A578,"="&amp;$A17,Concentrado!$B$2:$B578, "=Veracruz")</f>
        <v>4023.74865</v>
      </c>
      <c r="K17" s="6">
        <f>SUMIFS(Concentrado!L$2:L578,Concentrado!$A$2:$A578,"="&amp;$A17,Concentrado!$B$2:$B578, "=Veracruz")</f>
        <v>10.628159512519641</v>
      </c>
      <c r="L17" s="6">
        <f>SUMIFS(Concentrado!M$2:M578,Concentrado!$A$2:$A578,"="&amp;$A17,Concentrado!$B$2:$B578, "=Veracruz")</f>
        <v>4618.6721500000003</v>
      </c>
      <c r="M17" s="6">
        <f>SUMIFS(Concentrado!N$2:N578,Concentrado!$A$2:$A578,"="&amp;$A17,Concentrado!$B$2:$B578, "=Veracruz")</f>
        <v>12.199565285031422</v>
      </c>
      <c r="N17" s="6">
        <f>SUMIFS(Concentrado!O$2:O578,Concentrado!$A$2:$A578,"="&amp;$A17,Concentrado!$B$2:$B578, "=Veracruz")</f>
        <v>37859.317460000006</v>
      </c>
      <c r="O17" s="6">
        <f>SUMIFS(Concentrado!P$2:P578,Concentrado!$A$2:$A578,"="&amp;$A17,Concentrado!$B$2:$B578, "=Veracruz")</f>
        <v>0</v>
      </c>
      <c r="P17" s="6">
        <f>SUMIFS(Concentrado!Q$2:Q578,Concentrado!$A$2:$A578,"="&amp;$A17,Concentrado!$B$2:$B578, "=Veracruz")</f>
        <v>0</v>
      </c>
      <c r="Q17" s="6">
        <f>SUMIFS(Concentrado!R$2:R578,Concentrado!$A$2:$A578,"="&amp;$A17,Concentrado!$B$2:$B578, "=Veracruz")</f>
        <v>0</v>
      </c>
      <c r="R17" s="6">
        <f>SUMIFS(Concentrado!S$2:S578,Concentrado!$A$2:$A578,"="&amp;$A17,Concentrado!$B$2:$B578, "=Veracruz")</f>
        <v>0</v>
      </c>
      <c r="S17" s="6">
        <f>SUMIFS(Concentrado!T$2:T578,Concentrado!$A$2:$A578,"="&amp;$A17,Concentrado!$B$2:$B578, "=Veracruz")</f>
        <v>1324.5614800000001</v>
      </c>
      <c r="T17" s="6">
        <f>SUMIFS(Concentrado!U$2:U578,Concentrado!$A$2:$A578,"="&amp;$A17,Concentrado!$B$2:$B578, "=Veracruz")</f>
        <v>3294.11067</v>
      </c>
    </row>
    <row r="18" spans="1:20" x14ac:dyDescent="0.25">
      <c r="A18" s="3">
        <v>2019</v>
      </c>
      <c r="B18" s="6">
        <f>SUMIFS(Concentrado!C$2:C579,Concentrado!$A$2:$A579,"="&amp;$A18,Concentrado!$B$2:$B579, "=Veracruz")</f>
        <v>12882.19772</v>
      </c>
      <c r="C18" s="6">
        <f>SUMIFS(Concentrado!D$2:D579,Concentrado!$A$2:$A579,"="&amp;$A18,Concentrado!$B$2:$B579, "=Veracruz")</f>
        <v>33.327226833218681</v>
      </c>
      <c r="D18" s="6">
        <f>SUMIFS(Concentrado!E$2:E579,Concentrado!$A$2:$A579,"="&amp;$A18,Concentrado!$B$2:$B579, "=Veracruz")</f>
        <v>7942.0287500000004</v>
      </c>
      <c r="E18" s="6">
        <f>SUMIFS(Concentrado!F$2:F579,Concentrado!$A$2:$A579,"="&amp;$A18,Concentrado!$B$2:$B579, "=Veracruz")</f>
        <v>20.546633378888572</v>
      </c>
      <c r="F18" s="6">
        <f>SUMIFS(Concentrado!G$2:G579,Concentrado!$A$2:$A579,"="&amp;$A18,Concentrado!$B$2:$B579, "=Veracruz")</f>
        <v>6534.6760800000002</v>
      </c>
      <c r="G18" s="6">
        <f>SUMIFS(Concentrado!H$2:H579,Concentrado!$A$2:$A579,"="&amp;$A18,Concentrado!$B$2:$B579, "=Veracruz")</f>
        <v>16.905704813213212</v>
      </c>
      <c r="H18" s="6">
        <f>SUMIFS(Concentrado!I$2:I579,Concentrado!$A$2:$A579,"="&amp;$A18,Concentrado!$B$2:$B579, "=Veracruz")</f>
        <v>2593.5590200000001</v>
      </c>
      <c r="I18" s="6">
        <f>SUMIFS(Concentrado!J$2:J579,Concentrado!$A$2:$A579,"="&amp;$A18,Concentrado!$B$2:$B579, "=Veracruz")</f>
        <v>6.70973475517191</v>
      </c>
      <c r="J18" s="6">
        <f>SUMIFS(Concentrado!K$2:K579,Concentrado!$A$2:$A579,"="&amp;$A18,Concentrado!$B$2:$B579, "=Veracruz")</f>
        <v>4119.6163100000003</v>
      </c>
      <c r="K18" s="6">
        <f>SUMIFS(Concentrado!L$2:L579,Concentrado!$A$2:$A579,"="&amp;$A18,Concentrado!$B$2:$B579, "=Veracruz")</f>
        <v>10.657761215389677</v>
      </c>
      <c r="L18" s="6">
        <f>SUMIFS(Concentrado!M$2:M579,Concentrado!$A$2:$A579,"="&amp;$A18,Concentrado!$B$2:$B579, "=Veracruz")</f>
        <v>4581.5964400000003</v>
      </c>
      <c r="M18" s="6">
        <f>SUMIFS(Concentrado!N$2:N579,Concentrado!$A$2:$A579,"="&amp;$A18,Concentrado!$B$2:$B579, "=Veracruz")</f>
        <v>11.852939004117939</v>
      </c>
      <c r="N18" s="6">
        <f>SUMIFS(Concentrado!O$2:O579,Concentrado!$A$2:$A579,"="&amp;$A18,Concentrado!$B$2:$B579, "=Veracruz")</f>
        <v>38653.674320000006</v>
      </c>
      <c r="O18" s="6">
        <f>SUMIFS(Concentrado!P$2:P579,Concentrado!$A$2:$A579,"="&amp;$A18,Concentrado!$B$2:$B579, "=Veracruz")</f>
        <v>0</v>
      </c>
      <c r="P18" s="6">
        <f>SUMIFS(Concentrado!Q$2:Q579,Concentrado!$A$2:$A579,"="&amp;$A18,Concentrado!$B$2:$B579, "=Veracruz")</f>
        <v>0</v>
      </c>
      <c r="Q18" s="6">
        <f>SUMIFS(Concentrado!R$2:R579,Concentrado!$A$2:$A579,"="&amp;$A18,Concentrado!$B$2:$B579, "=Veracruz")</f>
        <v>0</v>
      </c>
      <c r="R18" s="6">
        <f>SUMIFS(Concentrado!S$2:S579,Concentrado!$A$2:$A579,"="&amp;$A18,Concentrado!$B$2:$B579, "=Veracruz")</f>
        <v>0</v>
      </c>
      <c r="S18" s="6">
        <f>SUMIFS(Concentrado!T$2:T579,Concentrado!$A$2:$A579,"="&amp;$A18,Concentrado!$B$2:$B579, "=Veracruz")</f>
        <v>1360.5141599999999</v>
      </c>
      <c r="T18" s="6">
        <f>SUMIFS(Concentrado!U$2:U579,Concentrado!$A$2:$A579,"="&amp;$A18,Concentrado!$B$2:$B579, "=Veracruz")</f>
        <v>3221.0822800000001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"=Yucatán")</f>
        <v>2337.1051000000002</v>
      </c>
      <c r="C2" s="6">
        <f>SUMIFS(Concentrado!D$2:D563,Concentrado!$A$2:$A563,"="&amp;$A2,Concentrado!$B$2:$B563, "=Yucatán")</f>
        <v>63.322803299668195</v>
      </c>
      <c r="D2" s="6">
        <f>SUMIFS(Concentrado!E$2:E563,Concentrado!$A$2:$A563,"="&amp;$A2,Concentrado!$B$2:$B563, "=Yucatán")</f>
        <v>280.24536000000001</v>
      </c>
      <c r="E2" s="6">
        <f>SUMIFS(Concentrado!F$2:F563,Concentrado!$A$2:$A563,"="&amp;$A2,Concentrado!$B$2:$B563, "=Yucatán")</f>
        <v>7.5931209969653048</v>
      </c>
      <c r="F2" s="6">
        <f>SUMIFS(Concentrado!G$2:G563,Concentrado!$A$2:$A563,"="&amp;$A2,Concentrado!$B$2:$B563, "=Yucatán")</f>
        <v>686.03399999999999</v>
      </c>
      <c r="G2" s="6">
        <f>SUMIFS(Concentrado!H$2:H563,Concentrado!$A$2:$A563,"="&amp;$A2,Concentrado!$B$2:$B563, "=Yucatán")</f>
        <v>18.587780258099887</v>
      </c>
      <c r="H2" s="6">
        <f>SUMIFS(Concentrado!I$2:I563,Concentrado!$A$2:$A563,"="&amp;$A2,Concentrado!$B$2:$B563, "=Yucatán")</f>
        <v>281.14267999999998</v>
      </c>
      <c r="I2" s="6">
        <f>SUMIFS(Concentrado!J$2:J563,Concentrado!$A$2:$A563,"="&amp;$A2,Concentrado!$B$2:$B563, "=Yucatán")</f>
        <v>7.6174334756197126</v>
      </c>
      <c r="J2" s="6">
        <f>SUMIFS(Concentrado!K$2:K563,Concentrado!$A$2:$A563,"="&amp;$A2,Concentrado!$B$2:$B563, "=Yucatán")</f>
        <v>57.046999999999997</v>
      </c>
      <c r="K2" s="6">
        <f>SUMIFS(Concentrado!L$2:L563,Concentrado!$A$2:$A563,"="&amp;$A2,Concentrado!$B$2:$B563, "=Yucatán")</f>
        <v>1.5456626062029351</v>
      </c>
      <c r="L2" s="6">
        <f>SUMIFS(Concentrado!M$2:M563,Concentrado!$A$2:$A563,"="&amp;$A2,Concentrado!$B$2:$B563, "=Yucatán")</f>
        <v>49.205449999999999</v>
      </c>
      <c r="M2" s="6">
        <f>SUMIFS(Concentrado!N$2:N563,Concentrado!$A$2:$A563,"="&amp;$A2,Concentrado!$B$2:$B563, "=Yucatán")</f>
        <v>1.3331993634439709</v>
      </c>
      <c r="N2" s="6">
        <f>SUMIFS(Concentrado!O$2:O563,Concentrado!$A$2:$A563,"="&amp;$A2,Concentrado!$B$2:$B563, "=Yucatán")</f>
        <v>3690.7795900000001</v>
      </c>
      <c r="O2" s="6">
        <f>SUMIFS(Concentrado!P$2:P563,Concentrado!$A$2:$A563,"="&amp;$A2,Concentrado!$B$2:$B563, "=Yucatán")</f>
        <v>0</v>
      </c>
      <c r="P2" s="6">
        <f>SUMIFS(Concentrado!Q$2:Q563,Concentrado!$A$2:$A563,"="&amp;$A2,Concentrado!$B$2:$B563, "=Yucatán")</f>
        <v>0</v>
      </c>
      <c r="Q2" s="6">
        <f>SUMIFS(Concentrado!R$2:R563,Concentrado!$A$2:$A563,"="&amp;$A2,Concentrado!$B$2:$B563, "=Yucatán")</f>
        <v>0</v>
      </c>
      <c r="R2" s="6">
        <f>SUMIFS(Concentrado!S$2:S563,Concentrado!$A$2:$A563,"="&amp;$A2,Concentrado!$B$2:$B563, "=Yucatán")</f>
        <v>0</v>
      </c>
      <c r="S2" s="6">
        <f>SUMIFS(Concentrado!T$2:T563,Concentrado!$A$2:$A563,"="&amp;$A2,Concentrado!$B$2:$B563, "=Yucatán")</f>
        <v>0</v>
      </c>
      <c r="T2" s="6">
        <f>SUMIFS(Concentrado!U$2:U563,Concentrado!$A$2:$A563,"="&amp;$A2,Concentrado!$B$2:$B563, "=Yucatán")</f>
        <v>49.205449999999999</v>
      </c>
    </row>
    <row r="3" spans="1:20" x14ac:dyDescent="0.25">
      <c r="A3" s="3">
        <v>2004</v>
      </c>
      <c r="B3" s="6">
        <f>SUMIFS(Concentrado!C$2:C564,Concentrado!$A$2:$A564,"="&amp;$A3,Concentrado!$B$2:$B564, "=Yucatán")</f>
        <v>2744.9470000000001</v>
      </c>
      <c r="C3" s="6">
        <f>SUMIFS(Concentrado!D$2:D564,Concentrado!$A$2:$A564,"="&amp;$A3,Concentrado!$B$2:$B564, "=Yucatán")</f>
        <v>60.237730147766356</v>
      </c>
      <c r="D3" s="6">
        <f>SUMIFS(Concentrado!E$2:E564,Concentrado!$A$2:$A564,"="&amp;$A3,Concentrado!$B$2:$B564, "=Yucatán")</f>
        <v>454.03289999999998</v>
      </c>
      <c r="E3" s="6">
        <f>SUMIFS(Concentrado!F$2:F564,Concentrado!$A$2:$A564,"="&amp;$A3,Concentrado!$B$2:$B564, "=Yucatán")</f>
        <v>9.9637301953035102</v>
      </c>
      <c r="F3" s="6">
        <f>SUMIFS(Concentrado!G$2:G564,Concentrado!$A$2:$A564,"="&amp;$A3,Concentrado!$B$2:$B564, "=Yucatán")</f>
        <v>737.29679999999996</v>
      </c>
      <c r="G3" s="6">
        <f>SUMIFS(Concentrado!H$2:H564,Concentrado!$A$2:$A564,"="&amp;$A3,Concentrado!$B$2:$B564, "=Yucatán")</f>
        <v>16.17994288312731</v>
      </c>
      <c r="H3" s="6">
        <f>SUMIFS(Concentrado!I$2:I564,Concentrado!$A$2:$A564,"="&amp;$A3,Concentrado!$B$2:$B564, "=Yucatán")</f>
        <v>282.67036999999999</v>
      </c>
      <c r="I3" s="6">
        <f>SUMIFS(Concentrado!J$2:J564,Concentrado!$A$2:$A564,"="&amp;$A3,Concentrado!$B$2:$B564, "=Yucatán")</f>
        <v>6.2031877004653531</v>
      </c>
      <c r="J3" s="6">
        <f>SUMIFS(Concentrado!K$2:K564,Concentrado!$A$2:$A564,"="&amp;$A3,Concentrado!$B$2:$B564, "=Yucatán")</f>
        <v>66.507800000000003</v>
      </c>
      <c r="K3" s="6">
        <f>SUMIFS(Concentrado!L$2:L564,Concentrado!$A$2:$A564,"="&amp;$A3,Concentrado!$B$2:$B564, "=Yucatán")</f>
        <v>1.4595104783886959</v>
      </c>
      <c r="L3" s="6">
        <f>SUMIFS(Concentrado!M$2:M564,Concentrado!$A$2:$A564,"="&amp;$A3,Concentrado!$B$2:$B564, "=Yucatán")</f>
        <v>271.40175999999997</v>
      </c>
      <c r="M3" s="6">
        <f>SUMIFS(Concentrado!N$2:N564,Concentrado!$A$2:$A564,"="&amp;$A3,Concentrado!$B$2:$B564, "=Yucatán")</f>
        <v>5.9558985949487724</v>
      </c>
      <c r="N3" s="6">
        <f>SUMIFS(Concentrado!O$2:O564,Concentrado!$A$2:$A564,"="&amp;$A3,Concentrado!$B$2:$B564, "=Yucatán")</f>
        <v>4556.8566300000002</v>
      </c>
      <c r="O3" s="6">
        <f>SUMIFS(Concentrado!P$2:P564,Concentrado!$A$2:$A564,"="&amp;$A3,Concentrado!$B$2:$B564, "=Yucatán")</f>
        <v>0</v>
      </c>
      <c r="P3" s="6">
        <f>SUMIFS(Concentrado!Q$2:Q564,Concentrado!$A$2:$A564,"="&amp;$A3,Concentrado!$B$2:$B564, "=Yucatán")</f>
        <v>0</v>
      </c>
      <c r="Q3" s="6">
        <f>SUMIFS(Concentrado!R$2:R564,Concentrado!$A$2:$A564,"="&amp;$A3,Concentrado!$B$2:$B564, "=Yucatán")</f>
        <v>0</v>
      </c>
      <c r="R3" s="6">
        <f>SUMIFS(Concentrado!S$2:S564,Concentrado!$A$2:$A564,"="&amp;$A3,Concentrado!$B$2:$B564, "=Yucatán")</f>
        <v>0</v>
      </c>
      <c r="S3" s="6">
        <f>SUMIFS(Concentrado!T$2:T564,Concentrado!$A$2:$A564,"="&amp;$A3,Concentrado!$B$2:$B564, "=Yucatán")</f>
        <v>198.5711</v>
      </c>
      <c r="T3" s="6">
        <f>SUMIFS(Concentrado!U$2:U564,Concentrado!$A$2:$A564,"="&amp;$A3,Concentrado!$B$2:$B564, "=Yucatán")</f>
        <v>72.830659999999995</v>
      </c>
    </row>
    <row r="4" spans="1:20" x14ac:dyDescent="0.25">
      <c r="A4" s="3">
        <v>2005</v>
      </c>
      <c r="B4" s="6">
        <f>SUMIFS(Concentrado!C$2:C565,Concentrado!$A$2:$A565,"="&amp;$A4,Concentrado!$B$2:$B565, "=Yucatán")</f>
        <v>2658.3154</v>
      </c>
      <c r="C4" s="6">
        <f>SUMIFS(Concentrado!D$2:D565,Concentrado!$A$2:$A565,"="&amp;$A4,Concentrado!$B$2:$B565, "=Yucatán")</f>
        <v>53.572726777149484</v>
      </c>
      <c r="D4" s="6">
        <f>SUMIFS(Concentrado!E$2:E565,Concentrado!$A$2:$A565,"="&amp;$A4,Concentrado!$B$2:$B565, "=Yucatán")</f>
        <v>823.43029999999999</v>
      </c>
      <c r="E4" s="6">
        <f>SUMIFS(Concentrado!F$2:F565,Concentrado!$A$2:$A565,"="&amp;$A4,Concentrado!$B$2:$B565, "=Yucatán")</f>
        <v>16.594496831311375</v>
      </c>
      <c r="F4" s="6">
        <f>SUMIFS(Concentrado!G$2:G565,Concentrado!$A$2:$A565,"="&amp;$A4,Concentrado!$B$2:$B565, "=Yucatán")</f>
        <v>798.95929999999998</v>
      </c>
      <c r="G4" s="6">
        <f>SUMIFS(Concentrado!H$2:H565,Concentrado!$A$2:$A565,"="&amp;$A4,Concentrado!$B$2:$B565, "=Yucatán")</f>
        <v>16.101335561973801</v>
      </c>
      <c r="H4" s="6">
        <f>SUMIFS(Concentrado!I$2:I565,Concentrado!$A$2:$A565,"="&amp;$A4,Concentrado!$B$2:$B565, "=Yucatán")</f>
        <v>309.57285000000002</v>
      </c>
      <c r="I4" s="6">
        <f>SUMIFS(Concentrado!J$2:J565,Concentrado!$A$2:$A565,"="&amp;$A4,Concentrado!$B$2:$B565, "=Yucatán")</f>
        <v>6.2387863045421481</v>
      </c>
      <c r="J4" s="6">
        <f>SUMIFS(Concentrado!K$2:K565,Concentrado!$A$2:$A565,"="&amp;$A4,Concentrado!$B$2:$B565, "=Yucatán")</f>
        <v>85.654300000000006</v>
      </c>
      <c r="K4" s="6">
        <f>SUMIFS(Concentrado!L$2:L565,Concentrado!$A$2:$A565,"="&amp;$A4,Concentrado!$B$2:$B565, "=Yucatán")</f>
        <v>1.7261813294193744</v>
      </c>
      <c r="L4" s="6">
        <f>SUMIFS(Concentrado!M$2:M565,Concentrado!$A$2:$A565,"="&amp;$A4,Concentrado!$B$2:$B565, "=Yucatán")</f>
        <v>286.13634999999999</v>
      </c>
      <c r="M4" s="6">
        <f>SUMIFS(Concentrado!N$2:N565,Concentrado!$A$2:$A565,"="&amp;$A4,Concentrado!$B$2:$B565, "=Yucatán")</f>
        <v>5.7664731956038082</v>
      </c>
      <c r="N4" s="6">
        <f>SUMIFS(Concentrado!O$2:O565,Concentrado!$A$2:$A565,"="&amp;$A4,Concentrado!$B$2:$B565, "=Yucatán")</f>
        <v>4962.0685000000003</v>
      </c>
      <c r="O4" s="6">
        <f>SUMIFS(Concentrado!P$2:P565,Concentrado!$A$2:$A565,"="&amp;$A4,Concentrado!$B$2:$B565, "=Yucatán")</f>
        <v>0</v>
      </c>
      <c r="P4" s="6">
        <f>SUMIFS(Concentrado!Q$2:Q565,Concentrado!$A$2:$A565,"="&amp;$A4,Concentrado!$B$2:$B565, "=Yucatán")</f>
        <v>0</v>
      </c>
      <c r="Q4" s="6">
        <f>SUMIFS(Concentrado!R$2:R565,Concentrado!$A$2:$A565,"="&amp;$A4,Concentrado!$B$2:$B565, "=Yucatán")</f>
        <v>0</v>
      </c>
      <c r="R4" s="6">
        <f>SUMIFS(Concentrado!S$2:S565,Concentrado!$A$2:$A565,"="&amp;$A4,Concentrado!$B$2:$B565, "=Yucatán")</f>
        <v>0</v>
      </c>
      <c r="S4" s="6">
        <f>SUMIFS(Concentrado!T$2:T565,Concentrado!$A$2:$A565,"="&amp;$A4,Concentrado!$B$2:$B565, "=Yucatán")</f>
        <v>210.8519</v>
      </c>
      <c r="T4" s="6">
        <f>SUMIFS(Concentrado!U$2:U565,Concentrado!$A$2:$A565,"="&amp;$A4,Concentrado!$B$2:$B565, "=Yucatán")</f>
        <v>75.284450000000007</v>
      </c>
    </row>
    <row r="5" spans="1:20" x14ac:dyDescent="0.25">
      <c r="A5" s="3">
        <v>2006</v>
      </c>
      <c r="B5" s="6">
        <f>SUMIFS(Concentrado!C$2:C566,Concentrado!$A$2:$A566,"="&amp;$A5,Concentrado!$B$2:$B566, "=Yucatán")</f>
        <v>2803.3578299999999</v>
      </c>
      <c r="C5" s="6">
        <f>SUMIFS(Concentrado!D$2:D566,Concentrado!$A$2:$A566,"="&amp;$A5,Concentrado!$B$2:$B566, "=Yucatán")</f>
        <v>56.995953191886763</v>
      </c>
      <c r="D5" s="6">
        <f>SUMIFS(Concentrado!E$2:E566,Concentrado!$A$2:$A566,"="&amp;$A5,Concentrado!$B$2:$B566, "=Yucatán")</f>
        <v>467.56045</v>
      </c>
      <c r="E5" s="6">
        <f>SUMIFS(Concentrado!F$2:F566,Concentrado!$A$2:$A566,"="&amp;$A5,Concentrado!$B$2:$B566, "=Yucatán")</f>
        <v>9.5061191394812106</v>
      </c>
      <c r="F5" s="6">
        <f>SUMIFS(Concentrado!G$2:G566,Concentrado!$A$2:$A566,"="&amp;$A5,Concentrado!$B$2:$B566, "=Yucatán")</f>
        <v>865.05200000000002</v>
      </c>
      <c r="G5" s="6">
        <f>SUMIFS(Concentrado!H$2:H566,Concentrado!$A$2:$A566,"="&amp;$A5,Concentrado!$B$2:$B566, "=Yucatán")</f>
        <v>17.587645349059141</v>
      </c>
      <c r="H5" s="6">
        <f>SUMIFS(Concentrado!I$2:I566,Concentrado!$A$2:$A566,"="&amp;$A5,Concentrado!$B$2:$B566, "=Yucatán")</f>
        <v>358.47536000000002</v>
      </c>
      <c r="I5" s="6">
        <f>SUMIFS(Concentrado!J$2:J566,Concentrado!$A$2:$A566,"="&amp;$A5,Concentrado!$B$2:$B566, "=Yucatán")</f>
        <v>7.2882757314662028</v>
      </c>
      <c r="J5" s="6">
        <f>SUMIFS(Concentrado!K$2:K566,Concentrado!$A$2:$A566,"="&amp;$A5,Concentrado!$B$2:$B566, "=Yucatán")</f>
        <v>130.83099999999999</v>
      </c>
      <c r="K5" s="6">
        <f>SUMIFS(Concentrado!L$2:L566,Concentrado!$A$2:$A566,"="&amp;$A5,Concentrado!$B$2:$B566, "=Yucatán")</f>
        <v>2.6599663704179126</v>
      </c>
      <c r="L5" s="6">
        <f>SUMIFS(Concentrado!M$2:M566,Concentrado!$A$2:$A566,"="&amp;$A5,Concentrado!$B$2:$B566, "=Yucatán")</f>
        <v>293.24419</v>
      </c>
      <c r="M5" s="6">
        <f>SUMIFS(Concentrado!N$2:N566,Concentrado!$A$2:$A566,"="&amp;$A5,Concentrado!$B$2:$B566, "=Yucatán")</f>
        <v>5.9620402176887808</v>
      </c>
      <c r="N5" s="6">
        <f>SUMIFS(Concentrado!O$2:O566,Concentrado!$A$2:$A566,"="&amp;$A5,Concentrado!$B$2:$B566, "=Yucatán")</f>
        <v>4918.5208299999995</v>
      </c>
      <c r="O5" s="6">
        <f>SUMIFS(Concentrado!P$2:P566,Concentrado!$A$2:$A566,"="&amp;$A5,Concentrado!$B$2:$B566, "=Yucatán")</f>
        <v>0</v>
      </c>
      <c r="P5" s="6">
        <f>SUMIFS(Concentrado!Q$2:Q566,Concentrado!$A$2:$A566,"="&amp;$A5,Concentrado!$B$2:$B566, "=Yucatán")</f>
        <v>0</v>
      </c>
      <c r="Q5" s="6">
        <f>SUMIFS(Concentrado!R$2:R566,Concentrado!$A$2:$A566,"="&amp;$A5,Concentrado!$B$2:$B566, "=Yucatán")</f>
        <v>0</v>
      </c>
      <c r="R5" s="6">
        <f>SUMIFS(Concentrado!S$2:S566,Concentrado!$A$2:$A566,"="&amp;$A5,Concentrado!$B$2:$B566, "=Yucatán")</f>
        <v>0</v>
      </c>
      <c r="S5" s="6">
        <f>SUMIFS(Concentrado!T$2:T566,Concentrado!$A$2:$A566,"="&amp;$A5,Concentrado!$B$2:$B566, "=Yucatán")</f>
        <v>212.5206</v>
      </c>
      <c r="T5" s="6">
        <f>SUMIFS(Concentrado!U$2:U566,Concentrado!$A$2:$A566,"="&amp;$A5,Concentrado!$B$2:$B566, "=Yucatán")</f>
        <v>80.723590000000002</v>
      </c>
    </row>
    <row r="6" spans="1:20" x14ac:dyDescent="0.25">
      <c r="A6" s="3">
        <v>2007</v>
      </c>
      <c r="B6" s="6">
        <f>SUMIFS(Concentrado!C$2:C567,Concentrado!$A$2:$A567,"="&amp;$A6,Concentrado!$B$2:$B567, "=Yucatán")</f>
        <v>2980.3753000000002</v>
      </c>
      <c r="C6" s="6">
        <f>SUMIFS(Concentrado!D$2:D567,Concentrado!$A$2:$A567,"="&amp;$A6,Concentrado!$B$2:$B567, "=Yucatán")</f>
        <v>55.138160235914832</v>
      </c>
      <c r="D6" s="6">
        <f>SUMIFS(Concentrado!E$2:E567,Concentrado!$A$2:$A567,"="&amp;$A6,Concentrado!$B$2:$B567, "=Yucatán")</f>
        <v>629.87878000000001</v>
      </c>
      <c r="E6" s="6">
        <f>SUMIFS(Concentrado!F$2:F567,Concentrado!$A$2:$A567,"="&amp;$A6,Concentrado!$B$2:$B567, "=Yucatán")</f>
        <v>11.653014672629499</v>
      </c>
      <c r="F6" s="6">
        <f>SUMIFS(Concentrado!G$2:G567,Concentrado!$A$2:$A567,"="&amp;$A6,Concentrado!$B$2:$B567, "=Yucatán")</f>
        <v>916.90160000000003</v>
      </c>
      <c r="G6" s="6">
        <f>SUMIFS(Concentrado!H$2:H567,Concentrado!$A$2:$A567,"="&amp;$A6,Concentrado!$B$2:$B567, "=Yucatán")</f>
        <v>16.963054062811047</v>
      </c>
      <c r="H6" s="6">
        <f>SUMIFS(Concentrado!I$2:I567,Concentrado!$A$2:$A567,"="&amp;$A6,Concentrado!$B$2:$B567, "=Yucatán")</f>
        <v>389.28489999999999</v>
      </c>
      <c r="I6" s="6">
        <f>SUMIFS(Concentrado!J$2:J567,Concentrado!$A$2:$A567,"="&amp;$A6,Concentrado!$B$2:$B567, "=Yucatán")</f>
        <v>7.2019296340370564</v>
      </c>
      <c r="J6" s="6">
        <f>SUMIFS(Concentrado!K$2:K567,Concentrado!$A$2:$A567,"="&amp;$A6,Concentrado!$B$2:$B567, "=Yucatán")</f>
        <v>166.1087</v>
      </c>
      <c r="K6" s="6">
        <f>SUMIFS(Concentrado!L$2:L567,Concentrado!$A$2:$A567,"="&amp;$A6,Concentrado!$B$2:$B567, "=Yucatán")</f>
        <v>3.0730787888288784</v>
      </c>
      <c r="L6" s="6">
        <f>SUMIFS(Concentrado!M$2:M567,Concentrado!$A$2:$A567,"="&amp;$A6,Concentrado!$B$2:$B567, "=Yucatán")</f>
        <v>322.73680000000002</v>
      </c>
      <c r="M6" s="6">
        <f>SUMIFS(Concentrado!N$2:N567,Concentrado!$A$2:$A567,"="&amp;$A6,Concentrado!$B$2:$B567, "=Yucatán")</f>
        <v>5.9707626057786749</v>
      </c>
      <c r="N6" s="6">
        <f>SUMIFS(Concentrado!O$2:O567,Concentrado!$A$2:$A567,"="&amp;$A6,Concentrado!$B$2:$B567, "=Yucatán")</f>
        <v>5405.2860800000008</v>
      </c>
      <c r="O6" s="6">
        <f>SUMIFS(Concentrado!P$2:P567,Concentrado!$A$2:$A567,"="&amp;$A6,Concentrado!$B$2:$B567, "=Yucatán")</f>
        <v>0</v>
      </c>
      <c r="P6" s="6">
        <f>SUMIFS(Concentrado!Q$2:Q567,Concentrado!$A$2:$A567,"="&amp;$A6,Concentrado!$B$2:$B567, "=Yucatán")</f>
        <v>0</v>
      </c>
      <c r="Q6" s="6">
        <f>SUMIFS(Concentrado!R$2:R567,Concentrado!$A$2:$A567,"="&amp;$A6,Concentrado!$B$2:$B567, "=Yucatán")</f>
        <v>0</v>
      </c>
      <c r="R6" s="6">
        <f>SUMIFS(Concentrado!S$2:S567,Concentrado!$A$2:$A567,"="&amp;$A6,Concentrado!$B$2:$B567, "=Yucatán")</f>
        <v>0</v>
      </c>
      <c r="S6" s="6">
        <f>SUMIFS(Concentrado!T$2:T567,Concentrado!$A$2:$A567,"="&amp;$A6,Concentrado!$B$2:$B567, "=Yucatán")</f>
        <v>239.5086</v>
      </c>
      <c r="T6" s="6">
        <f>SUMIFS(Concentrado!U$2:U567,Concentrado!$A$2:$A567,"="&amp;$A6,Concentrado!$B$2:$B567, "=Yucatán")</f>
        <v>83.228200000000001</v>
      </c>
    </row>
    <row r="7" spans="1:20" x14ac:dyDescent="0.25">
      <c r="A7" s="3">
        <v>2008</v>
      </c>
      <c r="B7" s="6">
        <f>SUMIFS(Concentrado!C$2:C568,Concentrado!$A$2:$A568,"="&amp;$A7,Concentrado!$B$2:$B568, "=Yucatán")</f>
        <v>3172.6423</v>
      </c>
      <c r="C7" s="6">
        <f>SUMIFS(Concentrado!D$2:D568,Concentrado!$A$2:$A568,"="&amp;$A7,Concentrado!$B$2:$B568, "=Yucatán")</f>
        <v>49.96826114313118</v>
      </c>
      <c r="D7" s="6">
        <f>SUMIFS(Concentrado!E$2:E568,Concentrado!$A$2:$A568,"="&amp;$A7,Concentrado!$B$2:$B568, "=Yucatán")</f>
        <v>1038.1845000000001</v>
      </c>
      <c r="E7" s="6">
        <f>SUMIFS(Concentrado!F$2:F568,Concentrado!$A$2:$A568,"="&amp;$A7,Concentrado!$B$2:$B568, "=Yucatán")</f>
        <v>16.351126066355189</v>
      </c>
      <c r="F7" s="6">
        <f>SUMIFS(Concentrado!G$2:G568,Concentrado!$A$2:$A568,"="&amp;$A7,Concentrado!$B$2:$B568, "=Yucatán")</f>
        <v>1062.7082</v>
      </c>
      <c r="G7" s="6">
        <f>SUMIFS(Concentrado!H$2:H568,Concentrado!$A$2:$A568,"="&amp;$A7,Concentrado!$B$2:$B568, "=Yucatán")</f>
        <v>16.737367731794688</v>
      </c>
      <c r="H7" s="6">
        <f>SUMIFS(Concentrado!I$2:I568,Concentrado!$A$2:$A568,"="&amp;$A7,Concentrado!$B$2:$B568, "=Yucatán")</f>
        <v>511.0847</v>
      </c>
      <c r="I7" s="6">
        <f>SUMIFS(Concentrado!J$2:J568,Concentrado!$A$2:$A568,"="&amp;$A7,Concentrado!$B$2:$B568, "=Yucatán")</f>
        <v>8.049446278850553</v>
      </c>
      <c r="J7" s="6">
        <f>SUMIFS(Concentrado!K$2:K568,Concentrado!$A$2:$A568,"="&amp;$A7,Concentrado!$B$2:$B568, "=Yucatán")</f>
        <v>163.76990000000001</v>
      </c>
      <c r="K7" s="6">
        <f>SUMIFS(Concentrado!L$2:L568,Concentrado!$A$2:$A568,"="&amp;$A7,Concentrado!$B$2:$B568, "=Yucatán")</f>
        <v>2.5793317861848091</v>
      </c>
      <c r="L7" s="6">
        <f>SUMIFS(Concentrado!M$2:M568,Concentrado!$A$2:$A568,"="&amp;$A7,Concentrado!$B$2:$B568, "=Yucatán")</f>
        <v>400.92539999999997</v>
      </c>
      <c r="M7" s="6">
        <f>SUMIFS(Concentrado!N$2:N568,Concentrado!$A$2:$A568,"="&amp;$A7,Concentrado!$B$2:$B568, "=Yucatán")</f>
        <v>6.3144669936835696</v>
      </c>
      <c r="N7" s="6">
        <f>SUMIFS(Concentrado!O$2:O568,Concentrado!$A$2:$A568,"="&amp;$A7,Concentrado!$B$2:$B568, "=Yucatán")</f>
        <v>6349.3150000000005</v>
      </c>
      <c r="O7" s="6">
        <f>SUMIFS(Concentrado!P$2:P568,Concentrado!$A$2:$A568,"="&amp;$A7,Concentrado!$B$2:$B568, "=Yucatán")</f>
        <v>0</v>
      </c>
      <c r="P7" s="6">
        <f>SUMIFS(Concentrado!Q$2:Q568,Concentrado!$A$2:$A568,"="&amp;$A7,Concentrado!$B$2:$B568, "=Yucatán")</f>
        <v>0</v>
      </c>
      <c r="Q7" s="6">
        <f>SUMIFS(Concentrado!R$2:R568,Concentrado!$A$2:$A568,"="&amp;$A7,Concentrado!$B$2:$B568, "=Yucatán")</f>
        <v>0</v>
      </c>
      <c r="R7" s="6">
        <f>SUMIFS(Concentrado!S$2:S568,Concentrado!$A$2:$A568,"="&amp;$A7,Concentrado!$B$2:$B568, "=Yucatán")</f>
        <v>0</v>
      </c>
      <c r="S7" s="6">
        <f>SUMIFS(Concentrado!T$2:T568,Concentrado!$A$2:$A568,"="&amp;$A7,Concentrado!$B$2:$B568, "=Yucatán")</f>
        <v>289.25569999999999</v>
      </c>
      <c r="T7" s="6">
        <f>SUMIFS(Concentrado!U$2:U568,Concentrado!$A$2:$A568,"="&amp;$A7,Concentrado!$B$2:$B568, "=Yucatán")</f>
        <v>111.66970000000001</v>
      </c>
    </row>
    <row r="8" spans="1:20" x14ac:dyDescent="0.25">
      <c r="A8" s="3">
        <v>2009</v>
      </c>
      <c r="B8" s="6">
        <f>SUMIFS(Concentrado!C$2:C569,Concentrado!$A$2:$A569,"="&amp;$A8,Concentrado!$B$2:$B569, "=Yucatán")</f>
        <v>3414.4884999999999</v>
      </c>
      <c r="C8" s="6">
        <f>SUMIFS(Concentrado!D$2:D569,Concentrado!$A$2:$A569,"="&amp;$A8,Concentrado!$B$2:$B569, "=Yucatán")</f>
        <v>49.211632256613456</v>
      </c>
      <c r="D8" s="6">
        <f>SUMIFS(Concentrado!E$2:E569,Concentrado!$A$2:$A569,"="&amp;$A8,Concentrado!$B$2:$B569, "=Yucatán")</f>
        <v>1213.9125200000001</v>
      </c>
      <c r="E8" s="6">
        <f>SUMIFS(Concentrado!F$2:F569,Concentrado!$A$2:$A569,"="&amp;$A8,Concentrado!$B$2:$B569, "=Yucatán")</f>
        <v>17.495626804992586</v>
      </c>
      <c r="F8" s="6">
        <f>SUMIFS(Concentrado!G$2:G569,Concentrado!$A$2:$A569,"="&amp;$A8,Concentrado!$B$2:$B569, "=Yucatán")</f>
        <v>1141.54144</v>
      </c>
      <c r="G8" s="6">
        <f>SUMIFS(Concentrado!H$2:H569,Concentrado!$A$2:$A569,"="&amp;$A8,Concentrado!$B$2:$B569, "=Yucatán")</f>
        <v>16.452571900876215</v>
      </c>
      <c r="H8" s="6">
        <f>SUMIFS(Concentrado!I$2:I569,Concentrado!$A$2:$A569,"="&amp;$A8,Concentrado!$B$2:$B569, "=Yucatán")</f>
        <v>569.18035999999995</v>
      </c>
      <c r="I8" s="6">
        <f>SUMIFS(Concentrado!J$2:J569,Concentrado!$A$2:$A569,"="&amp;$A8,Concentrado!$B$2:$B569, "=Yucatán")</f>
        <v>8.203364739405874</v>
      </c>
      <c r="J8" s="6">
        <f>SUMIFS(Concentrado!K$2:K569,Concentrado!$A$2:$A569,"="&amp;$A8,Concentrado!$B$2:$B569, "=Yucatán")</f>
        <v>201.85715999999999</v>
      </c>
      <c r="K8" s="6">
        <f>SUMIFS(Concentrado!L$2:L569,Concentrado!$A$2:$A569,"="&amp;$A8,Concentrado!$B$2:$B569, "=Yucatán")</f>
        <v>2.9092850440950038</v>
      </c>
      <c r="L8" s="6">
        <f>SUMIFS(Concentrado!M$2:M569,Concentrado!$A$2:$A569,"="&amp;$A8,Concentrado!$B$2:$B569, "=Yucatán")</f>
        <v>397.39687000000004</v>
      </c>
      <c r="M8" s="6">
        <f>SUMIFS(Concentrado!N$2:N569,Concentrado!$A$2:$A569,"="&amp;$A8,Concentrado!$B$2:$B569, "=Yucatán")</f>
        <v>5.7275192540168831</v>
      </c>
      <c r="N8" s="6">
        <f>SUMIFS(Concentrado!O$2:O569,Concentrado!$A$2:$A569,"="&amp;$A8,Concentrado!$B$2:$B569, "=Yucatán")</f>
        <v>6938.3768499999987</v>
      </c>
      <c r="O8" s="6">
        <f>SUMIFS(Concentrado!P$2:P569,Concentrado!$A$2:$A569,"="&amp;$A8,Concentrado!$B$2:$B569, "=Yucatán")</f>
        <v>0</v>
      </c>
      <c r="P8" s="6">
        <f>SUMIFS(Concentrado!Q$2:Q569,Concentrado!$A$2:$A569,"="&amp;$A8,Concentrado!$B$2:$B569, "=Yucatán")</f>
        <v>0</v>
      </c>
      <c r="Q8" s="6">
        <f>SUMIFS(Concentrado!R$2:R569,Concentrado!$A$2:$A569,"="&amp;$A8,Concentrado!$B$2:$B569, "=Yucatán")</f>
        <v>0</v>
      </c>
      <c r="R8" s="6">
        <f>SUMIFS(Concentrado!S$2:S569,Concentrado!$A$2:$A569,"="&amp;$A8,Concentrado!$B$2:$B569, "=Yucatán")</f>
        <v>0</v>
      </c>
      <c r="S8" s="6">
        <f>SUMIFS(Concentrado!T$2:T569,Concentrado!$A$2:$A569,"="&amp;$A8,Concentrado!$B$2:$B569, "=Yucatán")</f>
        <v>272.06787000000003</v>
      </c>
      <c r="T8" s="6">
        <f>SUMIFS(Concentrado!U$2:U569,Concentrado!$A$2:$A569,"="&amp;$A8,Concentrado!$B$2:$B569, "=Yucatán")</f>
        <v>125.32899999999999</v>
      </c>
    </row>
    <row r="9" spans="1:20" x14ac:dyDescent="0.25">
      <c r="A9" s="3">
        <v>2010</v>
      </c>
      <c r="B9" s="6">
        <f>SUMIFS(Concentrado!C$2:C570,Concentrado!$A$2:$A570,"="&amp;$A9,Concentrado!$B$2:$B570, "=Yucatán")</f>
        <v>3759.0657000000001</v>
      </c>
      <c r="C9" s="6">
        <f>SUMIFS(Concentrado!D$2:D570,Concentrado!$A$2:$A570,"="&amp;$A9,Concentrado!$B$2:$B570, "=Yucatán")</f>
        <v>49.494571494332433</v>
      </c>
      <c r="D9" s="6">
        <f>SUMIFS(Concentrado!E$2:E570,Concentrado!$A$2:$A570,"="&amp;$A9,Concentrado!$B$2:$B570, "=Yucatán")</f>
        <v>1333.37366</v>
      </c>
      <c r="E9" s="6">
        <f>SUMIFS(Concentrado!F$2:F570,Concentrado!$A$2:$A570,"="&amp;$A9,Concentrado!$B$2:$B570, "=Yucatán")</f>
        <v>17.556159750953462</v>
      </c>
      <c r="F9" s="6">
        <f>SUMIFS(Concentrado!G$2:G570,Concentrado!$A$2:$A570,"="&amp;$A9,Concentrado!$B$2:$B570, "=Yucatán")</f>
        <v>1177.1710399999999</v>
      </c>
      <c r="G9" s="6">
        <f>SUMIFS(Concentrado!H$2:H570,Concentrado!$A$2:$A570,"="&amp;$A9,Concentrado!$B$2:$B570, "=Yucatán")</f>
        <v>15.499483342453329</v>
      </c>
      <c r="H9" s="6">
        <f>SUMIFS(Concentrado!I$2:I570,Concentrado!$A$2:$A570,"="&amp;$A9,Concentrado!$B$2:$B570, "=Yucatán")</f>
        <v>619.60609999999997</v>
      </c>
      <c r="I9" s="6">
        <f>SUMIFS(Concentrado!J$2:J570,Concentrado!$A$2:$A570,"="&amp;$A9,Concentrado!$B$2:$B570, "=Yucatán")</f>
        <v>8.158181011514241</v>
      </c>
      <c r="J9" s="6">
        <f>SUMIFS(Concentrado!K$2:K570,Concentrado!$A$2:$A570,"="&amp;$A9,Concentrado!$B$2:$B570, "=Yucatán")</f>
        <v>267.815</v>
      </c>
      <c r="K9" s="6">
        <f>SUMIFS(Concentrado!L$2:L570,Concentrado!$A$2:$A570,"="&amp;$A9,Concentrado!$B$2:$B570, "=Yucatán")</f>
        <v>3.5262455414797991</v>
      </c>
      <c r="L9" s="6">
        <f>SUMIFS(Concentrado!M$2:M570,Concentrado!$A$2:$A570,"="&amp;$A9,Concentrado!$B$2:$B570, "=Yucatán")</f>
        <v>437.87353000000002</v>
      </c>
      <c r="M9" s="6">
        <f>SUMIFS(Concentrado!N$2:N570,Concentrado!$A$2:$A570,"="&amp;$A9,Concentrado!$B$2:$B570, "=Yucatán")</f>
        <v>5.7653588592667369</v>
      </c>
      <c r="N9" s="6">
        <f>SUMIFS(Concentrado!O$2:O570,Concentrado!$A$2:$A570,"="&amp;$A9,Concentrado!$B$2:$B570, "=Yucatán")</f>
        <v>7594.9050299999999</v>
      </c>
      <c r="O9" s="6">
        <f>SUMIFS(Concentrado!P$2:P570,Concentrado!$A$2:$A570,"="&amp;$A9,Concentrado!$B$2:$B570, "=Yucatán")</f>
        <v>0</v>
      </c>
      <c r="P9" s="6">
        <f>SUMIFS(Concentrado!Q$2:Q570,Concentrado!$A$2:$A570,"="&amp;$A9,Concentrado!$B$2:$B570, "=Yucatán")</f>
        <v>0</v>
      </c>
      <c r="Q9" s="6">
        <f>SUMIFS(Concentrado!R$2:R570,Concentrado!$A$2:$A570,"="&amp;$A9,Concentrado!$B$2:$B570, "=Yucatán")</f>
        <v>0</v>
      </c>
      <c r="R9" s="6">
        <f>SUMIFS(Concentrado!S$2:S570,Concentrado!$A$2:$A570,"="&amp;$A9,Concentrado!$B$2:$B570, "=Yucatán")</f>
        <v>0</v>
      </c>
      <c r="S9" s="6">
        <f>SUMIFS(Concentrado!T$2:T570,Concentrado!$A$2:$A570,"="&amp;$A9,Concentrado!$B$2:$B570, "=Yucatán")</f>
        <v>286.80727000000002</v>
      </c>
      <c r="T9" s="6">
        <f>SUMIFS(Concentrado!U$2:U570,Concentrado!$A$2:$A570,"="&amp;$A9,Concentrado!$B$2:$B570, "=Yucatán")</f>
        <v>151.06626</v>
      </c>
    </row>
    <row r="10" spans="1:20" x14ac:dyDescent="0.25">
      <c r="A10" s="3">
        <v>2011</v>
      </c>
      <c r="B10" s="6">
        <f>SUMIFS(Concentrado!C$2:C571,Concentrado!$A$2:$A571,"="&amp;$A10,Concentrado!$B$2:$B571, "=Yucatán")</f>
        <v>4167.10167</v>
      </c>
      <c r="C10" s="6">
        <f>SUMIFS(Concentrado!D$2:D571,Concentrado!$A$2:$A571,"="&amp;$A10,Concentrado!$B$2:$B571, "=Yucatán")</f>
        <v>49.042852633207104</v>
      </c>
      <c r="D10" s="6">
        <f>SUMIFS(Concentrado!E$2:E571,Concentrado!$A$2:$A571,"="&amp;$A10,Concentrado!$B$2:$B571, "=Yucatán")</f>
        <v>1533.7800500000001</v>
      </c>
      <c r="E10" s="6">
        <f>SUMIFS(Concentrado!F$2:F571,Concentrado!$A$2:$A571,"="&amp;$A10,Concentrado!$B$2:$B571, "=Yucatán")</f>
        <v>18.05114319754599</v>
      </c>
      <c r="F10" s="6">
        <f>SUMIFS(Concentrado!G$2:G571,Concentrado!$A$2:$A571,"="&amp;$A10,Concentrado!$B$2:$B571, "=Yucatán")</f>
        <v>1222.7376099999999</v>
      </c>
      <c r="G10" s="6">
        <f>SUMIFS(Concentrado!H$2:H571,Concentrado!$A$2:$A571,"="&amp;$A10,Concentrado!$B$2:$B571, "=Yucatán")</f>
        <v>14.390467323613407</v>
      </c>
      <c r="H10" s="6">
        <f>SUMIFS(Concentrado!I$2:I571,Concentrado!$A$2:$A571,"="&amp;$A10,Concentrado!$B$2:$B571, "=Yucatán")</f>
        <v>816.23805000000004</v>
      </c>
      <c r="I10" s="6">
        <f>SUMIFS(Concentrado!J$2:J571,Concentrado!$A$2:$A571,"="&amp;$A10,Concentrado!$B$2:$B571, "=Yucatán")</f>
        <v>9.6063512651867544</v>
      </c>
      <c r="J10" s="6">
        <f>SUMIFS(Concentrado!K$2:K571,Concentrado!$A$2:$A571,"="&amp;$A10,Concentrado!$B$2:$B571, "=Yucatán")</f>
        <v>280.8159</v>
      </c>
      <c r="K10" s="6">
        <f>SUMIFS(Concentrado!L$2:L571,Concentrado!$A$2:$A571,"="&amp;$A10,Concentrado!$B$2:$B571, "=Yucatán")</f>
        <v>3.3049380340080412</v>
      </c>
      <c r="L10" s="6">
        <f>SUMIFS(Concentrado!M$2:M571,Concentrado!$A$2:$A571,"="&amp;$A10,Concentrado!$B$2:$B571, "=Yucatán")</f>
        <v>476.18497000000002</v>
      </c>
      <c r="M10" s="6">
        <f>SUMIFS(Concentrado!N$2:N571,Concentrado!$A$2:$A571,"="&amp;$A10,Concentrado!$B$2:$B571, "=Yucatán")</f>
        <v>5.6042475464387094</v>
      </c>
      <c r="N10" s="6">
        <f>SUMIFS(Concentrado!O$2:O571,Concentrado!$A$2:$A571,"="&amp;$A10,Concentrado!$B$2:$B571, "=Yucatán")</f>
        <v>8496.8582499999993</v>
      </c>
      <c r="O10" s="6">
        <f>SUMIFS(Concentrado!P$2:P571,Concentrado!$A$2:$A571,"="&amp;$A10,Concentrado!$B$2:$B571, "=Yucatán")</f>
        <v>0</v>
      </c>
      <c r="P10" s="6">
        <f>SUMIFS(Concentrado!Q$2:Q571,Concentrado!$A$2:$A571,"="&amp;$A10,Concentrado!$B$2:$B571, "=Yucatán")</f>
        <v>0</v>
      </c>
      <c r="Q10" s="6">
        <f>SUMIFS(Concentrado!R$2:R571,Concentrado!$A$2:$A571,"="&amp;$A10,Concentrado!$B$2:$B571, "=Yucatán")</f>
        <v>0</v>
      </c>
      <c r="R10" s="6">
        <f>SUMIFS(Concentrado!S$2:S571,Concentrado!$A$2:$A571,"="&amp;$A10,Concentrado!$B$2:$B571, "=Yucatán")</f>
        <v>0</v>
      </c>
      <c r="S10" s="6">
        <f>SUMIFS(Concentrado!T$2:T571,Concentrado!$A$2:$A571,"="&amp;$A10,Concentrado!$B$2:$B571, "=Yucatán")</f>
        <v>332.93194</v>
      </c>
      <c r="T10" s="6">
        <f>SUMIFS(Concentrado!U$2:U571,Concentrado!$A$2:$A571,"="&amp;$A10,Concentrado!$B$2:$B571, "=Yucatán")</f>
        <v>143.25303</v>
      </c>
    </row>
    <row r="11" spans="1:20" x14ac:dyDescent="0.25">
      <c r="A11" s="3">
        <v>2012</v>
      </c>
      <c r="B11" s="6">
        <f>SUMIFS(Concentrado!C$2:C572,Concentrado!$A$2:$A572,"="&amp;$A11,Concentrado!$B$2:$B572, "=Yucatán")</f>
        <v>4383.7919499999998</v>
      </c>
      <c r="C11" s="6">
        <f>SUMIFS(Concentrado!D$2:D572,Concentrado!$A$2:$A572,"="&amp;$A11,Concentrado!$B$2:$B572, "=Yucatán")</f>
        <v>47.676873772118135</v>
      </c>
      <c r="D11" s="6">
        <f>SUMIFS(Concentrado!E$2:E572,Concentrado!$A$2:$A572,"="&amp;$A11,Concentrado!$B$2:$B572, "=Yucatán")</f>
        <v>1732.4957999999999</v>
      </c>
      <c r="E11" s="6">
        <f>SUMIFS(Concentrado!F$2:F572,Concentrado!$A$2:$A572,"="&amp;$A11,Concentrado!$B$2:$B572, "=Yucatán")</f>
        <v>18.842131312213578</v>
      </c>
      <c r="F11" s="6">
        <f>SUMIFS(Concentrado!G$2:G572,Concentrado!$A$2:$A572,"="&amp;$A11,Concentrado!$B$2:$B572, "=Yucatán")</f>
        <v>1499.8322499999999</v>
      </c>
      <c r="G11" s="6">
        <f>SUMIFS(Concentrado!H$2:H572,Concentrado!$A$2:$A572,"="&amp;$A11,Concentrado!$B$2:$B572, "=Yucatán")</f>
        <v>16.311748750440113</v>
      </c>
      <c r="H11" s="6">
        <f>SUMIFS(Concentrado!I$2:I572,Concentrado!$A$2:$A572,"="&amp;$A11,Concentrado!$B$2:$B572, "=Yucatán")</f>
        <v>585.83234000000004</v>
      </c>
      <c r="I11" s="6">
        <f>SUMIFS(Concentrado!J$2:J572,Concentrado!$A$2:$A572,"="&amp;$A11,Concentrado!$B$2:$B572, "=Yucatán")</f>
        <v>6.3713458221493822</v>
      </c>
      <c r="J11" s="6">
        <f>SUMIFS(Concentrado!K$2:K572,Concentrado!$A$2:$A572,"="&amp;$A11,Concentrado!$B$2:$B572, "=Yucatán")</f>
        <v>445.16953999999998</v>
      </c>
      <c r="K11" s="6">
        <f>SUMIFS(Concentrado!L$2:L572,Concentrado!$A$2:$A572,"="&amp;$A11,Concentrado!$B$2:$B572, "=Yucatán")</f>
        <v>4.8415372371336858</v>
      </c>
      <c r="L11" s="6">
        <f>SUMIFS(Concentrado!M$2:M572,Concentrado!$A$2:$A572,"="&amp;$A11,Concentrado!$B$2:$B572, "=Yucatán")</f>
        <v>547.67552000000001</v>
      </c>
      <c r="M11" s="6">
        <f>SUMIFS(Concentrado!N$2:N572,Concentrado!$A$2:$A572,"="&amp;$A11,Concentrado!$B$2:$B572, "=Yucatán")</f>
        <v>5.9563631059451083</v>
      </c>
      <c r="N11" s="6">
        <f>SUMIFS(Concentrado!O$2:O572,Concentrado!$A$2:$A572,"="&amp;$A11,Concentrado!$B$2:$B572, "=Yucatán")</f>
        <v>9194.7973999999995</v>
      </c>
      <c r="O11" s="6">
        <f>SUMIFS(Concentrado!P$2:P572,Concentrado!$A$2:$A572,"="&amp;$A11,Concentrado!$B$2:$B572, "=Yucatán")</f>
        <v>0</v>
      </c>
      <c r="P11" s="6">
        <f>SUMIFS(Concentrado!Q$2:Q572,Concentrado!$A$2:$A572,"="&amp;$A11,Concentrado!$B$2:$B572, "=Yucatán")</f>
        <v>0</v>
      </c>
      <c r="Q11" s="6">
        <f>SUMIFS(Concentrado!R$2:R572,Concentrado!$A$2:$A572,"="&amp;$A11,Concentrado!$B$2:$B572, "=Yucatán")</f>
        <v>0</v>
      </c>
      <c r="R11" s="6">
        <f>SUMIFS(Concentrado!S$2:S572,Concentrado!$A$2:$A572,"="&amp;$A11,Concentrado!$B$2:$B572, "=Yucatán")</f>
        <v>0</v>
      </c>
      <c r="S11" s="6">
        <f>SUMIFS(Concentrado!T$2:T572,Concentrado!$A$2:$A572,"="&amp;$A11,Concentrado!$B$2:$B572, "=Yucatán")</f>
        <v>351.49858999999998</v>
      </c>
      <c r="T11" s="6">
        <f>SUMIFS(Concentrado!U$2:U572,Concentrado!$A$2:$A572,"="&amp;$A11,Concentrado!$B$2:$B572, "=Yucatán")</f>
        <v>196.17693</v>
      </c>
    </row>
    <row r="12" spans="1:20" x14ac:dyDescent="0.25">
      <c r="A12" s="3">
        <v>2013</v>
      </c>
      <c r="B12" s="6">
        <f>SUMIFS(Concentrado!C$2:C573,Concentrado!$A$2:$A573,"="&amp;$A12,Concentrado!$B$2:$B573, "=Yucatán")</f>
        <v>4721.3600100000003</v>
      </c>
      <c r="C12" s="6">
        <f>SUMIFS(Concentrado!D$2:D573,Concentrado!$A$2:$A573,"="&amp;$A12,Concentrado!$B$2:$B573, "=Yucatán")</f>
        <v>45.706016710593865</v>
      </c>
      <c r="D12" s="6">
        <f>SUMIFS(Concentrado!E$2:E573,Concentrado!$A$2:$A573,"="&amp;$A12,Concentrado!$B$2:$B573, "=Yucatán")</f>
        <v>1827.1072200000001</v>
      </c>
      <c r="E12" s="6">
        <f>SUMIFS(Concentrado!F$2:F573,Concentrado!$A$2:$A573,"="&amp;$A12,Concentrado!$B$2:$B573, "=Yucatán")</f>
        <v>17.687656300830724</v>
      </c>
      <c r="F12" s="6">
        <f>SUMIFS(Concentrado!G$2:G573,Concentrado!$A$2:$A573,"="&amp;$A12,Concentrado!$B$2:$B573, "=Yucatán")</f>
        <v>1527.9709</v>
      </c>
      <c r="G12" s="6">
        <f>SUMIFS(Concentrado!H$2:H573,Concentrado!$A$2:$A573,"="&amp;$A12,Concentrado!$B$2:$B573, "=Yucatán")</f>
        <v>14.791810694542049</v>
      </c>
      <c r="H12" s="6">
        <f>SUMIFS(Concentrado!I$2:I573,Concentrado!$A$2:$A573,"="&amp;$A12,Concentrado!$B$2:$B573, "=Yucatán")</f>
        <v>762.73644999999999</v>
      </c>
      <c r="I12" s="6">
        <f>SUMIFS(Concentrado!J$2:J573,Concentrado!$A$2:$A573,"="&amp;$A12,Concentrado!$B$2:$B573, "=Yucatán")</f>
        <v>7.3838141670283353</v>
      </c>
      <c r="J12" s="6">
        <f>SUMIFS(Concentrado!K$2:K573,Concentrado!$A$2:$A573,"="&amp;$A12,Concentrado!$B$2:$B573, "=Yucatán")</f>
        <v>927.62090999999998</v>
      </c>
      <c r="K12" s="6">
        <f>SUMIFS(Concentrado!L$2:L573,Concentrado!$A$2:$A573,"="&amp;$A12,Concentrado!$B$2:$B573, "=Yucatán")</f>
        <v>8.9800093031999673</v>
      </c>
      <c r="L12" s="6">
        <f>SUMIFS(Concentrado!M$2:M573,Concentrado!$A$2:$A573,"="&amp;$A12,Concentrado!$B$2:$B573, "=Yucatán")</f>
        <v>563.04804000000001</v>
      </c>
      <c r="M12" s="6">
        <f>SUMIFS(Concentrado!N$2:N573,Concentrado!$A$2:$A573,"="&amp;$A12,Concentrado!$B$2:$B573, "=Yucatán")</f>
        <v>5.4506928238050465</v>
      </c>
      <c r="N12" s="6">
        <f>SUMIFS(Concentrado!O$2:O573,Concentrado!$A$2:$A573,"="&amp;$A12,Concentrado!$B$2:$B573, "=Yucatán")</f>
        <v>10329.843530000002</v>
      </c>
      <c r="O12" s="6">
        <f>SUMIFS(Concentrado!P$2:P573,Concentrado!$A$2:$A573,"="&amp;$A12,Concentrado!$B$2:$B573, "=Yucatán")</f>
        <v>0</v>
      </c>
      <c r="P12" s="6">
        <f>SUMIFS(Concentrado!Q$2:Q573,Concentrado!$A$2:$A573,"="&amp;$A12,Concentrado!$B$2:$B573, "=Yucatán")</f>
        <v>0</v>
      </c>
      <c r="Q12" s="6">
        <f>SUMIFS(Concentrado!R$2:R573,Concentrado!$A$2:$A573,"="&amp;$A12,Concentrado!$B$2:$B573, "=Yucatán")</f>
        <v>0</v>
      </c>
      <c r="R12" s="6">
        <f>SUMIFS(Concentrado!S$2:S573,Concentrado!$A$2:$A573,"="&amp;$A12,Concentrado!$B$2:$B573, "=Yucatán")</f>
        <v>0</v>
      </c>
      <c r="S12" s="6">
        <f>SUMIFS(Concentrado!T$2:T573,Concentrado!$A$2:$A573,"="&amp;$A12,Concentrado!$B$2:$B573, "=Yucatán")</f>
        <v>390.15703000000002</v>
      </c>
      <c r="T12" s="6">
        <f>SUMIFS(Concentrado!U$2:U573,Concentrado!$A$2:$A573,"="&amp;$A12,Concentrado!$B$2:$B573, "=Yucatán")</f>
        <v>172.89100999999999</v>
      </c>
    </row>
    <row r="13" spans="1:20" x14ac:dyDescent="0.25">
      <c r="A13" s="3">
        <v>2014</v>
      </c>
      <c r="B13" s="6">
        <f>SUMIFS(Concentrado!C$2:C574,Concentrado!$A$2:$A574,"="&amp;$A13,Concentrado!$B$2:$B574, "=Yucatán")</f>
        <v>4412.2500300000002</v>
      </c>
      <c r="C13" s="6">
        <f>SUMIFS(Concentrado!D$2:D574,Concentrado!$A$2:$A574,"="&amp;$A13,Concentrado!$B$2:$B574, "=Yucatán")</f>
        <v>41.501951811689729</v>
      </c>
      <c r="D13" s="6">
        <f>SUMIFS(Concentrado!E$2:E574,Concentrado!$A$2:$A574,"="&amp;$A13,Concentrado!$B$2:$B574, "=Yucatán")</f>
        <v>1883.1369999999999</v>
      </c>
      <c r="E13" s="6">
        <f>SUMIFS(Concentrado!F$2:F574,Concentrado!$A$2:$A574,"="&amp;$A13,Concentrado!$B$2:$B574, "=Yucatán")</f>
        <v>17.712926624153699</v>
      </c>
      <c r="F13" s="6">
        <f>SUMIFS(Concentrado!G$2:G574,Concentrado!$A$2:$A574,"="&amp;$A13,Concentrado!$B$2:$B574, "=Yucatán")</f>
        <v>1633.47649</v>
      </c>
      <c r="G13" s="6">
        <f>SUMIFS(Concentrado!H$2:H574,Concentrado!$A$2:$A574,"="&amp;$A13,Concentrado!$B$2:$B574, "=Yucatán")</f>
        <v>15.364601306038878</v>
      </c>
      <c r="H13" s="6">
        <f>SUMIFS(Concentrado!I$2:I574,Concentrado!$A$2:$A574,"="&amp;$A13,Concentrado!$B$2:$B574, "=Yucatán")</f>
        <v>972.68903999999998</v>
      </c>
      <c r="I13" s="6">
        <f>SUMIFS(Concentrado!J$2:J574,Concentrado!$A$2:$A574,"="&amp;$A13,Concentrado!$B$2:$B574, "=Yucatán")</f>
        <v>9.1491854249789064</v>
      </c>
      <c r="J13" s="6">
        <f>SUMIFS(Concentrado!K$2:K574,Concentrado!$A$2:$A574,"="&amp;$A13,Concentrado!$B$2:$B574, "=Yucatán")</f>
        <v>853.38279999999997</v>
      </c>
      <c r="K13" s="6">
        <f>SUMIFS(Concentrado!L$2:L574,Concentrado!$A$2:$A574,"="&amp;$A13,Concentrado!$B$2:$B574, "=Yucatán")</f>
        <v>8.0269820616953691</v>
      </c>
      <c r="L13" s="6">
        <f>SUMIFS(Concentrado!M$2:M574,Concentrado!$A$2:$A574,"="&amp;$A13,Concentrado!$B$2:$B574, "=Yucatán")</f>
        <v>876.49240999999995</v>
      </c>
      <c r="M13" s="6">
        <f>SUMIFS(Concentrado!N$2:N574,Concentrado!$A$2:$A574,"="&amp;$A13,Concentrado!$B$2:$B574, "=Yucatán")</f>
        <v>8.2443527714434151</v>
      </c>
      <c r="N13" s="6">
        <f>SUMIFS(Concentrado!O$2:O574,Concentrado!$A$2:$A574,"="&amp;$A13,Concentrado!$B$2:$B574, "=Yucatán")</f>
        <v>10631.42777</v>
      </c>
      <c r="O13" s="6">
        <f>SUMIFS(Concentrado!P$2:P574,Concentrado!$A$2:$A574,"="&amp;$A13,Concentrado!$B$2:$B574, "=Yucatán")</f>
        <v>306.88551000000001</v>
      </c>
      <c r="P13" s="6">
        <f>SUMIFS(Concentrado!Q$2:Q574,Concentrado!$A$2:$A574,"="&amp;$A13,Concentrado!$B$2:$B574, "=Yucatán")</f>
        <v>0</v>
      </c>
      <c r="Q13" s="6">
        <f>SUMIFS(Concentrado!R$2:R574,Concentrado!$A$2:$A574,"="&amp;$A13,Concentrado!$B$2:$B574, "=Yucatán")</f>
        <v>0</v>
      </c>
      <c r="R13" s="6">
        <f>SUMIFS(Concentrado!S$2:S574,Concentrado!$A$2:$A574,"="&amp;$A13,Concentrado!$B$2:$B574, "=Yucatán")</f>
        <v>0</v>
      </c>
      <c r="S13" s="6">
        <f>SUMIFS(Concentrado!T$2:T574,Concentrado!$A$2:$A574,"="&amp;$A13,Concentrado!$B$2:$B574, "=Yucatán")</f>
        <v>418.36666000000002</v>
      </c>
      <c r="T13" s="6">
        <f>SUMIFS(Concentrado!U$2:U574,Concentrado!$A$2:$A574,"="&amp;$A13,Concentrado!$B$2:$B574, "=Yucatán")</f>
        <v>151.24024</v>
      </c>
    </row>
    <row r="14" spans="1:20" x14ac:dyDescent="0.25">
      <c r="A14" s="3">
        <v>2015</v>
      </c>
      <c r="B14" s="6">
        <f>SUMIFS(Concentrado!C$2:C575,Concentrado!$A$2:$A575,"="&amp;$A14,Concentrado!$B$2:$B575, "=Yucatán")</f>
        <v>4868.9540900000002</v>
      </c>
      <c r="C14" s="6">
        <f>SUMIFS(Concentrado!D$2:D575,Concentrado!$A$2:$A575,"="&amp;$A14,Concentrado!$B$2:$B575, "=Yucatán")</f>
        <v>40.007107725340497</v>
      </c>
      <c r="D14" s="6">
        <f>SUMIFS(Concentrado!E$2:E575,Concentrado!$A$2:$A575,"="&amp;$A14,Concentrado!$B$2:$B575, "=Yucatán")</f>
        <v>1897.8582100000001</v>
      </c>
      <c r="E14" s="6">
        <f>SUMIFS(Concentrado!F$2:F575,Concentrado!$A$2:$A575,"="&amp;$A14,Concentrado!$B$2:$B575, "=Yucatán")</f>
        <v>15.594276810051394</v>
      </c>
      <c r="F14" s="6">
        <f>SUMIFS(Concentrado!G$2:G575,Concentrado!$A$2:$A575,"="&amp;$A14,Concentrado!$B$2:$B575, "=Yucatán")</f>
        <v>1666.5399500000001</v>
      </c>
      <c r="G14" s="6">
        <f>SUMIFS(Concentrado!H$2:H575,Concentrado!$A$2:$A575,"="&amp;$A14,Concentrado!$B$2:$B575, "=Yucatán")</f>
        <v>13.693586358756068</v>
      </c>
      <c r="H14" s="6">
        <f>SUMIFS(Concentrado!I$2:I575,Concentrado!$A$2:$A575,"="&amp;$A14,Concentrado!$B$2:$B575, "=Yucatán")</f>
        <v>1098.28583</v>
      </c>
      <c r="I14" s="6">
        <f>SUMIFS(Concentrado!J$2:J575,Concentrado!$A$2:$A575,"="&amp;$A14,Concentrado!$B$2:$B575, "=Yucatán")</f>
        <v>9.0243692386150638</v>
      </c>
      <c r="J14" s="6">
        <f>SUMIFS(Concentrado!K$2:K575,Concentrado!$A$2:$A575,"="&amp;$A14,Concentrado!$B$2:$B575, "=Yucatán")</f>
        <v>1580.0461600000001</v>
      </c>
      <c r="K14" s="6">
        <f>SUMIFS(Concentrado!L$2:L575,Concentrado!$A$2:$A575,"="&amp;$A14,Concentrado!$B$2:$B575, "=Yucatán")</f>
        <v>12.982886214507433</v>
      </c>
      <c r="L14" s="6">
        <f>SUMIFS(Concentrado!M$2:M575,Concentrado!$A$2:$A575,"="&amp;$A14,Concentrado!$B$2:$B575, "=Yucatán")</f>
        <v>1058.5384199999999</v>
      </c>
      <c r="M14" s="6">
        <f>SUMIFS(Concentrado!N$2:N575,Concentrado!$A$2:$A575,"="&amp;$A14,Concentrado!$B$2:$B575, "=Yucatán")</f>
        <v>8.697773652729536</v>
      </c>
      <c r="N14" s="6">
        <f>SUMIFS(Concentrado!O$2:O575,Concentrado!$A$2:$A575,"="&amp;$A14,Concentrado!$B$2:$B575, "=Yucatán")</f>
        <v>12170.222660000001</v>
      </c>
      <c r="O14" s="6">
        <f>SUMIFS(Concentrado!P$2:P575,Concentrado!$A$2:$A575,"="&amp;$A14,Concentrado!$B$2:$B575, "=Yucatán")</f>
        <v>357.01344999999998</v>
      </c>
      <c r="P14" s="6">
        <f>SUMIFS(Concentrado!Q$2:Q575,Concentrado!$A$2:$A575,"="&amp;$A14,Concentrado!$B$2:$B575, "=Yucatán")</f>
        <v>0</v>
      </c>
      <c r="Q14" s="6">
        <f>SUMIFS(Concentrado!R$2:R575,Concentrado!$A$2:$A575,"="&amp;$A14,Concentrado!$B$2:$B575, "=Yucatán")</f>
        <v>0</v>
      </c>
      <c r="R14" s="6">
        <f>SUMIFS(Concentrado!S$2:S575,Concentrado!$A$2:$A575,"="&amp;$A14,Concentrado!$B$2:$B575, "=Yucatán")</f>
        <v>0</v>
      </c>
      <c r="S14" s="6">
        <f>SUMIFS(Concentrado!T$2:T575,Concentrado!$A$2:$A575,"="&amp;$A14,Concentrado!$B$2:$B575, "=Yucatán")</f>
        <v>441.32528000000002</v>
      </c>
      <c r="T14" s="6">
        <f>SUMIFS(Concentrado!U$2:U575,Concentrado!$A$2:$A575,"="&amp;$A14,Concentrado!$B$2:$B575, "=Yucatán")</f>
        <v>260.19968999999998</v>
      </c>
    </row>
    <row r="15" spans="1:20" x14ac:dyDescent="0.25">
      <c r="A15" s="3">
        <v>2016</v>
      </c>
      <c r="B15" s="6">
        <f>SUMIFS(Concentrado!C$2:C576,Concentrado!$A$2:$A576,"="&amp;$A15,Concentrado!$B$2:$B576, "=Yucatán")</f>
        <v>5054.9618799999998</v>
      </c>
      <c r="C15" s="6">
        <f>SUMIFS(Concentrado!D$2:D576,Concentrado!$A$2:$A576,"="&amp;$A15,Concentrado!$B$2:$B576, "=Yucatán")</f>
        <v>41.284346681394226</v>
      </c>
      <c r="D15" s="6">
        <f>SUMIFS(Concentrado!E$2:E576,Concentrado!$A$2:$A576,"="&amp;$A15,Concentrado!$B$2:$B576, "=Yucatán")</f>
        <v>1937.8907099999999</v>
      </c>
      <c r="E15" s="6">
        <f>SUMIFS(Concentrado!F$2:F576,Concentrado!$A$2:$A576,"="&amp;$A15,Concentrado!$B$2:$B576, "=Yucatán")</f>
        <v>15.826934762620445</v>
      </c>
      <c r="F15" s="6">
        <f>SUMIFS(Concentrado!G$2:G576,Concentrado!$A$2:$A576,"="&amp;$A15,Concentrado!$B$2:$B576, "=Yucatán")</f>
        <v>1785.8585399999999</v>
      </c>
      <c r="G15" s="6">
        <f>SUMIFS(Concentrado!H$2:H576,Concentrado!$A$2:$A576,"="&amp;$A15,Concentrado!$B$2:$B576, "=Yucatán")</f>
        <v>14.585273804139653</v>
      </c>
      <c r="H15" s="6">
        <f>SUMIFS(Concentrado!I$2:I576,Concentrado!$A$2:$A576,"="&amp;$A15,Concentrado!$B$2:$B576, "=Yucatán")</f>
        <v>1161.13966</v>
      </c>
      <c r="I15" s="6">
        <f>SUMIFS(Concentrado!J$2:J576,Concentrado!$A$2:$A576,"="&amp;$A15,Concentrado!$B$2:$B576, "=Yucatán")</f>
        <v>9.4831362544233908</v>
      </c>
      <c r="J15" s="6">
        <f>SUMIFS(Concentrado!K$2:K576,Concentrado!$A$2:$A576,"="&amp;$A15,Concentrado!$B$2:$B576, "=Yucatán")</f>
        <v>1472.38401</v>
      </c>
      <c r="K15" s="6">
        <f>SUMIFS(Concentrado!L$2:L576,Concentrado!$A$2:$A576,"="&amp;$A15,Concentrado!$B$2:$B576, "=Yucatán")</f>
        <v>12.025097984909319</v>
      </c>
      <c r="L15" s="6">
        <f>SUMIFS(Concentrado!M$2:M576,Concentrado!$A$2:$A576,"="&amp;$A15,Concentrado!$B$2:$B576, "=Yucatán")</f>
        <v>832.0231</v>
      </c>
      <c r="M15" s="6">
        <f>SUMIFS(Concentrado!N$2:N576,Concentrado!$A$2:$A576,"="&amp;$A15,Concentrado!$B$2:$B576, "=Yucatán")</f>
        <v>6.7952105125129725</v>
      </c>
      <c r="N15" s="6">
        <f>SUMIFS(Concentrado!O$2:O576,Concentrado!$A$2:$A576,"="&amp;$A15,Concentrado!$B$2:$B576, "=Yucatán")</f>
        <v>12244.257899999999</v>
      </c>
      <c r="O15" s="6">
        <f>SUMIFS(Concentrado!P$2:P576,Concentrado!$A$2:$A576,"="&amp;$A15,Concentrado!$B$2:$B576, "=Yucatán")</f>
        <v>356.52568000000002</v>
      </c>
      <c r="P15" s="6">
        <f>SUMIFS(Concentrado!Q$2:Q576,Concentrado!$A$2:$A576,"="&amp;$A15,Concentrado!$B$2:$B576, "=Yucatán")</f>
        <v>0</v>
      </c>
      <c r="Q15" s="6">
        <f>SUMIFS(Concentrado!R$2:R576,Concentrado!$A$2:$A576,"="&amp;$A15,Concentrado!$B$2:$B576, "=Yucatán")</f>
        <v>0</v>
      </c>
      <c r="R15" s="6">
        <f>SUMIFS(Concentrado!S$2:S576,Concentrado!$A$2:$A576,"="&amp;$A15,Concentrado!$B$2:$B576, "=Yucatán")</f>
        <v>0</v>
      </c>
      <c r="S15" s="6">
        <f>SUMIFS(Concentrado!T$2:T576,Concentrado!$A$2:$A576,"="&amp;$A15,Concentrado!$B$2:$B576, "=Yucatán")</f>
        <v>472.85534999999999</v>
      </c>
      <c r="T15" s="6">
        <f>SUMIFS(Concentrado!U$2:U576,Concentrado!$A$2:$A576,"="&amp;$A15,Concentrado!$B$2:$B576, "=Yucatán")</f>
        <v>2.6420699999999999</v>
      </c>
    </row>
    <row r="16" spans="1:20" x14ac:dyDescent="0.25">
      <c r="A16" s="3">
        <v>2017</v>
      </c>
      <c r="B16" s="6">
        <f>SUMIFS(Concentrado!C$2:C577,Concentrado!$A$2:$A577,"="&amp;$A16,Concentrado!$B$2:$B577, "=Yucatán")</f>
        <v>5412.6314700000003</v>
      </c>
      <c r="C16" s="6">
        <f>SUMIFS(Concentrado!D$2:D577,Concentrado!$A$2:$A577,"="&amp;$A16,Concentrado!$B$2:$B577, "=Yucatán")</f>
        <v>42.395345777240905</v>
      </c>
      <c r="D16" s="6">
        <f>SUMIFS(Concentrado!E$2:E577,Concentrado!$A$2:$A577,"="&amp;$A16,Concentrado!$B$2:$B577, "=Yucatán")</f>
        <v>2060.16068</v>
      </c>
      <c r="E16" s="6">
        <f>SUMIFS(Concentrado!F$2:F577,Concentrado!$A$2:$A577,"="&amp;$A16,Concentrado!$B$2:$B577, "=Yucatán")</f>
        <v>16.136554810607816</v>
      </c>
      <c r="F16" s="6">
        <f>SUMIFS(Concentrado!G$2:G577,Concentrado!$A$2:$A577,"="&amp;$A16,Concentrado!$B$2:$B577, "=Yucatán")</f>
        <v>1929.4174599999999</v>
      </c>
      <c r="G16" s="6">
        <f>SUMIFS(Concentrado!H$2:H577,Concentrado!$A$2:$A577,"="&amp;$A16,Concentrado!$B$2:$B577, "=Yucatán")</f>
        <v>15.112486563831377</v>
      </c>
      <c r="H16" s="6">
        <f>SUMIFS(Concentrado!I$2:I577,Concentrado!$A$2:$A577,"="&amp;$A16,Concentrado!$B$2:$B577, "=Yucatán")</f>
        <v>1042.85788</v>
      </c>
      <c r="I16" s="6">
        <f>SUMIFS(Concentrado!J$2:J577,Concentrado!$A$2:$A577,"="&amp;$A16,Concentrado!$B$2:$B577, "=Yucatán")</f>
        <v>8.1683596350816039</v>
      </c>
      <c r="J16" s="6">
        <f>SUMIFS(Concentrado!K$2:K577,Concentrado!$A$2:$A577,"="&amp;$A16,Concentrado!$B$2:$B577, "=Yucatán")</f>
        <v>1428.22765</v>
      </c>
      <c r="K16" s="6">
        <f>SUMIFS(Concentrado!L$2:L577,Concentrado!$A$2:$A577,"="&amp;$A16,Concentrado!$B$2:$B577, "=Yucatán")</f>
        <v>11.186833133933318</v>
      </c>
      <c r="L16" s="6">
        <f>SUMIFS(Concentrado!M$2:M577,Concentrado!$A$2:$A577,"="&amp;$A16,Concentrado!$B$2:$B577, "=Yucatán")</f>
        <v>893.74654999999996</v>
      </c>
      <c r="M16" s="6">
        <f>SUMIFS(Concentrado!N$2:N577,Concentrado!$A$2:$A577,"="&amp;$A16,Concentrado!$B$2:$B577, "=Yucatán")</f>
        <v>7.0004200793049973</v>
      </c>
      <c r="N16" s="6">
        <f>SUMIFS(Concentrado!O$2:O577,Concentrado!$A$2:$A577,"="&amp;$A16,Concentrado!$B$2:$B577, "=Yucatán")</f>
        <v>12767.041689999998</v>
      </c>
      <c r="O16" s="6">
        <f>SUMIFS(Concentrado!P$2:P577,Concentrado!$A$2:$A577,"="&amp;$A16,Concentrado!$B$2:$B577, "=Yucatán")</f>
        <v>386.15949999999998</v>
      </c>
      <c r="P16" s="6">
        <f>SUMIFS(Concentrado!Q$2:Q577,Concentrado!$A$2:$A577,"="&amp;$A16,Concentrado!$B$2:$B577, "=Yucatán")</f>
        <v>0</v>
      </c>
      <c r="Q16" s="6">
        <f>SUMIFS(Concentrado!R$2:R577,Concentrado!$A$2:$A577,"="&amp;$A16,Concentrado!$B$2:$B577, "=Yucatán")</f>
        <v>0</v>
      </c>
      <c r="R16" s="6">
        <f>SUMIFS(Concentrado!S$2:S577,Concentrado!$A$2:$A577,"="&amp;$A16,Concentrado!$B$2:$B577, "=Yucatán")</f>
        <v>0</v>
      </c>
      <c r="S16" s="6">
        <f>SUMIFS(Concentrado!T$2:T577,Concentrado!$A$2:$A577,"="&amp;$A16,Concentrado!$B$2:$B577, "=Yucatán")</f>
        <v>505.04899999999998</v>
      </c>
      <c r="T16" s="6">
        <f>SUMIFS(Concentrado!U$2:U577,Concentrado!$A$2:$A577,"="&amp;$A16,Concentrado!$B$2:$B577, "=Yucatán")</f>
        <v>2.5380500000000001</v>
      </c>
    </row>
    <row r="17" spans="1:20" x14ac:dyDescent="0.25">
      <c r="A17" s="3">
        <v>2018</v>
      </c>
      <c r="B17" s="6">
        <f>SUMIFS(Concentrado!C$2:C578,Concentrado!$A$2:$A578,"="&amp;$A17,Concentrado!$B$2:$B578, "=Yucatán")</f>
        <v>5927.1863400000002</v>
      </c>
      <c r="C17" s="6">
        <f>SUMIFS(Concentrado!D$2:D578,Concentrado!$A$2:$A578,"="&amp;$A17,Concentrado!$B$2:$B578, "=Yucatán")</f>
        <v>42.067777793516711</v>
      </c>
      <c r="D17" s="6">
        <f>SUMIFS(Concentrado!E$2:E578,Concentrado!$A$2:$A578,"="&amp;$A17,Concentrado!$B$2:$B578, "=Yucatán")</f>
        <v>1925.31609</v>
      </c>
      <c r="E17" s="6">
        <f>SUMIFS(Concentrado!F$2:F578,Concentrado!$A$2:$A578,"="&amp;$A17,Concentrado!$B$2:$B578, "=Yucatán")</f>
        <v>13.664792164506579</v>
      </c>
      <c r="F17" s="6">
        <f>SUMIFS(Concentrado!G$2:G578,Concentrado!$A$2:$A578,"="&amp;$A17,Concentrado!$B$2:$B578, "=Yucatán")</f>
        <v>2001.5924500000001</v>
      </c>
      <c r="G17" s="6">
        <f>SUMIFS(Concentrado!H$2:H578,Concentrado!$A$2:$A578,"="&amp;$A17,Concentrado!$B$2:$B578, "=Yucatán")</f>
        <v>14.206158131310026</v>
      </c>
      <c r="H17" s="6">
        <f>SUMIFS(Concentrado!I$2:I578,Concentrado!$A$2:$A578,"="&amp;$A17,Concentrado!$B$2:$B578, "=Yucatán")</f>
        <v>1110.75874</v>
      </c>
      <c r="I17" s="6">
        <f>SUMIFS(Concentrado!J$2:J578,Concentrado!$A$2:$A578,"="&amp;$A17,Concentrado!$B$2:$B578, "=Yucatán")</f>
        <v>7.8835300893419529</v>
      </c>
      <c r="J17" s="6">
        <f>SUMIFS(Concentrado!K$2:K578,Concentrado!$A$2:$A578,"="&amp;$A17,Concentrado!$B$2:$B578, "=Yucatán")</f>
        <v>2233.8225699999998</v>
      </c>
      <c r="K17" s="6">
        <f>SUMIFS(Concentrado!L$2:L578,Concentrado!$A$2:$A578,"="&amp;$A17,Concentrado!$B$2:$B578, "=Yucatán")</f>
        <v>15.854394667960181</v>
      </c>
      <c r="L17" s="6">
        <f>SUMIFS(Concentrado!M$2:M578,Concentrado!$A$2:$A578,"="&amp;$A17,Concentrado!$B$2:$B578, "=Yucatán")</f>
        <v>890.93502999999998</v>
      </c>
      <c r="M17" s="6">
        <f>SUMIFS(Concentrado!N$2:N578,Concentrado!$A$2:$A578,"="&amp;$A17,Concentrado!$B$2:$B578, "=Yucatán")</f>
        <v>6.3233471533645318</v>
      </c>
      <c r="N17" s="6">
        <f>SUMIFS(Concentrado!O$2:O578,Concentrado!$A$2:$A578,"="&amp;$A17,Concentrado!$B$2:$B578, "=Yucatán")</f>
        <v>14089.611220000003</v>
      </c>
      <c r="O17" s="6">
        <f>SUMIFS(Concentrado!P$2:P578,Concentrado!$A$2:$A578,"="&amp;$A17,Concentrado!$B$2:$B578, "=Yucatán")</f>
        <v>398.57972999999998</v>
      </c>
      <c r="P17" s="6">
        <f>SUMIFS(Concentrado!Q$2:Q578,Concentrado!$A$2:$A578,"="&amp;$A17,Concentrado!$B$2:$B578, "=Yucatán")</f>
        <v>0</v>
      </c>
      <c r="Q17" s="6">
        <f>SUMIFS(Concentrado!R$2:R578,Concentrado!$A$2:$A578,"="&amp;$A17,Concentrado!$B$2:$B578, "=Yucatán")</f>
        <v>0</v>
      </c>
      <c r="R17" s="6">
        <f>SUMIFS(Concentrado!S$2:S578,Concentrado!$A$2:$A578,"="&amp;$A17,Concentrado!$B$2:$B578, "=Yucatán")</f>
        <v>0</v>
      </c>
      <c r="S17" s="6">
        <f>SUMIFS(Concentrado!T$2:T578,Concentrado!$A$2:$A578,"="&amp;$A17,Concentrado!$B$2:$B578, "=Yucatán")</f>
        <v>489.56342999999998</v>
      </c>
      <c r="T17" s="6">
        <f>SUMIFS(Concentrado!U$2:U578,Concentrado!$A$2:$A578,"="&amp;$A17,Concentrado!$B$2:$B578, "=Yucatán")</f>
        <v>2.7918699999999999</v>
      </c>
    </row>
    <row r="18" spans="1:20" x14ac:dyDescent="0.25">
      <c r="A18" s="3">
        <v>2019</v>
      </c>
      <c r="B18" s="6">
        <f>SUMIFS(Concentrado!C$2:C579,Concentrado!$A$2:$A579,"="&amp;$A18,Concentrado!$B$2:$B579, "=Yucatán")</f>
        <v>6103.1468400000003</v>
      </c>
      <c r="C18" s="6">
        <f>SUMIFS(Concentrado!D$2:D579,Concentrado!$A$2:$A579,"="&amp;$A18,Concentrado!$B$2:$B579, "=Yucatán")</f>
        <v>44.584617016885943</v>
      </c>
      <c r="D18" s="6">
        <f>SUMIFS(Concentrado!E$2:E579,Concentrado!$A$2:$A579,"="&amp;$A18,Concentrado!$B$2:$B579, "=Yucatán")</f>
        <v>1913.79258</v>
      </c>
      <c r="E18" s="6">
        <f>SUMIFS(Concentrado!F$2:F579,Concentrado!$A$2:$A579,"="&amp;$A18,Concentrado!$B$2:$B579, "=Yucatán")</f>
        <v>13.980608932728552</v>
      </c>
      <c r="F18" s="6">
        <f>SUMIFS(Concentrado!G$2:G579,Concentrado!$A$2:$A579,"="&amp;$A18,Concentrado!$B$2:$B579, "=Yucatán")</f>
        <v>2076.1210299999998</v>
      </c>
      <c r="G18" s="6">
        <f>SUMIFS(Concentrado!H$2:H579,Concentrado!$A$2:$A579,"="&amp;$A18,Concentrado!$B$2:$B579, "=Yucatán")</f>
        <v>15.166448297883775</v>
      </c>
      <c r="H18" s="6">
        <f>SUMIFS(Concentrado!I$2:I579,Concentrado!$A$2:$A579,"="&amp;$A18,Concentrado!$B$2:$B579, "=Yucatán")</f>
        <v>1188.4616900000001</v>
      </c>
      <c r="I18" s="6">
        <f>SUMIFS(Concentrado!J$2:J579,Concentrado!$A$2:$A579,"="&amp;$A18,Concentrado!$B$2:$B579, "=Yucatán")</f>
        <v>8.6819325631514754</v>
      </c>
      <c r="J18" s="6">
        <f>SUMIFS(Concentrado!K$2:K579,Concentrado!$A$2:$A579,"="&amp;$A18,Concentrado!$B$2:$B579, "=Yucatán")</f>
        <v>1472.5525399999999</v>
      </c>
      <c r="K18" s="6">
        <f>SUMIFS(Concentrado!L$2:L579,Concentrado!$A$2:$A579,"="&amp;$A18,Concentrado!$B$2:$B579, "=Yucatán")</f>
        <v>10.757268791707887</v>
      </c>
      <c r="L18" s="6">
        <f>SUMIFS(Concentrado!M$2:M579,Concentrado!$A$2:$A579,"="&amp;$A18,Concentrado!$B$2:$B579, "=Yucatán")</f>
        <v>934.83249999999998</v>
      </c>
      <c r="M18" s="6">
        <f>SUMIFS(Concentrado!N$2:N579,Concentrado!$A$2:$A579,"="&amp;$A18,Concentrado!$B$2:$B579, "=Yucatán")</f>
        <v>6.829124397642385</v>
      </c>
      <c r="N18" s="6">
        <f>SUMIFS(Concentrado!O$2:O579,Concentrado!$A$2:$A579,"="&amp;$A18,Concentrado!$B$2:$B579, "=Yucatán")</f>
        <v>13688.907179999998</v>
      </c>
      <c r="O18" s="6">
        <f>SUMIFS(Concentrado!P$2:P579,Concentrado!$A$2:$A579,"="&amp;$A18,Concentrado!$B$2:$B579, "=Yucatán")</f>
        <v>415.13837000000001</v>
      </c>
      <c r="P18" s="6">
        <f>SUMIFS(Concentrado!Q$2:Q579,Concentrado!$A$2:$A579,"="&amp;$A18,Concentrado!$B$2:$B579, "=Yucatán")</f>
        <v>0</v>
      </c>
      <c r="Q18" s="6">
        <f>SUMIFS(Concentrado!R$2:R579,Concentrado!$A$2:$A579,"="&amp;$A18,Concentrado!$B$2:$B579, "=Yucatán")</f>
        <v>0</v>
      </c>
      <c r="R18" s="6">
        <f>SUMIFS(Concentrado!S$2:S579,Concentrado!$A$2:$A579,"="&amp;$A18,Concentrado!$B$2:$B579, "=Yucatán")</f>
        <v>0</v>
      </c>
      <c r="S18" s="6">
        <f>SUMIFS(Concentrado!T$2:T579,Concentrado!$A$2:$A579,"="&amp;$A18,Concentrado!$B$2:$B579, "=Yucatán")</f>
        <v>516.92340000000002</v>
      </c>
      <c r="T18" s="6">
        <f>SUMIFS(Concentrado!U$2:U579,Concentrado!$A$2:$A579,"="&amp;$A18,Concentrado!$B$2:$B579, "=Yucatán")</f>
        <v>2.7707299999999999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A22"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"=Zacatecas")</f>
        <v>898.97810000000004</v>
      </c>
      <c r="C2" s="6">
        <f>SUMIFS(Concentrado!D$2:D563,Concentrado!$A$2:$A563,"="&amp;$A2,Concentrado!$B$2:$B563, "=Zacatecas")</f>
        <v>44.99673405347847</v>
      </c>
      <c r="D2" s="6">
        <f>SUMIFS(Concentrado!E$2:E563,Concentrado!$A$2:$A563,"="&amp;$A2,Concentrado!$B$2:$B563, "=Zacatecas")</f>
        <v>390.85136999999997</v>
      </c>
      <c r="E2" s="6">
        <f>SUMIFS(Concentrado!F$2:F563,Concentrado!$A$2:$A563,"="&amp;$A2,Concentrado!$B$2:$B563, "=Zacatecas")</f>
        <v>19.563363279180784</v>
      </c>
      <c r="F2" s="6">
        <f>SUMIFS(Concentrado!G$2:G563,Concentrado!$A$2:$A563,"="&amp;$A2,Concentrado!$B$2:$B563, "=Zacatecas")</f>
        <v>464.53154999999998</v>
      </c>
      <c r="G2" s="6">
        <f>SUMIFS(Concentrado!H$2:H563,Concentrado!$A$2:$A563,"="&amp;$A2,Concentrado!$B$2:$B563, "=Zacatecas")</f>
        <v>23.251292344941589</v>
      </c>
      <c r="H2" s="6">
        <f>SUMIFS(Concentrado!I$2:I563,Concentrado!$A$2:$A563,"="&amp;$A2,Concentrado!$B$2:$B563, "=Zacatecas")</f>
        <v>180.27906999999999</v>
      </c>
      <c r="I2" s="6">
        <f>SUMIFS(Concentrado!J$2:J563,Concentrado!$A$2:$A563,"="&amp;$A2,Concentrado!$B$2:$B563, "=Zacatecas")</f>
        <v>9.0235450320741162</v>
      </c>
      <c r="J2" s="6">
        <f>SUMIFS(Concentrado!K$2:K563,Concentrado!$A$2:$A563,"="&amp;$A2,Concentrado!$B$2:$B563, "=Zacatecas")</f>
        <v>62.379010000000001</v>
      </c>
      <c r="K2" s="6">
        <f>SUMIFS(Concentrado!L$2:L563,Concentrado!$A$2:$A563,"="&amp;$A2,Concentrado!$B$2:$B563, "=Zacatecas")</f>
        <v>3.1222693005416637</v>
      </c>
      <c r="L2" s="6">
        <f>SUMIFS(Concentrado!M$2:M563,Concentrado!$A$2:$A563,"="&amp;$A2,Concentrado!$B$2:$B563, "=Zacatecas")</f>
        <v>0.85501000000000005</v>
      </c>
      <c r="M2" s="6">
        <f>SUMIFS(Concentrado!N$2:N563,Concentrado!$A$2:$A563,"="&amp;$A2,Concentrado!$B$2:$B563, "=Zacatecas")</f>
        <v>4.2795989783360272E-2</v>
      </c>
      <c r="N2" s="6">
        <f>SUMIFS(Concentrado!O$2:O563,Concentrado!$A$2:$A563,"="&amp;$A2,Concentrado!$B$2:$B563, "=Zacatecas")</f>
        <v>1997.8741100000002</v>
      </c>
      <c r="O2" s="6">
        <f>SUMIFS(Concentrado!P$2:P563,Concentrado!$A$2:$A563,"="&amp;$A2,Concentrado!$B$2:$B563, "=Zacatecas")</f>
        <v>0</v>
      </c>
      <c r="P2" s="6">
        <f>SUMIFS(Concentrado!Q$2:Q563,Concentrado!$A$2:$A563,"="&amp;$A2,Concentrado!$B$2:$B563, "=Zacatecas")</f>
        <v>0</v>
      </c>
      <c r="Q2" s="6">
        <f>SUMIFS(Concentrado!R$2:R563,Concentrado!$A$2:$A563,"="&amp;$A2,Concentrado!$B$2:$B563, "=Zacatecas")</f>
        <v>0</v>
      </c>
      <c r="R2" s="6">
        <f>SUMIFS(Concentrado!S$2:S563,Concentrado!$A$2:$A563,"="&amp;$A2,Concentrado!$B$2:$B563, "=Zacatecas")</f>
        <v>0</v>
      </c>
      <c r="S2" s="6">
        <f>SUMIFS(Concentrado!T$2:T563,Concentrado!$A$2:$A563,"="&amp;$A2,Concentrado!$B$2:$B563, "=Zacatecas")</f>
        <v>0</v>
      </c>
      <c r="T2" s="6">
        <f>SUMIFS(Concentrado!U$2:U563,Concentrado!$A$2:$A563,"="&amp;$A2,Concentrado!$B$2:$B563, "=Zacatecas")</f>
        <v>0.85501000000000005</v>
      </c>
    </row>
    <row r="3" spans="1:20" x14ac:dyDescent="0.25">
      <c r="A3" s="3">
        <v>2004</v>
      </c>
      <c r="B3" s="6">
        <f>SUMIFS(Concentrado!C$2:C564,Concentrado!$A$2:$A564,"="&amp;$A3,Concentrado!$B$2:$B564, "=Zacatecas")</f>
        <v>1088.0820000000001</v>
      </c>
      <c r="C3" s="6">
        <f>SUMIFS(Concentrado!D$2:D564,Concentrado!$A$2:$A564,"="&amp;$A3,Concentrado!$B$2:$B564, "=Zacatecas")</f>
        <v>42.106240783302809</v>
      </c>
      <c r="D3" s="6">
        <f>SUMIFS(Concentrado!E$2:E564,Concentrado!$A$2:$A564,"="&amp;$A3,Concentrado!$B$2:$B564, "=Zacatecas")</f>
        <v>449.46863999999999</v>
      </c>
      <c r="E3" s="6">
        <f>SUMIFS(Concentrado!F$2:F564,Concentrado!$A$2:$A564,"="&amp;$A3,Concentrado!$B$2:$B564, "=Zacatecas")</f>
        <v>17.393390186018742</v>
      </c>
      <c r="F3" s="6">
        <f>SUMIFS(Concentrado!G$2:G564,Concentrado!$A$2:$A564,"="&amp;$A3,Concentrado!$B$2:$B564, "=Zacatecas")</f>
        <v>492.9966</v>
      </c>
      <c r="G3" s="6">
        <f>SUMIFS(Concentrado!H$2:H564,Concentrado!$A$2:$A564,"="&amp;$A3,Concentrado!$B$2:$B564, "=Zacatecas")</f>
        <v>19.0778209224577</v>
      </c>
      <c r="H3" s="6">
        <f>SUMIFS(Concentrado!I$2:I564,Concentrado!$A$2:$A564,"="&amp;$A3,Concentrado!$B$2:$B564, "=Zacatecas")</f>
        <v>191.70631</v>
      </c>
      <c r="I3" s="6">
        <f>SUMIFS(Concentrado!J$2:J564,Concentrado!$A$2:$A564,"="&amp;$A3,Concentrado!$B$2:$B564, "=Zacatecas")</f>
        <v>7.4185879819154161</v>
      </c>
      <c r="J3" s="6">
        <f>SUMIFS(Concentrado!K$2:K564,Concentrado!$A$2:$A564,"="&amp;$A3,Concentrado!$B$2:$B564, "=Zacatecas")</f>
        <v>127.1669</v>
      </c>
      <c r="K3" s="6">
        <f>SUMIFS(Concentrado!L$2:L564,Concentrado!$A$2:$A564,"="&amp;$A3,Concentrado!$B$2:$B564, "=Zacatecas")</f>
        <v>4.9210630366702039</v>
      </c>
      <c r="L3" s="6">
        <f>SUMIFS(Concentrado!M$2:M564,Concentrado!$A$2:$A564,"="&amp;$A3,Concentrado!$B$2:$B564, "=Zacatecas")</f>
        <v>234.71430000000001</v>
      </c>
      <c r="M3" s="6">
        <f>SUMIFS(Concentrado!N$2:N564,Concentrado!$A$2:$A564,"="&amp;$A3,Concentrado!$B$2:$B564, "=Zacatecas")</f>
        <v>9.0828970896351287</v>
      </c>
      <c r="N3" s="6">
        <f>SUMIFS(Concentrado!O$2:O564,Concentrado!$A$2:$A564,"="&amp;$A3,Concentrado!$B$2:$B564, "=Zacatecas")</f>
        <v>2584.1347500000002</v>
      </c>
      <c r="O3" s="6">
        <f>SUMIFS(Concentrado!P$2:P564,Concentrado!$A$2:$A564,"="&amp;$A3,Concentrado!$B$2:$B564, "=Zacatecas")</f>
        <v>0</v>
      </c>
      <c r="P3" s="6">
        <f>SUMIFS(Concentrado!Q$2:Q564,Concentrado!$A$2:$A564,"="&amp;$A3,Concentrado!$B$2:$B564, "=Zacatecas")</f>
        <v>0</v>
      </c>
      <c r="Q3" s="6">
        <f>SUMIFS(Concentrado!R$2:R564,Concentrado!$A$2:$A564,"="&amp;$A3,Concentrado!$B$2:$B564, "=Zacatecas")</f>
        <v>0</v>
      </c>
      <c r="R3" s="6">
        <f>SUMIFS(Concentrado!S$2:S564,Concentrado!$A$2:$A564,"="&amp;$A3,Concentrado!$B$2:$B564, "=Zacatecas")</f>
        <v>0</v>
      </c>
      <c r="S3" s="6">
        <f>SUMIFS(Concentrado!T$2:T564,Concentrado!$A$2:$A564,"="&amp;$A3,Concentrado!$B$2:$B564, "=Zacatecas")</f>
        <v>234.53</v>
      </c>
      <c r="T3" s="6">
        <f>SUMIFS(Concentrado!U$2:U564,Concentrado!$A$2:$A564,"="&amp;$A3,Concentrado!$B$2:$B564, "=Zacatecas")</f>
        <v>0.18429999999999999</v>
      </c>
    </row>
    <row r="4" spans="1:20" x14ac:dyDescent="0.25">
      <c r="A4" s="3">
        <v>2005</v>
      </c>
      <c r="B4" s="6">
        <f>SUMIFS(Concentrado!C$2:C565,Concentrado!$A$2:$A565,"="&amp;$A4,Concentrado!$B$2:$B565, "=Zacatecas")</f>
        <v>1019.6826</v>
      </c>
      <c r="C4" s="6">
        <f>SUMIFS(Concentrado!D$2:D565,Concentrado!$A$2:$A565,"="&amp;$A4,Concentrado!$B$2:$B565, "=Zacatecas")</f>
        <v>37.465413068793971</v>
      </c>
      <c r="D4" s="6">
        <f>SUMIFS(Concentrado!E$2:E565,Concentrado!$A$2:$A565,"="&amp;$A4,Concentrado!$B$2:$B565, "=Zacatecas")</f>
        <v>643.96793000000002</v>
      </c>
      <c r="E4" s="6">
        <f>SUMIFS(Concentrado!F$2:F565,Concentrado!$A$2:$A565,"="&amp;$A4,Concentrado!$B$2:$B565, "=Zacatecas")</f>
        <v>23.660818082515288</v>
      </c>
      <c r="F4" s="6">
        <f>SUMIFS(Concentrado!G$2:G565,Concentrado!$A$2:$A565,"="&amp;$A4,Concentrado!$B$2:$B565, "=Zacatecas")</f>
        <v>521.15110000000004</v>
      </c>
      <c r="G4" s="6">
        <f>SUMIFS(Concentrado!H$2:H565,Concentrado!$A$2:$A565,"="&amp;$A4,Concentrado!$B$2:$B565, "=Zacatecas")</f>
        <v>19.148253812270951</v>
      </c>
      <c r="H4" s="6">
        <f>SUMIFS(Concentrado!I$2:I565,Concentrado!$A$2:$A565,"="&amp;$A4,Concentrado!$B$2:$B565, "=Zacatecas")</f>
        <v>212.56720000000001</v>
      </c>
      <c r="I4" s="6">
        <f>SUMIFS(Concentrado!J$2:J565,Concentrado!$A$2:$A565,"="&amp;$A4,Concentrado!$B$2:$B565, "=Zacatecas")</f>
        <v>7.8101930472060062</v>
      </c>
      <c r="J4" s="6">
        <f>SUMIFS(Concentrado!K$2:K565,Concentrado!$A$2:$A565,"="&amp;$A4,Concentrado!$B$2:$B565, "=Zacatecas")</f>
        <v>84.298000000000002</v>
      </c>
      <c r="K4" s="6">
        <f>SUMIFS(Concentrado!L$2:L565,Concentrado!$A$2:$A565,"="&amp;$A4,Concentrado!$B$2:$B565, "=Zacatecas")</f>
        <v>3.097296541956482</v>
      </c>
      <c r="L4" s="6">
        <f>SUMIFS(Concentrado!M$2:M565,Concentrado!$A$2:$A565,"="&amp;$A4,Concentrado!$B$2:$B565, "=Zacatecas")</f>
        <v>239.99700999999999</v>
      </c>
      <c r="M4" s="6">
        <f>SUMIFS(Concentrado!N$2:N565,Concentrado!$A$2:$A565,"="&amp;$A4,Concentrado!$B$2:$B565, "=Zacatecas")</f>
        <v>8.8180254472572912</v>
      </c>
      <c r="N4" s="6">
        <f>SUMIFS(Concentrado!O$2:O565,Concentrado!$A$2:$A565,"="&amp;$A4,Concentrado!$B$2:$B565, "=Zacatecas")</f>
        <v>2721.6638400000002</v>
      </c>
      <c r="O4" s="6">
        <f>SUMIFS(Concentrado!P$2:P565,Concentrado!$A$2:$A565,"="&amp;$A4,Concentrado!$B$2:$B565, "=Zacatecas")</f>
        <v>0</v>
      </c>
      <c r="P4" s="6">
        <f>SUMIFS(Concentrado!Q$2:Q565,Concentrado!$A$2:$A565,"="&amp;$A4,Concentrado!$B$2:$B565, "=Zacatecas")</f>
        <v>0</v>
      </c>
      <c r="Q4" s="6">
        <f>SUMIFS(Concentrado!R$2:R565,Concentrado!$A$2:$A565,"="&amp;$A4,Concentrado!$B$2:$B565, "=Zacatecas")</f>
        <v>0</v>
      </c>
      <c r="R4" s="6">
        <f>SUMIFS(Concentrado!S$2:S565,Concentrado!$A$2:$A565,"="&amp;$A4,Concentrado!$B$2:$B565, "=Zacatecas")</f>
        <v>0</v>
      </c>
      <c r="S4" s="6">
        <f>SUMIFS(Concentrado!T$2:T565,Concentrado!$A$2:$A565,"="&amp;$A4,Concentrado!$B$2:$B565, "=Zacatecas")</f>
        <v>239.9725</v>
      </c>
      <c r="T4" s="6">
        <f>SUMIFS(Concentrado!U$2:U565,Concentrado!$A$2:$A565,"="&amp;$A4,Concentrado!$B$2:$B565, "=Zacatecas")</f>
        <v>2.4510000000000001E-2</v>
      </c>
    </row>
    <row r="5" spans="1:20" x14ac:dyDescent="0.25">
      <c r="A5" s="3">
        <v>2006</v>
      </c>
      <c r="B5" s="6">
        <f>SUMIFS(Concentrado!C$2:C566,Concentrado!$A$2:$A566,"="&amp;$A5,Concentrado!$B$2:$B566, "=Zacatecas")</f>
        <v>1166.5481400000001</v>
      </c>
      <c r="C5" s="6">
        <f>SUMIFS(Concentrado!D$2:D566,Concentrado!$A$2:$A566,"="&amp;$A5,Concentrado!$B$2:$B566, "=Zacatecas")</f>
        <v>44.119121947781011</v>
      </c>
      <c r="D5" s="6">
        <f>SUMIFS(Concentrado!E$2:E566,Concentrado!$A$2:$A566,"="&amp;$A5,Concentrado!$B$2:$B566, "=Zacatecas")</f>
        <v>318.96996999999999</v>
      </c>
      <c r="E5" s="6">
        <f>SUMIFS(Concentrado!F$2:F566,Concentrado!$A$2:$A566,"="&amp;$A5,Concentrado!$B$2:$B566, "=Zacatecas")</f>
        <v>12.063518445205396</v>
      </c>
      <c r="F5" s="6">
        <f>SUMIFS(Concentrado!G$2:G566,Concentrado!$A$2:$A566,"="&amp;$A5,Concentrado!$B$2:$B566, "=Zacatecas")</f>
        <v>581.6232</v>
      </c>
      <c r="G5" s="6">
        <f>SUMIFS(Concentrado!H$2:H566,Concentrado!$A$2:$A566,"="&amp;$A5,Concentrado!$B$2:$B566, "=Zacatecas")</f>
        <v>21.997124686563403</v>
      </c>
      <c r="H5" s="6">
        <f>SUMIFS(Concentrado!I$2:I566,Concentrado!$A$2:$A566,"="&amp;$A5,Concentrado!$B$2:$B566, "=Zacatecas")</f>
        <v>223.50308000000001</v>
      </c>
      <c r="I5" s="6">
        <f>SUMIFS(Concentrado!J$2:J566,Concentrado!$A$2:$A566,"="&amp;$A5,Concentrado!$B$2:$B566, "=Zacatecas")</f>
        <v>8.4529384635808125</v>
      </c>
      <c r="J5" s="6">
        <f>SUMIFS(Concentrado!K$2:K566,Concentrado!$A$2:$A566,"="&amp;$A5,Concentrado!$B$2:$B566, "=Zacatecas")</f>
        <v>104.563</v>
      </c>
      <c r="K5" s="6">
        <f>SUMIFS(Concentrado!L$2:L566,Concentrado!$A$2:$A566,"="&amp;$A5,Concentrado!$B$2:$B566, "=Zacatecas")</f>
        <v>3.9545969772201817</v>
      </c>
      <c r="L5" s="6">
        <f>SUMIFS(Concentrado!M$2:M566,Concentrado!$A$2:$A566,"="&amp;$A5,Concentrado!$B$2:$B566, "=Zacatecas")</f>
        <v>248.88</v>
      </c>
      <c r="M5" s="6">
        <f>SUMIFS(Concentrado!N$2:N566,Concentrado!$A$2:$A566,"="&amp;$A5,Concentrado!$B$2:$B566, "=Zacatecas")</f>
        <v>9.412699479649195</v>
      </c>
      <c r="N5" s="6">
        <f>SUMIFS(Concentrado!O$2:O566,Concentrado!$A$2:$A566,"="&amp;$A5,Concentrado!$B$2:$B566, "=Zacatecas")</f>
        <v>2644.0873900000001</v>
      </c>
      <c r="O5" s="6">
        <f>SUMIFS(Concentrado!P$2:P566,Concentrado!$A$2:$A566,"="&amp;$A5,Concentrado!$B$2:$B566, "=Zacatecas")</f>
        <v>0</v>
      </c>
      <c r="P5" s="6">
        <f>SUMIFS(Concentrado!Q$2:Q566,Concentrado!$A$2:$A566,"="&amp;$A5,Concentrado!$B$2:$B566, "=Zacatecas")</f>
        <v>0</v>
      </c>
      <c r="Q5" s="6">
        <f>SUMIFS(Concentrado!R$2:R566,Concentrado!$A$2:$A566,"="&amp;$A5,Concentrado!$B$2:$B566, "=Zacatecas")</f>
        <v>0</v>
      </c>
      <c r="R5" s="6">
        <f>SUMIFS(Concentrado!S$2:S566,Concentrado!$A$2:$A566,"="&amp;$A5,Concentrado!$B$2:$B566, "=Zacatecas")</f>
        <v>0</v>
      </c>
      <c r="S5" s="6">
        <f>SUMIFS(Concentrado!T$2:T566,Concentrado!$A$2:$A566,"="&amp;$A5,Concentrado!$B$2:$B566, "=Zacatecas")</f>
        <v>248.88</v>
      </c>
      <c r="T5" s="6">
        <f>SUMIFS(Concentrado!U$2:U566,Concentrado!$A$2:$A566,"="&amp;$A5,Concentrado!$B$2:$B566, "=Zacatecas")</f>
        <v>0</v>
      </c>
    </row>
    <row r="6" spans="1:20" x14ac:dyDescent="0.25">
      <c r="A6" s="3">
        <v>2007</v>
      </c>
      <c r="B6" s="6">
        <f>SUMIFS(Concentrado!C$2:C567,Concentrado!$A$2:$A567,"="&amp;$A6,Concentrado!$B$2:$B567, "=Zacatecas")</f>
        <v>1194.7053000000001</v>
      </c>
      <c r="C6" s="6">
        <f>SUMIFS(Concentrado!D$2:D567,Concentrado!$A$2:$A567,"="&amp;$A6,Concentrado!$B$2:$B567, "=Zacatecas")</f>
        <v>38.120814590363558</v>
      </c>
      <c r="D6" s="6">
        <f>SUMIFS(Concentrado!E$2:E567,Concentrado!$A$2:$A567,"="&amp;$A6,Concentrado!$B$2:$B567, "=Zacatecas")</f>
        <v>565.34490000000005</v>
      </c>
      <c r="E6" s="6">
        <f>SUMIFS(Concentrado!F$2:F567,Concentrado!$A$2:$A567,"="&amp;$A6,Concentrado!$B$2:$B567, "=Zacatecas")</f>
        <v>18.039099778420358</v>
      </c>
      <c r="F6" s="6">
        <f>SUMIFS(Concentrado!G$2:G567,Concentrado!$A$2:$A567,"="&amp;$A6,Concentrado!$B$2:$B567, "=Zacatecas")</f>
        <v>721.68799999999999</v>
      </c>
      <c r="G6" s="6">
        <f>SUMIFS(Concentrado!H$2:H567,Concentrado!$A$2:$A567,"="&amp;$A6,Concentrado!$B$2:$B567, "=Zacatecas")</f>
        <v>23.02771607365456</v>
      </c>
      <c r="H6" s="6">
        <f>SUMIFS(Concentrado!I$2:I567,Concentrado!$A$2:$A567,"="&amp;$A6,Concentrado!$B$2:$B567, "=Zacatecas")</f>
        <v>247.42179999999999</v>
      </c>
      <c r="I6" s="6">
        <f>SUMIFS(Concentrado!J$2:J567,Concentrado!$A$2:$A567,"="&amp;$A6,Concentrado!$B$2:$B567, "=Zacatecas")</f>
        <v>7.8947674907058785</v>
      </c>
      <c r="J6" s="6">
        <f>SUMIFS(Concentrado!K$2:K567,Concentrado!$A$2:$A567,"="&amp;$A6,Concentrado!$B$2:$B567, "=Zacatecas")</f>
        <v>132.3389</v>
      </c>
      <c r="K6" s="6">
        <f>SUMIFS(Concentrado!L$2:L567,Concentrado!$A$2:$A567,"="&amp;$A6,Concentrado!$B$2:$B567, "=Zacatecas")</f>
        <v>4.2226871095262268</v>
      </c>
      <c r="L6" s="6">
        <f>SUMIFS(Concentrado!M$2:M567,Concentrado!$A$2:$A567,"="&amp;$A6,Concentrado!$B$2:$B567, "=Zacatecas")</f>
        <v>272.4984</v>
      </c>
      <c r="M6" s="6">
        <f>SUMIFS(Concentrado!N$2:N567,Concentrado!$A$2:$A567,"="&amp;$A6,Concentrado!$B$2:$B567, "=Zacatecas")</f>
        <v>8.6949149573294147</v>
      </c>
      <c r="N6" s="6">
        <f>SUMIFS(Concentrado!O$2:O567,Concentrado!$A$2:$A567,"="&amp;$A6,Concentrado!$B$2:$B567, "=Zacatecas")</f>
        <v>3133.9973</v>
      </c>
      <c r="O6" s="6">
        <f>SUMIFS(Concentrado!P$2:P567,Concentrado!$A$2:$A567,"="&amp;$A6,Concentrado!$B$2:$B567, "=Zacatecas")</f>
        <v>0</v>
      </c>
      <c r="P6" s="6">
        <f>SUMIFS(Concentrado!Q$2:Q567,Concentrado!$A$2:$A567,"="&amp;$A6,Concentrado!$B$2:$B567, "=Zacatecas")</f>
        <v>0</v>
      </c>
      <c r="Q6" s="6">
        <f>SUMIFS(Concentrado!R$2:R567,Concentrado!$A$2:$A567,"="&amp;$A6,Concentrado!$B$2:$B567, "=Zacatecas")</f>
        <v>0</v>
      </c>
      <c r="R6" s="6">
        <f>SUMIFS(Concentrado!S$2:S567,Concentrado!$A$2:$A567,"="&amp;$A6,Concentrado!$B$2:$B567, "=Zacatecas")</f>
        <v>0</v>
      </c>
      <c r="S6" s="6">
        <f>SUMIFS(Concentrado!T$2:T567,Concentrado!$A$2:$A567,"="&amp;$A6,Concentrado!$B$2:$B567, "=Zacatecas")</f>
        <v>272.4984</v>
      </c>
      <c r="T6" s="6">
        <f>SUMIFS(Concentrado!U$2:U567,Concentrado!$A$2:$A567,"="&amp;$A6,Concentrado!$B$2:$B567, "=Zacatecas")</f>
        <v>0</v>
      </c>
    </row>
    <row r="7" spans="1:20" x14ac:dyDescent="0.25">
      <c r="A7" s="3">
        <v>2008</v>
      </c>
      <c r="B7" s="6">
        <f>SUMIFS(Concentrado!C$2:C568,Concentrado!$A$2:$A568,"="&amp;$A7,Concentrado!$B$2:$B568, "=Zacatecas")</f>
        <v>1264.4715000000001</v>
      </c>
      <c r="C7" s="6">
        <f>SUMIFS(Concentrado!D$2:D568,Concentrado!$A$2:$A568,"="&amp;$A7,Concentrado!$B$2:$B568, "=Zacatecas")</f>
        <v>32.957923910409939</v>
      </c>
      <c r="D7" s="6">
        <f>SUMIFS(Concentrado!E$2:E568,Concentrado!$A$2:$A568,"="&amp;$A7,Concentrado!$B$2:$B568, "=Zacatecas")</f>
        <v>876.08893999999998</v>
      </c>
      <c r="E7" s="6">
        <f>SUMIFS(Concentrado!F$2:F568,Concentrado!$A$2:$A568,"="&amp;$A7,Concentrado!$B$2:$B568, "=Zacatecas")</f>
        <v>22.834893964214846</v>
      </c>
      <c r="F7" s="6">
        <f>SUMIFS(Concentrado!G$2:G568,Concentrado!$A$2:$A568,"="&amp;$A7,Concentrado!$B$2:$B568, "=Zacatecas")</f>
        <v>914.01880000000006</v>
      </c>
      <c r="G7" s="6">
        <f>SUMIFS(Concentrado!H$2:H568,Concentrado!$A$2:$A568,"="&amp;$A7,Concentrado!$B$2:$B568, "=Zacatecas")</f>
        <v>23.823519994783748</v>
      </c>
      <c r="H7" s="6">
        <f>SUMIFS(Concentrado!I$2:I568,Concentrado!$A$2:$A568,"="&amp;$A7,Concentrado!$B$2:$B568, "=Zacatecas")</f>
        <v>349.72469999999998</v>
      </c>
      <c r="I7" s="6">
        <f>SUMIFS(Concentrado!J$2:J568,Concentrado!$A$2:$A568,"="&amp;$A7,Concentrado!$B$2:$B568, "=Zacatecas")</f>
        <v>9.1154288983112242</v>
      </c>
      <c r="J7" s="6">
        <f>SUMIFS(Concentrado!K$2:K568,Concentrado!$A$2:$A568,"="&amp;$A7,Concentrado!$B$2:$B568, "=Zacatecas")</f>
        <v>166.60550000000001</v>
      </c>
      <c r="K7" s="6">
        <f>SUMIFS(Concentrado!L$2:L568,Concentrado!$A$2:$A568,"="&amp;$A7,Concentrado!$B$2:$B568, "=Zacatecas")</f>
        <v>4.3425030869069037</v>
      </c>
      <c r="L7" s="6">
        <f>SUMIFS(Concentrado!M$2:M568,Concentrado!$A$2:$A568,"="&amp;$A7,Concentrado!$B$2:$B568, "=Zacatecas")</f>
        <v>265.71420000000001</v>
      </c>
      <c r="M7" s="6">
        <f>SUMIFS(Concentrado!N$2:N568,Concentrado!$A$2:$A568,"="&amp;$A7,Concentrado!$B$2:$B568, "=Zacatecas")</f>
        <v>6.9257301453733415</v>
      </c>
      <c r="N7" s="6">
        <f>SUMIFS(Concentrado!O$2:O568,Concentrado!$A$2:$A568,"="&amp;$A7,Concentrado!$B$2:$B568, "=Zacatecas")</f>
        <v>3836.6236399999998</v>
      </c>
      <c r="O7" s="6">
        <f>SUMIFS(Concentrado!P$2:P568,Concentrado!$A$2:$A568,"="&amp;$A7,Concentrado!$B$2:$B568, "=Zacatecas")</f>
        <v>0</v>
      </c>
      <c r="P7" s="6">
        <f>SUMIFS(Concentrado!Q$2:Q568,Concentrado!$A$2:$A568,"="&amp;$A7,Concentrado!$B$2:$B568, "=Zacatecas")</f>
        <v>0</v>
      </c>
      <c r="Q7" s="6">
        <f>SUMIFS(Concentrado!R$2:R568,Concentrado!$A$2:$A568,"="&amp;$A7,Concentrado!$B$2:$B568, "=Zacatecas")</f>
        <v>0</v>
      </c>
      <c r="R7" s="6">
        <f>SUMIFS(Concentrado!S$2:S568,Concentrado!$A$2:$A568,"="&amp;$A7,Concentrado!$B$2:$B568, "=Zacatecas")</f>
        <v>0</v>
      </c>
      <c r="S7" s="6">
        <f>SUMIFS(Concentrado!T$2:T568,Concentrado!$A$2:$A568,"="&amp;$A7,Concentrado!$B$2:$B568, "=Zacatecas")</f>
        <v>265.71420000000001</v>
      </c>
      <c r="T7" s="6">
        <f>SUMIFS(Concentrado!U$2:U568,Concentrado!$A$2:$A568,"="&amp;$A7,Concentrado!$B$2:$B568, "=Zacatecas")</f>
        <v>0</v>
      </c>
    </row>
    <row r="8" spans="1:20" x14ac:dyDescent="0.25">
      <c r="A8" s="3">
        <v>2009</v>
      </c>
      <c r="B8" s="6">
        <f>SUMIFS(Concentrado!C$2:C569,Concentrado!$A$2:$A569,"="&amp;$A8,Concentrado!$B$2:$B569, "=Zacatecas")</f>
        <v>1349.6634300000001</v>
      </c>
      <c r="C8" s="6">
        <f>SUMIFS(Concentrado!D$2:D569,Concentrado!$A$2:$A569,"="&amp;$A8,Concentrado!$B$2:$B569, "=Zacatecas")</f>
        <v>32.880141496459274</v>
      </c>
      <c r="D8" s="6">
        <f>SUMIFS(Concentrado!E$2:E569,Concentrado!$A$2:$A569,"="&amp;$A8,Concentrado!$B$2:$B569, "=Zacatecas")</f>
        <v>947.26122999999995</v>
      </c>
      <c r="E8" s="6">
        <f>SUMIFS(Concentrado!F$2:F569,Concentrado!$A$2:$A569,"="&amp;$A8,Concentrado!$B$2:$B569, "=Zacatecas")</f>
        <v>23.07692613150973</v>
      </c>
      <c r="F8" s="6">
        <f>SUMIFS(Concentrado!G$2:G569,Concentrado!$A$2:$A569,"="&amp;$A8,Concentrado!$B$2:$B569, "=Zacatecas")</f>
        <v>1010.66514</v>
      </c>
      <c r="G8" s="6">
        <f>SUMIFS(Concentrado!H$2:H569,Concentrado!$A$2:$A569,"="&amp;$A8,Concentrado!$B$2:$B569, "=Zacatecas")</f>
        <v>24.621555322676869</v>
      </c>
      <c r="H8" s="6">
        <f>SUMIFS(Concentrado!I$2:I569,Concentrado!$A$2:$A569,"="&amp;$A8,Concentrado!$B$2:$B569, "=Zacatecas")</f>
        <v>335.93991</v>
      </c>
      <c r="I8" s="6">
        <f>SUMIFS(Concentrado!J$2:J569,Concentrado!$A$2:$A569,"="&amp;$A8,Concentrado!$B$2:$B569, "=Zacatecas")</f>
        <v>8.184078733694216</v>
      </c>
      <c r="J8" s="6">
        <f>SUMIFS(Concentrado!K$2:K569,Concentrado!$A$2:$A569,"="&amp;$A8,Concentrado!$B$2:$B569, "=Zacatecas")</f>
        <v>155.44938999999999</v>
      </c>
      <c r="K8" s="6">
        <f>SUMIFS(Concentrado!L$2:L569,Concentrado!$A$2:$A569,"="&amp;$A8,Concentrado!$B$2:$B569, "=Zacatecas")</f>
        <v>3.787016692552958</v>
      </c>
      <c r="L8" s="6">
        <f>SUMIFS(Concentrado!M$2:M569,Concentrado!$A$2:$A569,"="&amp;$A8,Concentrado!$B$2:$B569, "=Zacatecas")</f>
        <v>305.81902000000002</v>
      </c>
      <c r="M8" s="6">
        <f>SUMIFS(Concentrado!N$2:N569,Concentrado!$A$2:$A569,"="&amp;$A8,Concentrado!$B$2:$B569, "=Zacatecas")</f>
        <v>7.450281623106962</v>
      </c>
      <c r="N8" s="6">
        <f>SUMIFS(Concentrado!O$2:O569,Concentrado!$A$2:$A569,"="&amp;$A8,Concentrado!$B$2:$B569, "=Zacatecas")</f>
        <v>4104.7981199999995</v>
      </c>
      <c r="O8" s="6">
        <f>SUMIFS(Concentrado!P$2:P569,Concentrado!$A$2:$A569,"="&amp;$A8,Concentrado!$B$2:$B569, "=Zacatecas")</f>
        <v>0</v>
      </c>
      <c r="P8" s="6">
        <f>SUMIFS(Concentrado!Q$2:Q569,Concentrado!$A$2:$A569,"="&amp;$A8,Concentrado!$B$2:$B569, "=Zacatecas")</f>
        <v>0</v>
      </c>
      <c r="Q8" s="6">
        <f>SUMIFS(Concentrado!R$2:R569,Concentrado!$A$2:$A569,"="&amp;$A8,Concentrado!$B$2:$B569, "=Zacatecas")</f>
        <v>0</v>
      </c>
      <c r="R8" s="6">
        <f>SUMIFS(Concentrado!S$2:S569,Concentrado!$A$2:$A569,"="&amp;$A8,Concentrado!$B$2:$B569, "=Zacatecas")</f>
        <v>0</v>
      </c>
      <c r="S8" s="6">
        <f>SUMIFS(Concentrado!T$2:T569,Concentrado!$A$2:$A569,"="&amp;$A8,Concentrado!$B$2:$B569, "=Zacatecas")</f>
        <v>305.81902000000002</v>
      </c>
      <c r="T8" s="6">
        <f>SUMIFS(Concentrado!U$2:U569,Concentrado!$A$2:$A569,"="&amp;$A8,Concentrado!$B$2:$B569, "=Zacatecas")</f>
        <v>0</v>
      </c>
    </row>
    <row r="9" spans="1:20" x14ac:dyDescent="0.25">
      <c r="A9" s="3">
        <v>2010</v>
      </c>
      <c r="B9" s="6">
        <f>SUMIFS(Concentrado!C$2:C570,Concentrado!$A$2:$A570,"="&amp;$A9,Concentrado!$B$2:$B570, "=Zacatecas")</f>
        <v>1512.5822000000001</v>
      </c>
      <c r="C9" s="6">
        <f>SUMIFS(Concentrado!D$2:D570,Concentrado!$A$2:$A570,"="&amp;$A9,Concentrado!$B$2:$B570, "=Zacatecas")</f>
        <v>33.69451737082521</v>
      </c>
      <c r="D9" s="6">
        <f>SUMIFS(Concentrado!E$2:E570,Concentrado!$A$2:$A570,"="&amp;$A9,Concentrado!$B$2:$B570, "=Zacatecas")</f>
        <v>938.33429999999998</v>
      </c>
      <c r="E9" s="6">
        <f>SUMIFS(Concentrado!F$2:F570,Concentrado!$A$2:$A570,"="&amp;$A9,Concentrado!$B$2:$B570, "=Zacatecas")</f>
        <v>20.902481445961161</v>
      </c>
      <c r="F9" s="6">
        <f>SUMIFS(Concentrado!G$2:G570,Concentrado!$A$2:$A570,"="&amp;$A9,Concentrado!$B$2:$B570, "=Zacatecas")</f>
        <v>1068.8976399999999</v>
      </c>
      <c r="G9" s="6">
        <f>SUMIFS(Concentrado!H$2:H570,Concentrado!$A$2:$A570,"="&amp;$A9,Concentrado!$B$2:$B570, "=Zacatecas")</f>
        <v>23.810930803373246</v>
      </c>
      <c r="H9" s="6">
        <f>SUMIFS(Concentrado!I$2:I570,Concentrado!$A$2:$A570,"="&amp;$A9,Concentrado!$B$2:$B570, "=Zacatecas")</f>
        <v>347.61180000000002</v>
      </c>
      <c r="I9" s="6">
        <f>SUMIFS(Concentrado!J$2:J570,Concentrado!$A$2:$A570,"="&amp;$A9,Concentrado!$B$2:$B570, "=Zacatecas")</f>
        <v>7.7434547579654316</v>
      </c>
      <c r="J9" s="6">
        <f>SUMIFS(Concentrado!K$2:K570,Concentrado!$A$2:$A570,"="&amp;$A9,Concentrado!$B$2:$B570, "=Zacatecas")</f>
        <v>281.18979999999999</v>
      </c>
      <c r="K9" s="6">
        <f>SUMIFS(Concentrado!L$2:L570,Concentrado!$A$2:$A570,"="&amp;$A9,Concentrado!$B$2:$B570, "=Zacatecas")</f>
        <v>6.2638279100460563</v>
      </c>
      <c r="L9" s="6">
        <f>SUMIFS(Concentrado!M$2:M570,Concentrado!$A$2:$A570,"="&amp;$A9,Concentrado!$B$2:$B570, "=Zacatecas")</f>
        <v>340.48907000000003</v>
      </c>
      <c r="M9" s="6">
        <f>SUMIFS(Concentrado!N$2:N570,Concentrado!$A$2:$A570,"="&amp;$A9,Concentrado!$B$2:$B570, "=Zacatecas")</f>
        <v>7.5847877118288984</v>
      </c>
      <c r="N9" s="6">
        <f>SUMIFS(Concentrado!O$2:O570,Concentrado!$A$2:$A570,"="&amp;$A9,Concentrado!$B$2:$B570, "=Zacatecas")</f>
        <v>4489.1048099999998</v>
      </c>
      <c r="O9" s="6">
        <f>SUMIFS(Concentrado!P$2:P570,Concentrado!$A$2:$A570,"="&amp;$A9,Concentrado!$B$2:$B570, "=Zacatecas")</f>
        <v>0</v>
      </c>
      <c r="P9" s="6">
        <f>SUMIFS(Concentrado!Q$2:Q570,Concentrado!$A$2:$A570,"="&amp;$A9,Concentrado!$B$2:$B570, "=Zacatecas")</f>
        <v>0</v>
      </c>
      <c r="Q9" s="6">
        <f>SUMIFS(Concentrado!R$2:R570,Concentrado!$A$2:$A570,"="&amp;$A9,Concentrado!$B$2:$B570, "=Zacatecas")</f>
        <v>0</v>
      </c>
      <c r="R9" s="6">
        <f>SUMIFS(Concentrado!S$2:S570,Concentrado!$A$2:$A570,"="&amp;$A9,Concentrado!$B$2:$B570, "=Zacatecas")</f>
        <v>0</v>
      </c>
      <c r="S9" s="6">
        <f>SUMIFS(Concentrado!T$2:T570,Concentrado!$A$2:$A570,"="&amp;$A9,Concentrado!$B$2:$B570, "=Zacatecas")</f>
        <v>340.48907000000003</v>
      </c>
      <c r="T9" s="6">
        <f>SUMIFS(Concentrado!U$2:U570,Concentrado!$A$2:$A570,"="&amp;$A9,Concentrado!$B$2:$B570, "=Zacatecas")</f>
        <v>0</v>
      </c>
    </row>
    <row r="10" spans="1:20" x14ac:dyDescent="0.25">
      <c r="A10" s="3">
        <v>2011</v>
      </c>
      <c r="B10" s="6">
        <f>SUMIFS(Concentrado!C$2:C571,Concentrado!$A$2:$A571,"="&amp;$A10,Concentrado!$B$2:$B571, "=Zacatecas")</f>
        <v>1675.1476299999999</v>
      </c>
      <c r="C10" s="6">
        <f>SUMIFS(Concentrado!D$2:D571,Concentrado!$A$2:$A571,"="&amp;$A10,Concentrado!$B$2:$B571, "=Zacatecas")</f>
        <v>33.316058374590071</v>
      </c>
      <c r="D10" s="6">
        <f>SUMIFS(Concentrado!E$2:E571,Concentrado!$A$2:$A571,"="&amp;$A10,Concentrado!$B$2:$B571, "=Zacatecas")</f>
        <v>1079.36618</v>
      </c>
      <c r="E10" s="6">
        <f>SUMIFS(Concentrado!F$2:F571,Concentrado!$A$2:$A571,"="&amp;$A10,Concentrado!$B$2:$B571, "=Zacatecas")</f>
        <v>21.46690000118873</v>
      </c>
      <c r="F10" s="6">
        <f>SUMIFS(Concentrado!G$2:G571,Concentrado!$A$2:$A571,"="&amp;$A10,Concentrado!$B$2:$B571, "=Zacatecas")</f>
        <v>1246.2536299999999</v>
      </c>
      <c r="G10" s="6">
        <f>SUMIFS(Concentrado!H$2:H571,Concentrado!$A$2:$A571,"="&amp;$A10,Concentrado!$B$2:$B571, "=Zacatecas")</f>
        <v>24.786029567211802</v>
      </c>
      <c r="H10" s="6">
        <f>SUMIFS(Concentrado!I$2:I571,Concentrado!$A$2:$A571,"="&amp;$A10,Concentrado!$B$2:$B571, "=Zacatecas")</f>
        <v>451.38607000000002</v>
      </c>
      <c r="I10" s="6">
        <f>SUMIFS(Concentrado!J$2:J571,Concentrado!$A$2:$A571,"="&amp;$A10,Concentrado!$B$2:$B571, "=Zacatecas")</f>
        <v>8.9773607939240581</v>
      </c>
      <c r="J10" s="6">
        <f>SUMIFS(Concentrado!K$2:K571,Concentrado!$A$2:$A571,"="&amp;$A10,Concentrado!$B$2:$B571, "=Zacatecas")</f>
        <v>189.47216</v>
      </c>
      <c r="K10" s="6">
        <f>SUMIFS(Concentrado!L$2:L571,Concentrado!$A$2:$A571,"="&amp;$A10,Concentrado!$B$2:$B571, "=Zacatecas")</f>
        <v>3.7683040168344268</v>
      </c>
      <c r="L10" s="6">
        <f>SUMIFS(Concentrado!M$2:M571,Concentrado!$A$2:$A571,"="&amp;$A10,Concentrado!$B$2:$B571, "=Zacatecas")</f>
        <v>386.423</v>
      </c>
      <c r="M10" s="6">
        <f>SUMIFS(Concentrado!N$2:N571,Concentrado!$A$2:$A571,"="&amp;$A10,Concentrado!$B$2:$B571, "=Zacatecas")</f>
        <v>7.6853472462508998</v>
      </c>
      <c r="N10" s="6">
        <f>SUMIFS(Concentrado!O$2:O571,Concentrado!$A$2:$A571,"="&amp;$A10,Concentrado!$B$2:$B571, "=Zacatecas")</f>
        <v>5028.0486700000001</v>
      </c>
      <c r="O10" s="6">
        <f>SUMIFS(Concentrado!P$2:P571,Concentrado!$A$2:$A571,"="&amp;$A10,Concentrado!$B$2:$B571, "=Zacatecas")</f>
        <v>0</v>
      </c>
      <c r="P10" s="6">
        <f>SUMIFS(Concentrado!Q$2:Q571,Concentrado!$A$2:$A571,"="&amp;$A10,Concentrado!$B$2:$B571, "=Zacatecas")</f>
        <v>0</v>
      </c>
      <c r="Q10" s="6">
        <f>SUMIFS(Concentrado!R$2:R571,Concentrado!$A$2:$A571,"="&amp;$A10,Concentrado!$B$2:$B571, "=Zacatecas")</f>
        <v>0</v>
      </c>
      <c r="R10" s="6">
        <f>SUMIFS(Concentrado!S$2:S571,Concentrado!$A$2:$A571,"="&amp;$A10,Concentrado!$B$2:$B571, "=Zacatecas")</f>
        <v>0</v>
      </c>
      <c r="S10" s="6">
        <f>SUMIFS(Concentrado!T$2:T571,Concentrado!$A$2:$A571,"="&amp;$A10,Concentrado!$B$2:$B571, "=Zacatecas")</f>
        <v>386.423</v>
      </c>
      <c r="T10" s="6">
        <f>SUMIFS(Concentrado!U$2:U571,Concentrado!$A$2:$A571,"="&amp;$A10,Concentrado!$B$2:$B571, "=Zacatecas")</f>
        <v>0</v>
      </c>
    </row>
    <row r="11" spans="1:20" x14ac:dyDescent="0.25">
      <c r="A11" s="3">
        <v>2012</v>
      </c>
      <c r="B11" s="6">
        <f>SUMIFS(Concentrado!C$2:C572,Concentrado!$A$2:$A572,"="&amp;$A11,Concentrado!$B$2:$B572, "=Zacatecas")</f>
        <v>1836.0305599999999</v>
      </c>
      <c r="C11" s="6">
        <f>SUMIFS(Concentrado!D$2:D572,Concentrado!$A$2:$A572,"="&amp;$A11,Concentrado!$B$2:$B572, "=Zacatecas")</f>
        <v>34.004167471026548</v>
      </c>
      <c r="D11" s="6">
        <f>SUMIFS(Concentrado!E$2:E572,Concentrado!$A$2:$A572,"="&amp;$A11,Concentrado!$B$2:$B572, "=Zacatecas")</f>
        <v>1219.2083</v>
      </c>
      <c r="E11" s="6">
        <f>SUMIFS(Concentrado!F$2:F572,Concentrado!$A$2:$A572,"="&amp;$A11,Concentrado!$B$2:$B572, "=Zacatecas")</f>
        <v>22.580323072218135</v>
      </c>
      <c r="F11" s="6">
        <f>SUMIFS(Concentrado!G$2:G572,Concentrado!$A$2:$A572,"="&amp;$A11,Concentrado!$B$2:$B572, "=Zacatecas")</f>
        <v>1408.63111</v>
      </c>
      <c r="G11" s="6">
        <f>SUMIFS(Concentrado!H$2:H572,Concentrado!$A$2:$A572,"="&amp;$A11,Concentrado!$B$2:$B572, "=Zacatecas")</f>
        <v>26.088524457533008</v>
      </c>
      <c r="H11" s="6">
        <f>SUMIFS(Concentrado!I$2:I572,Concentrado!$A$2:$A572,"="&amp;$A11,Concentrado!$B$2:$B572, "=Zacatecas")</f>
        <v>341.84404999999998</v>
      </c>
      <c r="I11" s="6">
        <f>SUMIFS(Concentrado!J$2:J572,Concentrado!$A$2:$A572,"="&amp;$A11,Concentrado!$B$2:$B572, "=Zacatecas")</f>
        <v>6.3311159293415979</v>
      </c>
      <c r="J11" s="6">
        <f>SUMIFS(Concentrado!K$2:K572,Concentrado!$A$2:$A572,"="&amp;$A11,Concentrado!$B$2:$B572, "=Zacatecas")</f>
        <v>200.95364000000001</v>
      </c>
      <c r="K11" s="6">
        <f>SUMIFS(Concentrado!L$2:L572,Concentrado!$A$2:$A572,"="&amp;$A11,Concentrado!$B$2:$B572, "=Zacatecas")</f>
        <v>3.7217578930017265</v>
      </c>
      <c r="L11" s="6">
        <f>SUMIFS(Concentrado!M$2:M572,Concentrado!$A$2:$A572,"="&amp;$A11,Concentrado!$B$2:$B572, "=Zacatecas")</f>
        <v>392.7604</v>
      </c>
      <c r="M11" s="6">
        <f>SUMIFS(Concentrado!N$2:N572,Concentrado!$A$2:$A572,"="&amp;$A11,Concentrado!$B$2:$B572, "=Zacatecas")</f>
        <v>7.2741111768789821</v>
      </c>
      <c r="N11" s="6">
        <f>SUMIFS(Concentrado!O$2:O572,Concentrado!$A$2:$A572,"="&amp;$A11,Concentrado!$B$2:$B572, "=Zacatecas")</f>
        <v>5399.4280600000002</v>
      </c>
      <c r="O11" s="6">
        <f>SUMIFS(Concentrado!P$2:P572,Concentrado!$A$2:$A572,"="&amp;$A11,Concentrado!$B$2:$B572, "=Zacatecas")</f>
        <v>0</v>
      </c>
      <c r="P11" s="6">
        <f>SUMIFS(Concentrado!Q$2:Q572,Concentrado!$A$2:$A572,"="&amp;$A11,Concentrado!$B$2:$B572, "=Zacatecas")</f>
        <v>0</v>
      </c>
      <c r="Q11" s="6">
        <f>SUMIFS(Concentrado!R$2:R572,Concentrado!$A$2:$A572,"="&amp;$A11,Concentrado!$B$2:$B572, "=Zacatecas")</f>
        <v>0</v>
      </c>
      <c r="R11" s="6">
        <f>SUMIFS(Concentrado!S$2:S572,Concentrado!$A$2:$A572,"="&amp;$A11,Concentrado!$B$2:$B572, "=Zacatecas")</f>
        <v>0</v>
      </c>
      <c r="S11" s="6">
        <f>SUMIFS(Concentrado!T$2:T572,Concentrado!$A$2:$A572,"="&amp;$A11,Concentrado!$B$2:$B572, "=Zacatecas")</f>
        <v>392.7604</v>
      </c>
      <c r="T11" s="6">
        <f>SUMIFS(Concentrado!U$2:U572,Concentrado!$A$2:$A572,"="&amp;$A11,Concentrado!$B$2:$B572, "=Zacatecas")</f>
        <v>0</v>
      </c>
    </row>
    <row r="12" spans="1:20" x14ac:dyDescent="0.25">
      <c r="A12" s="3">
        <v>2013</v>
      </c>
      <c r="B12" s="6">
        <f>SUMIFS(Concentrado!C$2:C573,Concentrado!$A$2:$A573,"="&amp;$A12,Concentrado!$B$2:$B573, "=Zacatecas")</f>
        <v>1906.8108099999999</v>
      </c>
      <c r="C12" s="6">
        <f>SUMIFS(Concentrado!D$2:D573,Concentrado!$A$2:$A573,"="&amp;$A12,Concentrado!$B$2:$B573, "=Zacatecas")</f>
        <v>32.943396166631196</v>
      </c>
      <c r="D12" s="6">
        <f>SUMIFS(Concentrado!E$2:E573,Concentrado!$A$2:$A573,"="&amp;$A12,Concentrado!$B$2:$B573, "=Zacatecas")</f>
        <v>1285.7891500000001</v>
      </c>
      <c r="E12" s="6">
        <f>SUMIFS(Concentrado!F$2:F573,Concentrado!$A$2:$A573,"="&amp;$A12,Concentrado!$B$2:$B573, "=Zacatecas")</f>
        <v>22.214191954998402</v>
      </c>
      <c r="F12" s="6">
        <f>SUMIFS(Concentrado!G$2:G573,Concentrado!$A$2:$A573,"="&amp;$A12,Concentrado!$B$2:$B573, "=Zacatecas")</f>
        <v>1501.4344000000001</v>
      </c>
      <c r="G12" s="6">
        <f>SUMIFS(Concentrado!H$2:H573,Concentrado!$A$2:$A573,"="&amp;$A12,Concentrado!$B$2:$B573, "=Zacatecas")</f>
        <v>25.939830002016933</v>
      </c>
      <c r="H12" s="6">
        <f>SUMIFS(Concentrado!I$2:I573,Concentrado!$A$2:$A573,"="&amp;$A12,Concentrado!$B$2:$B573, "=Zacatecas")</f>
        <v>469.74277999999998</v>
      </c>
      <c r="I12" s="6">
        <f>SUMIFS(Concentrado!J$2:J573,Concentrado!$A$2:$A573,"="&amp;$A12,Concentrado!$B$2:$B573, "=Zacatecas")</f>
        <v>8.11560455646603</v>
      </c>
      <c r="J12" s="6">
        <f>SUMIFS(Concentrado!K$2:K573,Concentrado!$A$2:$A573,"="&amp;$A12,Concentrado!$B$2:$B573, "=Zacatecas")</f>
        <v>191.16646</v>
      </c>
      <c r="K12" s="6">
        <f>SUMIFS(Concentrado!L$2:L573,Concentrado!$A$2:$A573,"="&amp;$A12,Concentrado!$B$2:$B573, "=Zacatecas")</f>
        <v>3.3027253634839924</v>
      </c>
      <c r="L12" s="6">
        <f>SUMIFS(Concentrado!M$2:M573,Concentrado!$A$2:$A573,"="&amp;$A12,Concentrado!$B$2:$B573, "=Zacatecas")</f>
        <v>433.19918999999999</v>
      </c>
      <c r="M12" s="6">
        <f>SUMIFS(Concentrado!N$2:N573,Concentrado!$A$2:$A573,"="&amp;$A12,Concentrado!$B$2:$B573, "=Zacatecas")</f>
        <v>7.4842519564034458</v>
      </c>
      <c r="N12" s="6">
        <f>SUMIFS(Concentrado!O$2:O573,Concentrado!$A$2:$A573,"="&amp;$A12,Concentrado!$B$2:$B573, "=Zacatecas")</f>
        <v>5788.1427899999999</v>
      </c>
      <c r="O12" s="6">
        <f>SUMIFS(Concentrado!P$2:P573,Concentrado!$A$2:$A573,"="&amp;$A12,Concentrado!$B$2:$B573, "=Zacatecas")</f>
        <v>0</v>
      </c>
      <c r="P12" s="6">
        <f>SUMIFS(Concentrado!Q$2:Q573,Concentrado!$A$2:$A573,"="&amp;$A12,Concentrado!$B$2:$B573, "=Zacatecas")</f>
        <v>0</v>
      </c>
      <c r="Q12" s="6">
        <f>SUMIFS(Concentrado!R$2:R573,Concentrado!$A$2:$A573,"="&amp;$A12,Concentrado!$B$2:$B573, "=Zacatecas")</f>
        <v>0</v>
      </c>
      <c r="R12" s="6">
        <f>SUMIFS(Concentrado!S$2:S573,Concentrado!$A$2:$A573,"="&amp;$A12,Concentrado!$B$2:$B573, "=Zacatecas")</f>
        <v>0</v>
      </c>
      <c r="S12" s="6">
        <f>SUMIFS(Concentrado!T$2:T573,Concentrado!$A$2:$A573,"="&amp;$A12,Concentrado!$B$2:$B573, "=Zacatecas")</f>
        <v>433.19918999999999</v>
      </c>
      <c r="T12" s="6">
        <f>SUMIFS(Concentrado!U$2:U573,Concentrado!$A$2:$A573,"="&amp;$A12,Concentrado!$B$2:$B573, "=Zacatecas")</f>
        <v>0</v>
      </c>
    </row>
    <row r="13" spans="1:20" x14ac:dyDescent="0.25">
      <c r="A13" s="3">
        <v>2014</v>
      </c>
      <c r="B13" s="6">
        <f>SUMIFS(Concentrado!C$2:C574,Concentrado!$A$2:$A574,"="&amp;$A13,Concentrado!$B$2:$B574, "=Zacatecas")</f>
        <v>1818.24415</v>
      </c>
      <c r="C13" s="6">
        <f>SUMIFS(Concentrado!D$2:D574,Concentrado!$A$2:$A574,"="&amp;$A13,Concentrado!$B$2:$B574, "=Zacatecas")</f>
        <v>30.139808666193336</v>
      </c>
      <c r="D13" s="6">
        <f>SUMIFS(Concentrado!E$2:E574,Concentrado!$A$2:$A574,"="&amp;$A13,Concentrado!$B$2:$B574, "=Zacatecas")</f>
        <v>1173.32</v>
      </c>
      <c r="E13" s="6">
        <f>SUMIFS(Concentrado!F$2:F574,Concentrado!$A$2:$A574,"="&amp;$A13,Concentrado!$B$2:$B574, "=Zacatecas")</f>
        <v>19.449335395479181</v>
      </c>
      <c r="F13" s="6">
        <f>SUMIFS(Concentrado!G$2:G574,Concentrado!$A$2:$A574,"="&amp;$A13,Concentrado!$B$2:$B574, "=Zacatecas")</f>
        <v>1642.82636</v>
      </c>
      <c r="G13" s="6">
        <f>SUMIFS(Concentrado!H$2:H574,Concentrado!$A$2:$A574,"="&amp;$A13,Concentrado!$B$2:$B574, "=Zacatecas")</f>
        <v>27.232026107263348</v>
      </c>
      <c r="H13" s="6">
        <f>SUMIFS(Concentrado!I$2:I574,Concentrado!$A$2:$A574,"="&amp;$A13,Concentrado!$B$2:$B574, "=Zacatecas")</f>
        <v>603.52841999999998</v>
      </c>
      <c r="I13" s="6">
        <f>SUMIFS(Concentrado!J$2:J574,Concentrado!$A$2:$A574,"="&amp;$A13,Concentrado!$B$2:$B574, "=Zacatecas")</f>
        <v>10.004284135004625</v>
      </c>
      <c r="J13" s="6">
        <f>SUMIFS(Concentrado!K$2:K574,Concentrado!$A$2:$A574,"="&amp;$A13,Concentrado!$B$2:$B574, "=Zacatecas")</f>
        <v>302.53062</v>
      </c>
      <c r="K13" s="6">
        <f>SUMIFS(Concentrado!L$2:L574,Concentrado!$A$2:$A574,"="&amp;$A13,Concentrado!$B$2:$B574, "=Zacatecas")</f>
        <v>5.0148463298863586</v>
      </c>
      <c r="L13" s="6">
        <f>SUMIFS(Concentrado!M$2:M574,Concentrado!$A$2:$A574,"="&amp;$A13,Concentrado!$B$2:$B574, "=Zacatecas")</f>
        <v>492.25015999999999</v>
      </c>
      <c r="M13" s="6">
        <f>SUMIFS(Concentrado!N$2:N574,Concentrado!$A$2:$A574,"="&amp;$A13,Concentrado!$B$2:$B574, "=Zacatecas")</f>
        <v>8.1596993661731592</v>
      </c>
      <c r="N13" s="6">
        <f>SUMIFS(Concentrado!O$2:O574,Concentrado!$A$2:$A574,"="&amp;$A13,Concentrado!$B$2:$B574, "=Zacatecas")</f>
        <v>6032.6997099999999</v>
      </c>
      <c r="O13" s="6">
        <f>SUMIFS(Concentrado!P$2:P574,Concentrado!$A$2:$A574,"="&amp;$A13,Concentrado!$B$2:$B574, "=Zacatecas")</f>
        <v>0</v>
      </c>
      <c r="P13" s="6">
        <f>SUMIFS(Concentrado!Q$2:Q574,Concentrado!$A$2:$A574,"="&amp;$A13,Concentrado!$B$2:$B574, "=Zacatecas")</f>
        <v>0</v>
      </c>
      <c r="Q13" s="6">
        <f>SUMIFS(Concentrado!R$2:R574,Concentrado!$A$2:$A574,"="&amp;$A13,Concentrado!$B$2:$B574, "=Zacatecas")</f>
        <v>0</v>
      </c>
      <c r="R13" s="6">
        <f>SUMIFS(Concentrado!S$2:S574,Concentrado!$A$2:$A574,"="&amp;$A13,Concentrado!$B$2:$B574, "=Zacatecas")</f>
        <v>0</v>
      </c>
      <c r="S13" s="6">
        <f>SUMIFS(Concentrado!T$2:T574,Concentrado!$A$2:$A574,"="&amp;$A13,Concentrado!$B$2:$B574, "=Zacatecas")</f>
        <v>492.25015999999999</v>
      </c>
      <c r="T13" s="6">
        <f>SUMIFS(Concentrado!U$2:U574,Concentrado!$A$2:$A574,"="&amp;$A13,Concentrado!$B$2:$B574, "=Zacatecas")</f>
        <v>0</v>
      </c>
    </row>
    <row r="14" spans="1:20" x14ac:dyDescent="0.25">
      <c r="A14" s="3">
        <v>2015</v>
      </c>
      <c r="B14" s="6">
        <f>SUMIFS(Concentrado!C$2:C575,Concentrado!$A$2:$A575,"="&amp;$A14,Concentrado!$B$2:$B575, "=Zacatecas")</f>
        <v>1993.36232</v>
      </c>
      <c r="C14" s="6">
        <f>SUMIFS(Concentrado!D$2:D575,Concentrado!$A$2:$A575,"="&amp;$A14,Concentrado!$B$2:$B575, "=Zacatecas")</f>
        <v>30.454273926326493</v>
      </c>
      <c r="D14" s="6">
        <f>SUMIFS(Concentrado!E$2:E575,Concentrado!$A$2:$A575,"="&amp;$A14,Concentrado!$B$2:$B575, "=Zacatecas")</f>
        <v>1182.4922999999999</v>
      </c>
      <c r="E14" s="6">
        <f>SUMIFS(Concentrado!F$2:F575,Concentrado!$A$2:$A575,"="&amp;$A14,Concentrado!$B$2:$B575, "=Zacatecas")</f>
        <v>18.065930141576992</v>
      </c>
      <c r="F14" s="6">
        <f>SUMIFS(Concentrado!G$2:G575,Concentrado!$A$2:$A575,"="&amp;$A14,Concentrado!$B$2:$B575, "=Zacatecas")</f>
        <v>1862.10195</v>
      </c>
      <c r="G14" s="6">
        <f>SUMIFS(Concentrado!H$2:H575,Concentrado!$A$2:$A575,"="&amp;$A14,Concentrado!$B$2:$B575, "=Zacatecas")</f>
        <v>28.448898775234561</v>
      </c>
      <c r="H14" s="6">
        <f>SUMIFS(Concentrado!I$2:I575,Concentrado!$A$2:$A575,"="&amp;$A14,Concentrado!$B$2:$B575, "=Zacatecas")</f>
        <v>640.52381000000003</v>
      </c>
      <c r="I14" s="6">
        <f>SUMIFS(Concentrado!J$2:J575,Concentrado!$A$2:$A575,"="&amp;$A14,Concentrado!$B$2:$B575, "=Zacatecas")</f>
        <v>9.7858213583942462</v>
      </c>
      <c r="J14" s="6">
        <f>SUMIFS(Concentrado!K$2:K575,Concentrado!$A$2:$A575,"="&amp;$A14,Concentrado!$B$2:$B575, "=Zacatecas")</f>
        <v>377.56348000000003</v>
      </c>
      <c r="K14" s="6">
        <f>SUMIFS(Concentrado!L$2:L575,Concentrado!$A$2:$A575,"="&amp;$A14,Concentrado!$B$2:$B575, "=Zacatecas")</f>
        <v>5.7683550697883641</v>
      </c>
      <c r="L14" s="6">
        <f>SUMIFS(Concentrado!M$2:M575,Concentrado!$A$2:$A575,"="&amp;$A14,Concentrado!$B$2:$B575, "=Zacatecas")</f>
        <v>489.38330999999999</v>
      </c>
      <c r="M14" s="6">
        <f>SUMIFS(Concentrado!N$2:N575,Concentrado!$A$2:$A575,"="&amp;$A14,Concentrado!$B$2:$B575, "=Zacatecas")</f>
        <v>7.4767207286793482</v>
      </c>
      <c r="N14" s="6">
        <f>SUMIFS(Concentrado!O$2:O575,Concentrado!$A$2:$A575,"="&amp;$A14,Concentrado!$B$2:$B575, "=Zacatecas")</f>
        <v>6545.4271699999999</v>
      </c>
      <c r="O14" s="6">
        <f>SUMIFS(Concentrado!P$2:P575,Concentrado!$A$2:$A575,"="&amp;$A14,Concentrado!$B$2:$B575, "=Zacatecas")</f>
        <v>0</v>
      </c>
      <c r="P14" s="6">
        <f>SUMIFS(Concentrado!Q$2:Q575,Concentrado!$A$2:$A575,"="&amp;$A14,Concentrado!$B$2:$B575, "=Zacatecas")</f>
        <v>0</v>
      </c>
      <c r="Q14" s="6">
        <f>SUMIFS(Concentrado!R$2:R575,Concentrado!$A$2:$A575,"="&amp;$A14,Concentrado!$B$2:$B575, "=Zacatecas")</f>
        <v>0</v>
      </c>
      <c r="R14" s="6">
        <f>SUMIFS(Concentrado!S$2:S575,Concentrado!$A$2:$A575,"="&amp;$A14,Concentrado!$B$2:$B575, "=Zacatecas")</f>
        <v>0</v>
      </c>
      <c r="S14" s="6">
        <f>SUMIFS(Concentrado!T$2:T575,Concentrado!$A$2:$A575,"="&amp;$A14,Concentrado!$B$2:$B575, "=Zacatecas")</f>
        <v>489.38330999999999</v>
      </c>
      <c r="T14" s="6">
        <f>SUMIFS(Concentrado!U$2:U575,Concentrado!$A$2:$A575,"="&amp;$A14,Concentrado!$B$2:$B575, "=Zacatecas")</f>
        <v>0</v>
      </c>
    </row>
    <row r="15" spans="1:20" x14ac:dyDescent="0.25">
      <c r="A15" s="3">
        <v>2016</v>
      </c>
      <c r="B15" s="6">
        <f>SUMIFS(Concentrado!C$2:C576,Concentrado!$A$2:$A576,"="&amp;$A15,Concentrado!$B$2:$B576, "=Zacatecas")</f>
        <v>2028.13726</v>
      </c>
      <c r="C15" s="6">
        <f>SUMIFS(Concentrado!D$2:D576,Concentrado!$A$2:$A576,"="&amp;$A15,Concentrado!$B$2:$B576, "=Zacatecas")</f>
        <v>30.209990236547668</v>
      </c>
      <c r="D15" s="6">
        <f>SUMIFS(Concentrado!E$2:E576,Concentrado!$A$2:$A576,"="&amp;$A15,Concentrado!$B$2:$B576, "=Zacatecas")</f>
        <v>1207.4352100000001</v>
      </c>
      <c r="E15" s="6">
        <f>SUMIFS(Concentrado!F$2:F576,Concentrado!$A$2:$A576,"="&amp;$A15,Concentrado!$B$2:$B576, "=Zacatecas")</f>
        <v>17.985274776404374</v>
      </c>
      <c r="F15" s="6">
        <f>SUMIFS(Concentrado!G$2:G576,Concentrado!$A$2:$A576,"="&amp;$A15,Concentrado!$B$2:$B576, "=Zacatecas")</f>
        <v>2018.40245</v>
      </c>
      <c r="G15" s="6">
        <f>SUMIFS(Concentrado!H$2:H576,Concentrado!$A$2:$A576,"="&amp;$A15,Concentrado!$B$2:$B576, "=Zacatecas")</f>
        <v>30.064985990111875</v>
      </c>
      <c r="H15" s="6">
        <f>SUMIFS(Concentrado!I$2:I576,Concentrado!$A$2:$A576,"="&amp;$A15,Concentrado!$B$2:$B576, "=Zacatecas")</f>
        <v>584.65152</v>
      </c>
      <c r="I15" s="6">
        <f>SUMIFS(Concentrado!J$2:J576,Concentrado!$A$2:$A576,"="&amp;$A15,Concentrado!$B$2:$B576, "=Zacatecas")</f>
        <v>8.7086397253915404</v>
      </c>
      <c r="J15" s="6">
        <f>SUMIFS(Concentrado!K$2:K576,Concentrado!$A$2:$A576,"="&amp;$A15,Concentrado!$B$2:$B576, "=Zacatecas")</f>
        <v>400.11216999999999</v>
      </c>
      <c r="K15" s="6">
        <f>SUMIFS(Concentrado!L$2:L576,Concentrado!$A$2:$A576,"="&amp;$A15,Concentrado!$B$2:$B576, "=Zacatecas")</f>
        <v>5.959845513229169</v>
      </c>
      <c r="L15" s="6">
        <f>SUMIFS(Concentrado!M$2:M576,Concentrado!$A$2:$A576,"="&amp;$A15,Concentrado!$B$2:$B576, "=Zacatecas")</f>
        <v>474.72685000000001</v>
      </c>
      <c r="M15" s="6">
        <f>SUMIFS(Concentrado!N$2:N576,Concentrado!$A$2:$A576,"="&amp;$A15,Concentrado!$B$2:$B576, "=Zacatecas")</f>
        <v>7.0712637583153661</v>
      </c>
      <c r="N15" s="6">
        <f>SUMIFS(Concentrado!O$2:O576,Concentrado!$A$2:$A576,"="&amp;$A15,Concentrado!$B$2:$B576, "=Zacatecas")</f>
        <v>6713.4654600000003</v>
      </c>
      <c r="O15" s="6">
        <f>SUMIFS(Concentrado!P$2:P576,Concentrado!$A$2:$A576,"="&amp;$A15,Concentrado!$B$2:$B576, "=Zacatecas")</f>
        <v>0</v>
      </c>
      <c r="P15" s="6">
        <f>SUMIFS(Concentrado!Q$2:Q576,Concentrado!$A$2:$A576,"="&amp;$A15,Concentrado!$B$2:$B576, "=Zacatecas")</f>
        <v>0</v>
      </c>
      <c r="Q15" s="6">
        <f>SUMIFS(Concentrado!R$2:R576,Concentrado!$A$2:$A576,"="&amp;$A15,Concentrado!$B$2:$B576, "=Zacatecas")</f>
        <v>0</v>
      </c>
      <c r="R15" s="6">
        <f>SUMIFS(Concentrado!S$2:S576,Concentrado!$A$2:$A576,"="&amp;$A15,Concentrado!$B$2:$B576, "=Zacatecas")</f>
        <v>0</v>
      </c>
      <c r="S15" s="6">
        <f>SUMIFS(Concentrado!T$2:T576,Concentrado!$A$2:$A576,"="&amp;$A15,Concentrado!$B$2:$B576, "=Zacatecas")</f>
        <v>474.72685000000001</v>
      </c>
      <c r="T15" s="6">
        <f>SUMIFS(Concentrado!U$2:U576,Concentrado!$A$2:$A576,"="&amp;$A15,Concentrado!$B$2:$B576, "=Zacatecas")</f>
        <v>0</v>
      </c>
    </row>
    <row r="16" spans="1:20" x14ac:dyDescent="0.25">
      <c r="A16" s="3">
        <v>2017</v>
      </c>
      <c r="B16" s="6">
        <f>SUMIFS(Concentrado!C$2:C577,Concentrado!$A$2:$A577,"="&amp;$A16,Concentrado!$B$2:$B577, "=Zacatecas")</f>
        <v>2178.8160699999999</v>
      </c>
      <c r="C16" s="6">
        <f>SUMIFS(Concentrado!D$2:D577,Concentrado!$A$2:$A577,"="&amp;$A16,Concentrado!$B$2:$B577, "=Zacatecas")</f>
        <v>29.487143696111602</v>
      </c>
      <c r="D16" s="6">
        <f>SUMIFS(Concentrado!E$2:E577,Concentrado!$A$2:$A577,"="&amp;$A16,Concentrado!$B$2:$B577, "=Zacatecas")</f>
        <v>1283.6175599999999</v>
      </c>
      <c r="E16" s="6">
        <f>SUMIFS(Concentrado!F$2:F577,Concentrado!$A$2:$A577,"="&amp;$A16,Concentrado!$B$2:$B577, "=Zacatecas")</f>
        <v>17.371918613842496</v>
      </c>
      <c r="F16" s="6">
        <f>SUMIFS(Concentrado!G$2:G577,Concentrado!$A$2:$A577,"="&amp;$A16,Concentrado!$B$2:$B577, "=Zacatecas")</f>
        <v>2199.6241500000001</v>
      </c>
      <c r="G16" s="6">
        <f>SUMIFS(Concentrado!H$2:H577,Concentrado!$A$2:$A577,"="&amp;$A16,Concentrado!$B$2:$B577, "=Zacatecas")</f>
        <v>29.768751149557726</v>
      </c>
      <c r="H16" s="6">
        <f>SUMIFS(Concentrado!I$2:I577,Concentrado!$A$2:$A577,"="&amp;$A16,Concentrado!$B$2:$B577, "=Zacatecas")</f>
        <v>608.40994000000001</v>
      </c>
      <c r="I16" s="6">
        <f>SUMIFS(Concentrado!J$2:J577,Concentrado!$A$2:$A577,"="&amp;$A16,Concentrado!$B$2:$B577, "=Zacatecas")</f>
        <v>8.2339540147244463</v>
      </c>
      <c r="J16" s="6">
        <f>SUMIFS(Concentrado!K$2:K577,Concentrado!$A$2:$A577,"="&amp;$A16,Concentrado!$B$2:$B577, "=Zacatecas")</f>
        <v>576.02844000000005</v>
      </c>
      <c r="K16" s="6">
        <f>SUMIFS(Concentrado!L$2:L577,Concentrado!$A$2:$A577,"="&amp;$A16,Concentrado!$B$2:$B577, "=Zacatecas")</f>
        <v>7.795716957111944</v>
      </c>
      <c r="L16" s="6">
        <f>SUMIFS(Concentrado!M$2:M577,Concentrado!$A$2:$A577,"="&amp;$A16,Concentrado!$B$2:$B577, "=Zacatecas")</f>
        <v>542.54121999999995</v>
      </c>
      <c r="M16" s="6">
        <f>SUMIFS(Concentrado!N$2:N577,Concentrado!$A$2:$A577,"="&amp;$A16,Concentrado!$B$2:$B577, "=Zacatecas")</f>
        <v>7.3425155686517849</v>
      </c>
      <c r="N16" s="6">
        <f>SUMIFS(Concentrado!O$2:O577,Concentrado!$A$2:$A577,"="&amp;$A16,Concentrado!$B$2:$B577, "=Zacatecas")</f>
        <v>7389.0373799999998</v>
      </c>
      <c r="O16" s="6">
        <f>SUMIFS(Concentrado!P$2:P577,Concentrado!$A$2:$A577,"="&amp;$A16,Concentrado!$B$2:$B577, "=Zacatecas")</f>
        <v>0</v>
      </c>
      <c r="P16" s="6">
        <f>SUMIFS(Concentrado!Q$2:Q577,Concentrado!$A$2:$A577,"="&amp;$A16,Concentrado!$B$2:$B577, "=Zacatecas")</f>
        <v>0</v>
      </c>
      <c r="Q16" s="6">
        <f>SUMIFS(Concentrado!R$2:R577,Concentrado!$A$2:$A577,"="&amp;$A16,Concentrado!$B$2:$B577, "=Zacatecas")</f>
        <v>0</v>
      </c>
      <c r="R16" s="6">
        <f>SUMIFS(Concentrado!S$2:S577,Concentrado!$A$2:$A577,"="&amp;$A16,Concentrado!$B$2:$B577, "=Zacatecas")</f>
        <v>0</v>
      </c>
      <c r="S16" s="6">
        <f>SUMIFS(Concentrado!T$2:T577,Concentrado!$A$2:$A577,"="&amp;$A16,Concentrado!$B$2:$B577, "=Zacatecas")</f>
        <v>542.54121999999995</v>
      </c>
      <c r="T16" s="6">
        <f>SUMIFS(Concentrado!U$2:U577,Concentrado!$A$2:$A577,"="&amp;$A16,Concentrado!$B$2:$B577, "=Zacatecas")</f>
        <v>0</v>
      </c>
    </row>
    <row r="17" spans="1:20" x14ac:dyDescent="0.25">
      <c r="A17" s="3">
        <v>2018</v>
      </c>
      <c r="B17" s="6">
        <f>SUMIFS(Concentrado!C$2:C578,Concentrado!$A$2:$A578,"="&amp;$A17,Concentrado!$B$2:$B578, "=Zacatecas")</f>
        <v>2301.7466599999998</v>
      </c>
      <c r="C17" s="6">
        <f>SUMIFS(Concentrado!D$2:D578,Concentrado!$A$2:$A578,"="&amp;$A17,Concentrado!$B$2:$B578, "=Zacatecas")</f>
        <v>30.195034137485333</v>
      </c>
      <c r="D17" s="6">
        <f>SUMIFS(Concentrado!E$2:E578,Concentrado!$A$2:$A578,"="&amp;$A17,Concentrado!$B$2:$B578, "=Zacatecas")</f>
        <v>1199.6003800000001</v>
      </c>
      <c r="E17" s="6">
        <f>SUMIFS(Concentrado!F$2:F578,Concentrado!$A$2:$A578,"="&amp;$A17,Concentrado!$B$2:$B578, "=Zacatecas")</f>
        <v>15.736733783482665</v>
      </c>
      <c r="F17" s="6">
        <f>SUMIFS(Concentrado!G$2:G578,Concentrado!$A$2:$A578,"="&amp;$A17,Concentrado!$B$2:$B578, "=Zacatecas")</f>
        <v>2273.6949800000002</v>
      </c>
      <c r="G17" s="6">
        <f>SUMIFS(Concentrado!H$2:H578,Concentrado!$A$2:$A578,"="&amp;$A17,Concentrado!$B$2:$B578, "=Zacatecas")</f>
        <v>29.827043406822646</v>
      </c>
      <c r="H17" s="6">
        <f>SUMIFS(Concentrado!I$2:I578,Concentrado!$A$2:$A578,"="&amp;$A17,Concentrado!$B$2:$B578, "=Zacatecas")</f>
        <v>657.16821000000004</v>
      </c>
      <c r="I17" s="6">
        <f>SUMIFS(Concentrado!J$2:J578,Concentrado!$A$2:$A578,"="&amp;$A17,Concentrado!$B$2:$B578, "=Zacatecas")</f>
        <v>8.6209385593374268</v>
      </c>
      <c r="J17" s="6">
        <f>SUMIFS(Concentrado!K$2:K578,Concentrado!$A$2:$A578,"="&amp;$A17,Concentrado!$B$2:$B578, "=Zacatecas")</f>
        <v>644.36913000000004</v>
      </c>
      <c r="K17" s="6">
        <f>SUMIFS(Concentrado!L$2:L578,Concentrado!$A$2:$A578,"="&amp;$A17,Concentrado!$B$2:$B578, "=Zacatecas")</f>
        <v>8.4530362161975408</v>
      </c>
      <c r="L17" s="6">
        <f>SUMIFS(Concentrado!M$2:M578,Concentrado!$A$2:$A578,"="&amp;$A17,Concentrado!$B$2:$B578, "=Zacatecas")</f>
        <v>546.35177999999996</v>
      </c>
      <c r="M17" s="6">
        <f>SUMIFS(Concentrado!N$2:N578,Concentrado!$A$2:$A578,"="&amp;$A17,Concentrado!$B$2:$B578, "=Zacatecas")</f>
        <v>7.1672138966743955</v>
      </c>
      <c r="N17" s="6">
        <f>SUMIFS(Concentrado!O$2:O578,Concentrado!$A$2:$A578,"="&amp;$A17,Concentrado!$B$2:$B578, "=Zacatecas")</f>
        <v>7622.9311399999997</v>
      </c>
      <c r="O17" s="6">
        <f>SUMIFS(Concentrado!P$2:P578,Concentrado!$A$2:$A578,"="&amp;$A17,Concentrado!$B$2:$B578, "=Zacatecas")</f>
        <v>0</v>
      </c>
      <c r="P17" s="6">
        <f>SUMIFS(Concentrado!Q$2:Q578,Concentrado!$A$2:$A578,"="&amp;$A17,Concentrado!$B$2:$B578, "=Zacatecas")</f>
        <v>0</v>
      </c>
      <c r="Q17" s="6">
        <f>SUMIFS(Concentrado!R$2:R578,Concentrado!$A$2:$A578,"="&amp;$A17,Concentrado!$B$2:$B578, "=Zacatecas")</f>
        <v>0</v>
      </c>
      <c r="R17" s="6">
        <f>SUMIFS(Concentrado!S$2:S578,Concentrado!$A$2:$A578,"="&amp;$A17,Concentrado!$B$2:$B578, "=Zacatecas")</f>
        <v>0</v>
      </c>
      <c r="S17" s="6">
        <f>SUMIFS(Concentrado!T$2:T578,Concentrado!$A$2:$A578,"="&amp;$A17,Concentrado!$B$2:$B578, "=Zacatecas")</f>
        <v>546.35177999999996</v>
      </c>
      <c r="T17" s="6">
        <f>SUMIFS(Concentrado!U$2:U578,Concentrado!$A$2:$A578,"="&amp;$A17,Concentrado!$B$2:$B578, "=Zacatecas")</f>
        <v>0</v>
      </c>
    </row>
    <row r="18" spans="1:20" x14ac:dyDescent="0.25">
      <c r="A18" s="3">
        <v>2019</v>
      </c>
      <c r="B18" s="6">
        <f>SUMIFS(Concentrado!C$2:C579,Concentrado!$A$2:$A579,"="&amp;$A18,Concentrado!$B$2:$B579, "=Zacatecas")</f>
        <v>2407.6369800000002</v>
      </c>
      <c r="C18" s="6">
        <f>SUMIFS(Concentrado!D$2:D579,Concentrado!$A$2:$A579,"="&amp;$A18,Concentrado!$B$2:$B579, "=Zacatecas")</f>
        <v>30.524090649979097</v>
      </c>
      <c r="D18" s="6">
        <f>SUMIFS(Concentrado!E$2:E579,Concentrado!$A$2:$A579,"="&amp;$A18,Concentrado!$B$2:$B579, "=Zacatecas")</f>
        <v>1192.42046</v>
      </c>
      <c r="E18" s="6">
        <f>SUMIFS(Concentrado!F$2:F579,Concentrado!$A$2:$A579,"="&amp;$A18,Concentrado!$B$2:$B579, "=Zacatecas")</f>
        <v>15.117540773912589</v>
      </c>
      <c r="F18" s="6">
        <f>SUMIFS(Concentrado!G$2:G579,Concentrado!$A$2:$A579,"="&amp;$A18,Concentrado!$B$2:$B579, "=Zacatecas")</f>
        <v>2316.8732500000001</v>
      </c>
      <c r="G18" s="6">
        <f>SUMIFS(Concentrado!H$2:H579,Concentrado!$A$2:$A579,"="&amp;$A18,Concentrado!$B$2:$B579, "=Zacatecas")</f>
        <v>29.373385479197811</v>
      </c>
      <c r="H18" s="6">
        <f>SUMIFS(Concentrado!I$2:I579,Concentrado!$A$2:$A579,"="&amp;$A18,Concentrado!$B$2:$B579, "=Zacatecas")</f>
        <v>677.14333999999997</v>
      </c>
      <c r="I18" s="6">
        <f>SUMIFS(Concentrado!J$2:J579,Concentrado!$A$2:$A579,"="&amp;$A18,Concentrado!$B$2:$B579, "=Zacatecas")</f>
        <v>8.5848426755721334</v>
      </c>
      <c r="J18" s="6">
        <f>SUMIFS(Concentrado!K$2:K579,Concentrado!$A$2:$A579,"="&amp;$A18,Concentrado!$B$2:$B579, "=Zacatecas")</f>
        <v>753.96768999999995</v>
      </c>
      <c r="K18" s="6">
        <f>SUMIFS(Concentrado!L$2:L579,Concentrado!$A$2:$A579,"="&amp;$A18,Concentrado!$B$2:$B579, "=Zacatecas")</f>
        <v>9.5588239871258871</v>
      </c>
      <c r="L18" s="6">
        <f>SUMIFS(Concentrado!M$2:M579,Concentrado!$A$2:$A579,"="&amp;$A18,Concentrado!$B$2:$B579, "=Zacatecas")</f>
        <v>539.61989000000005</v>
      </c>
      <c r="M18" s="6">
        <f>SUMIFS(Concentrado!N$2:N579,Concentrado!$A$2:$A579,"="&amp;$A18,Concentrado!$B$2:$B579, "=Zacatecas")</f>
        <v>6.8413164342124979</v>
      </c>
      <c r="N18" s="6">
        <f>SUMIFS(Concentrado!O$2:O579,Concentrado!$A$2:$A579,"="&amp;$A18,Concentrado!$B$2:$B579, "=Zacatecas")</f>
        <v>7887.6616099999992</v>
      </c>
      <c r="O18" s="6">
        <f>SUMIFS(Concentrado!P$2:P579,Concentrado!$A$2:$A579,"="&amp;$A18,Concentrado!$B$2:$B579, "=Zacatecas")</f>
        <v>0</v>
      </c>
      <c r="P18" s="6">
        <f>SUMIFS(Concentrado!Q$2:Q579,Concentrado!$A$2:$A579,"="&amp;$A18,Concentrado!$B$2:$B579, "=Zacatecas")</f>
        <v>0</v>
      </c>
      <c r="Q18" s="6">
        <f>SUMIFS(Concentrado!R$2:R579,Concentrado!$A$2:$A579,"="&amp;$A18,Concentrado!$B$2:$B579, "=Zacatecas")</f>
        <v>0</v>
      </c>
      <c r="R18" s="6">
        <f>SUMIFS(Concentrado!S$2:S579,Concentrado!$A$2:$A579,"="&amp;$A18,Concentrado!$B$2:$B579, "=Zacatecas")</f>
        <v>0</v>
      </c>
      <c r="S18" s="6">
        <f>SUMIFS(Concentrado!T$2:T579,Concentrado!$A$2:$A579,"="&amp;$A18,Concentrado!$B$2:$B579, "=Zacatecas")</f>
        <v>539.61989000000005</v>
      </c>
      <c r="T18" s="6">
        <f>SUMIFS(Concentrado!U$2:U579,Concentrado!$A$2:$A579,"="&amp;$A18,Concentrado!$B$2:$B579, "=Zacatecas")</f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"=Baja California")</f>
        <v>3574.9980999999998</v>
      </c>
      <c r="C2" s="6">
        <f>SUMIFS(Concentrado!D$2:D563,Concentrado!$A$2:$A563,"="&amp;$A2,Concentrado!$B$2:$B563, "=Baja California")</f>
        <v>72.490863976626812</v>
      </c>
      <c r="D2" s="6">
        <f>SUMIFS(Concentrado!E$2:E563,Concentrado!$A$2:$A563,"="&amp;$A2,Concentrado!$B$2:$B563, "=Baja California")</f>
        <v>348.61599999999999</v>
      </c>
      <c r="E2" s="6">
        <f>SUMIFS(Concentrado!F$2:F563,Concentrado!$A$2:$A563,"="&amp;$A2,Concentrado!$B$2:$B563, "=Baja California")</f>
        <v>7.0689478229584894</v>
      </c>
      <c r="F2" s="6">
        <f>SUMIFS(Concentrado!G$2:G563,Concentrado!$A$2:$A563,"="&amp;$A2,Concentrado!$B$2:$B563, "=Baja California")</f>
        <v>676.22825999999998</v>
      </c>
      <c r="G2" s="6">
        <f>SUMIFS(Concentrado!H$2:H563,Concentrado!$A$2:$A563,"="&amp;$A2,Concentrado!$B$2:$B563, "=Baja California")</f>
        <v>13.711999123247375</v>
      </c>
      <c r="H2" s="6">
        <f>SUMIFS(Concentrado!I$2:I563,Concentrado!$A$2:$A563,"="&amp;$A2,Concentrado!$B$2:$B563, "=Baja California")</f>
        <v>299.85399999999998</v>
      </c>
      <c r="I2" s="6">
        <f>SUMIFS(Concentrado!J$2:J563,Concentrado!$A$2:$A563,"="&amp;$A2,Concentrado!$B$2:$B563, "=Baja California")</f>
        <v>6.0801921899895435</v>
      </c>
      <c r="J2" s="6">
        <f>SUMIFS(Concentrado!K$2:K563,Concentrado!$A$2:$A563,"="&amp;$A2,Concentrado!$B$2:$B563, "=Baja California")</f>
        <v>5.1300100000000004</v>
      </c>
      <c r="K2" s="6">
        <f>SUMIFS(Concentrado!L$2:L563,Concentrado!$A$2:$A563,"="&amp;$A2,Concentrado!$B$2:$B563, "=Baja California")</f>
        <v>0.10402211321699315</v>
      </c>
      <c r="L2" s="6">
        <f>SUMIFS(Concentrado!M$2:M563,Concentrado!$A$2:$A563,"="&amp;$A2,Concentrado!$B$2:$B563, "=Baja California")</f>
        <v>26.82695</v>
      </c>
      <c r="M2" s="6">
        <f>SUMIFS(Concentrado!N$2:N563,Concentrado!$A$2:$A563,"="&amp;$A2,Concentrado!$B$2:$B563, "=Baja California")</f>
        <v>0.54397477396079419</v>
      </c>
      <c r="N2" s="6">
        <f>SUMIFS(Concentrado!O$2:O563,Concentrado!$A$2:$A563,"="&amp;$A2,Concentrado!$B$2:$B563, "=Baja California")</f>
        <v>4931.6533199999994</v>
      </c>
      <c r="O2" s="6">
        <f>SUMIFS(Concentrado!P$2:P563,Concentrado!$A$2:$A563,"="&amp;$A2,Concentrado!$B$2:$B563, "=Baja California")</f>
        <v>0</v>
      </c>
      <c r="P2" s="6">
        <f>SUMIFS(Concentrado!Q$2:Q563,Concentrado!$A$2:$A563,"="&amp;$A2,Concentrado!$B$2:$B563, "=Baja California")</f>
        <v>0</v>
      </c>
      <c r="Q2" s="6">
        <f>SUMIFS(Concentrado!R$2:R563,Concentrado!$A$2:$A563,"="&amp;$A2,Concentrado!$B$2:$B563, "=Baja California")</f>
        <v>0</v>
      </c>
      <c r="R2" s="6">
        <f>SUMIFS(Concentrado!S$2:S563,Concentrado!$A$2:$A563,"="&amp;$A2,Concentrado!$B$2:$B563, "=Baja California")</f>
        <v>0</v>
      </c>
      <c r="S2" s="6">
        <f>SUMIFS(Concentrado!T$2:T563,Concentrado!$A$2:$A563,"="&amp;$A2,Concentrado!$B$2:$B563, "=Baja California")</f>
        <v>0</v>
      </c>
      <c r="T2" s="6">
        <f>SUMIFS(Concentrado!U$2:U563,Concentrado!$A$2:$A563,"="&amp;$A2,Concentrado!$B$2:$B563, "=Baja California")</f>
        <v>26.82695</v>
      </c>
    </row>
    <row r="3" spans="1:20" x14ac:dyDescent="0.25">
      <c r="A3" s="3">
        <v>2004</v>
      </c>
      <c r="B3" s="6">
        <f>SUMIFS(Concentrado!C$2:C564,Concentrado!$A$2:$A564,"="&amp;$A3,Concentrado!$B$2:$B564, "=Baja California")</f>
        <v>4325.8459999999995</v>
      </c>
      <c r="C3" s="6">
        <f>SUMIFS(Concentrado!D$2:D564,Concentrado!$A$2:$A564,"="&amp;$A3,Concentrado!$B$2:$B564, "=Baja California")</f>
        <v>71.347807368695086</v>
      </c>
      <c r="D3" s="6">
        <f>SUMIFS(Concentrado!E$2:E564,Concentrado!$A$2:$A564,"="&amp;$A3,Concentrado!$B$2:$B564, "=Baja California")</f>
        <v>514.45992999999999</v>
      </c>
      <c r="E3" s="6">
        <f>SUMIFS(Concentrado!F$2:F564,Concentrado!$A$2:$A564,"="&amp;$A3,Concentrado!$B$2:$B564, "=Baja California")</f>
        <v>8.4851813921605981</v>
      </c>
      <c r="F3" s="6">
        <f>SUMIFS(Concentrado!G$2:G564,Concentrado!$A$2:$A564,"="&amp;$A3,Concentrado!$B$2:$B564, "=Baja California")</f>
        <v>757.63149999999996</v>
      </c>
      <c r="G3" s="6">
        <f>SUMIFS(Concentrado!H$2:H564,Concentrado!$A$2:$A564,"="&amp;$A3,Concentrado!$B$2:$B564, "=Baja California")</f>
        <v>12.495901684538818</v>
      </c>
      <c r="H3" s="6">
        <f>SUMIFS(Concentrado!I$2:I564,Concentrado!$A$2:$A564,"="&amp;$A3,Concentrado!$B$2:$B564, "=Baja California")</f>
        <v>316.80340999999999</v>
      </c>
      <c r="I3" s="6">
        <f>SUMIFS(Concentrado!J$2:J564,Concentrado!$A$2:$A564,"="&amp;$A3,Concentrado!$B$2:$B564, "=Baja California")</f>
        <v>5.2251579622635038</v>
      </c>
      <c r="J3" s="6">
        <f>SUMIFS(Concentrado!K$2:K564,Concentrado!$A$2:$A564,"="&amp;$A3,Concentrado!$B$2:$B564, "=Baja California")</f>
        <v>79.426079999999999</v>
      </c>
      <c r="K3" s="6">
        <f>SUMIFS(Concentrado!L$2:L564,Concentrado!$A$2:$A564,"="&amp;$A3,Concentrado!$B$2:$B564, "=Baja California")</f>
        <v>1.3100042525532727</v>
      </c>
      <c r="L3" s="6">
        <f>SUMIFS(Concentrado!M$2:M564,Concentrado!$A$2:$A564,"="&amp;$A3,Concentrado!$B$2:$B564, "=Baja California")</f>
        <v>68.87294</v>
      </c>
      <c r="M3" s="6">
        <f>SUMIFS(Concentrado!N$2:N564,Concentrado!$A$2:$A564,"="&amp;$A3,Concentrado!$B$2:$B564, "=Baja California")</f>
        <v>1.1359473397887243</v>
      </c>
      <c r="N3" s="6">
        <f>SUMIFS(Concentrado!O$2:O564,Concentrado!$A$2:$A564,"="&amp;$A3,Concentrado!$B$2:$B564, "=Baja California")</f>
        <v>6063.0398599999999</v>
      </c>
      <c r="O3" s="6">
        <f>SUMIFS(Concentrado!P$2:P564,Concentrado!$A$2:$A564,"="&amp;$A3,Concentrado!$B$2:$B564, "=Baja California")</f>
        <v>0</v>
      </c>
      <c r="P3" s="6">
        <f>SUMIFS(Concentrado!Q$2:Q564,Concentrado!$A$2:$A564,"="&amp;$A3,Concentrado!$B$2:$B564, "=Baja California")</f>
        <v>0</v>
      </c>
      <c r="Q3" s="6">
        <f>SUMIFS(Concentrado!R$2:R564,Concentrado!$A$2:$A564,"="&amp;$A3,Concentrado!$B$2:$B564, "=Baja California")</f>
        <v>0</v>
      </c>
      <c r="R3" s="6">
        <f>SUMIFS(Concentrado!S$2:S564,Concentrado!$A$2:$A564,"="&amp;$A3,Concentrado!$B$2:$B564, "=Baja California")</f>
        <v>0</v>
      </c>
      <c r="S3" s="6">
        <f>SUMIFS(Concentrado!T$2:T564,Concentrado!$A$2:$A564,"="&amp;$A3,Concentrado!$B$2:$B564, "=Baja California")</f>
        <v>38.250100000000003</v>
      </c>
      <c r="T3" s="6">
        <f>SUMIFS(Concentrado!U$2:U564,Concentrado!$A$2:$A564,"="&amp;$A3,Concentrado!$B$2:$B564, "=Baja California")</f>
        <v>30.62284</v>
      </c>
    </row>
    <row r="4" spans="1:20" x14ac:dyDescent="0.25">
      <c r="A4" s="3">
        <v>2005</v>
      </c>
      <c r="B4" s="6">
        <f>SUMIFS(Concentrado!C$2:C565,Concentrado!$A$2:$A565,"="&amp;$A4,Concentrado!$B$2:$B565, "=Baja California")</f>
        <v>4113.6815999999999</v>
      </c>
      <c r="C4" s="6">
        <f>SUMIFS(Concentrado!D$2:D565,Concentrado!$A$2:$A565,"="&amp;$A4,Concentrado!$B$2:$B565, "=Baja California")</f>
        <v>68.302549686292451</v>
      </c>
      <c r="D4" s="6">
        <f>SUMIFS(Concentrado!E$2:E565,Concentrado!$A$2:$A565,"="&amp;$A4,Concentrado!$B$2:$B565, "=Baja California")</f>
        <v>461.52053000000001</v>
      </c>
      <c r="E4" s="6">
        <f>SUMIFS(Concentrado!F$2:F565,Concentrado!$A$2:$A565,"="&amp;$A4,Concentrado!$B$2:$B565, "=Baja California")</f>
        <v>7.6629724895502429</v>
      </c>
      <c r="F4" s="6">
        <f>SUMIFS(Concentrado!G$2:G565,Concentrado!$A$2:$A565,"="&amp;$A4,Concentrado!$B$2:$B565, "=Baja California")</f>
        <v>789.35609999999997</v>
      </c>
      <c r="G4" s="6">
        <f>SUMIFS(Concentrado!H$2:H565,Concentrado!$A$2:$A565,"="&amp;$A4,Concentrado!$B$2:$B565, "=Baja California")</f>
        <v>13.10627303786176</v>
      </c>
      <c r="H4" s="6">
        <f>SUMIFS(Concentrado!I$2:I565,Concentrado!$A$2:$A565,"="&amp;$A4,Concentrado!$B$2:$B565, "=Baja California")</f>
        <v>333.46039999999999</v>
      </c>
      <c r="I4" s="6">
        <f>SUMIFS(Concentrado!J$2:J565,Concentrado!$A$2:$A565,"="&amp;$A4,Concentrado!$B$2:$B565, "=Baja California")</f>
        <v>5.5366938314844187</v>
      </c>
      <c r="J4" s="6">
        <f>SUMIFS(Concentrado!K$2:K565,Concentrado!$A$2:$A565,"="&amp;$A4,Concentrado!$B$2:$B565, "=Baja California")</f>
        <v>247.86539999999999</v>
      </c>
      <c r="K4" s="6">
        <f>SUMIFS(Concentrado!L$2:L565,Concentrado!$A$2:$A565,"="&amp;$A4,Concentrado!$B$2:$B565, "=Baja California")</f>
        <v>4.1154956667071056</v>
      </c>
      <c r="L4" s="6">
        <f>SUMIFS(Concentrado!M$2:M565,Concentrado!$A$2:$A565,"="&amp;$A4,Concentrado!$B$2:$B565, "=Baja California")</f>
        <v>76.851020000000005</v>
      </c>
      <c r="M4" s="6">
        <f>SUMIFS(Concentrado!N$2:N565,Concentrado!$A$2:$A565,"="&amp;$A4,Concentrado!$B$2:$B565, "=Baja California")</f>
        <v>1.2760152881040319</v>
      </c>
      <c r="N4" s="6">
        <f>SUMIFS(Concentrado!O$2:O565,Concentrado!$A$2:$A565,"="&amp;$A4,Concentrado!$B$2:$B565, "=Baja California")</f>
        <v>6022.7350499999993</v>
      </c>
      <c r="O4" s="6">
        <f>SUMIFS(Concentrado!P$2:P565,Concentrado!$A$2:$A565,"="&amp;$A4,Concentrado!$B$2:$B565, "=Baja California")</f>
        <v>0</v>
      </c>
      <c r="P4" s="6">
        <f>SUMIFS(Concentrado!Q$2:Q565,Concentrado!$A$2:$A565,"="&amp;$A4,Concentrado!$B$2:$B565, "=Baja California")</f>
        <v>0</v>
      </c>
      <c r="Q4" s="6">
        <f>SUMIFS(Concentrado!R$2:R565,Concentrado!$A$2:$A565,"="&amp;$A4,Concentrado!$B$2:$B565, "=Baja California")</f>
        <v>0</v>
      </c>
      <c r="R4" s="6">
        <f>SUMIFS(Concentrado!S$2:S565,Concentrado!$A$2:$A565,"="&amp;$A4,Concentrado!$B$2:$B565, "=Baja California")</f>
        <v>0</v>
      </c>
      <c r="S4" s="6">
        <f>SUMIFS(Concentrado!T$2:T565,Concentrado!$A$2:$A565,"="&amp;$A4,Concentrado!$B$2:$B565, "=Baja California")</f>
        <v>43.111499999999999</v>
      </c>
      <c r="T4" s="6">
        <f>SUMIFS(Concentrado!U$2:U565,Concentrado!$A$2:$A565,"="&amp;$A4,Concentrado!$B$2:$B565, "=Baja California")</f>
        <v>33.739519999999999</v>
      </c>
    </row>
    <row r="5" spans="1:20" x14ac:dyDescent="0.25">
      <c r="A5" s="3">
        <v>2006</v>
      </c>
      <c r="B5" s="6">
        <f>SUMIFS(Concentrado!C$2:C566,Concentrado!$A$2:$A566,"="&amp;$A5,Concentrado!$B$2:$B566, "=Baja California")</f>
        <v>4542.2776599999997</v>
      </c>
      <c r="C5" s="6">
        <f>SUMIFS(Concentrado!D$2:D566,Concentrado!$A$2:$A566,"="&amp;$A5,Concentrado!$B$2:$B566, "=Baja California")</f>
        <v>66.724161495910437</v>
      </c>
      <c r="D5" s="6">
        <f>SUMIFS(Concentrado!E$2:E566,Concentrado!$A$2:$A566,"="&amp;$A5,Concentrado!$B$2:$B566, "=Baja California")</f>
        <v>452.40287000000001</v>
      </c>
      <c r="E5" s="6">
        <f>SUMIFS(Concentrado!F$2:F566,Concentrado!$A$2:$A566,"="&amp;$A5,Concentrado!$B$2:$B566, "=Baja California")</f>
        <v>6.6456091896181828</v>
      </c>
      <c r="F5" s="6">
        <f>SUMIFS(Concentrado!G$2:G566,Concentrado!$A$2:$A566,"="&amp;$A5,Concentrado!$B$2:$B566, "=Baja California")</f>
        <v>849.48530000000005</v>
      </c>
      <c r="G5" s="6">
        <f>SUMIFS(Concentrado!H$2:H566,Concentrado!$A$2:$A566,"="&amp;$A5,Concentrado!$B$2:$B566, "=Baja California")</f>
        <v>12.478584223229086</v>
      </c>
      <c r="H5" s="6">
        <f>SUMIFS(Concentrado!I$2:I566,Concentrado!$A$2:$A566,"="&amp;$A5,Concentrado!$B$2:$B566, "=Baja California")</f>
        <v>355.77492999999998</v>
      </c>
      <c r="I5" s="6">
        <f>SUMIFS(Concentrado!J$2:J566,Concentrado!$A$2:$A566,"="&amp;$A5,Concentrado!$B$2:$B566, "=Baja California")</f>
        <v>5.226185112936542</v>
      </c>
      <c r="J5" s="6">
        <f>SUMIFS(Concentrado!K$2:K566,Concentrado!$A$2:$A566,"="&amp;$A5,Concentrado!$B$2:$B566, "=Baja California")</f>
        <v>528.03970000000004</v>
      </c>
      <c r="K5" s="6">
        <f>SUMIFS(Concentrado!L$2:L566,Concentrado!$A$2:$A566,"="&amp;$A5,Concentrado!$B$2:$B566, "=Baja California")</f>
        <v>7.7566826284794095</v>
      </c>
      <c r="L5" s="6">
        <f>SUMIFS(Concentrado!M$2:M566,Concentrado!$A$2:$A566,"="&amp;$A5,Concentrado!$B$2:$B566, "=Baja California")</f>
        <v>79.565049999999999</v>
      </c>
      <c r="M5" s="6">
        <f>SUMIFS(Concentrado!N$2:N566,Concentrado!$A$2:$A566,"="&amp;$A5,Concentrado!$B$2:$B566, "=Baja California")</f>
        <v>1.1687773498263399</v>
      </c>
      <c r="N5" s="6">
        <f>SUMIFS(Concentrado!O$2:O566,Concentrado!$A$2:$A566,"="&amp;$A5,Concentrado!$B$2:$B566, "=Baja California")</f>
        <v>6807.5455099999999</v>
      </c>
      <c r="O5" s="6">
        <f>SUMIFS(Concentrado!P$2:P566,Concentrado!$A$2:$A566,"="&amp;$A5,Concentrado!$B$2:$B566, "=Baja California")</f>
        <v>0</v>
      </c>
      <c r="P5" s="6">
        <f>SUMIFS(Concentrado!Q$2:Q566,Concentrado!$A$2:$A566,"="&amp;$A5,Concentrado!$B$2:$B566, "=Baja California")</f>
        <v>0</v>
      </c>
      <c r="Q5" s="6">
        <f>SUMIFS(Concentrado!R$2:R566,Concentrado!$A$2:$A566,"="&amp;$A5,Concentrado!$B$2:$B566, "=Baja California")</f>
        <v>0</v>
      </c>
      <c r="R5" s="6">
        <f>SUMIFS(Concentrado!S$2:S566,Concentrado!$A$2:$A566,"="&amp;$A5,Concentrado!$B$2:$B566, "=Baja California")</f>
        <v>0</v>
      </c>
      <c r="S5" s="6">
        <f>SUMIFS(Concentrado!T$2:T566,Concentrado!$A$2:$A566,"="&amp;$A5,Concentrado!$B$2:$B566, "=Baja California")</f>
        <v>44.751399999999997</v>
      </c>
      <c r="T5" s="6">
        <f>SUMIFS(Concentrado!U$2:U566,Concentrado!$A$2:$A566,"="&amp;$A5,Concentrado!$B$2:$B566, "=Baja California")</f>
        <v>34.813650000000003</v>
      </c>
    </row>
    <row r="6" spans="1:20" x14ac:dyDescent="0.25">
      <c r="A6" s="3">
        <v>2007</v>
      </c>
      <c r="B6" s="6">
        <f>SUMIFS(Concentrado!C$2:C567,Concentrado!$A$2:$A567,"="&amp;$A6,Concentrado!$B$2:$B567, "=Baja California")</f>
        <v>4919.3317999999999</v>
      </c>
      <c r="C6" s="6">
        <f>SUMIFS(Concentrado!D$2:D567,Concentrado!$A$2:$A567,"="&amp;$A6,Concentrado!$B$2:$B567, "=Baja California")</f>
        <v>60.522596229687721</v>
      </c>
      <c r="D6" s="6">
        <f>SUMIFS(Concentrado!E$2:E567,Concentrado!$A$2:$A567,"="&amp;$A6,Concentrado!$B$2:$B567, "=Baja California")</f>
        <v>1332.4446399999999</v>
      </c>
      <c r="E6" s="6">
        <f>SUMIFS(Concentrado!F$2:F567,Concentrado!$A$2:$A567,"="&amp;$A6,Concentrado!$B$2:$B567, "=Baja California")</f>
        <v>16.393081870414107</v>
      </c>
      <c r="F6" s="6">
        <f>SUMIFS(Concentrado!G$2:G567,Concentrado!$A$2:$A567,"="&amp;$A6,Concentrado!$B$2:$B567, "=Baja California")</f>
        <v>931.97373000000005</v>
      </c>
      <c r="G6" s="6">
        <f>SUMIFS(Concentrado!H$2:H567,Concentrado!$A$2:$A567,"="&amp;$A6,Concentrado!$B$2:$B567, "=Baja California")</f>
        <v>11.466083616776165</v>
      </c>
      <c r="H6" s="6">
        <f>SUMIFS(Concentrado!I$2:I567,Concentrado!$A$2:$A567,"="&amp;$A6,Concentrado!$B$2:$B567, "=Baja California")</f>
        <v>411.32929999999999</v>
      </c>
      <c r="I6" s="6">
        <f>SUMIFS(Concentrado!J$2:J567,Concentrado!$A$2:$A567,"="&amp;$A6,Concentrado!$B$2:$B567, "=Baja California")</f>
        <v>5.0605891518315733</v>
      </c>
      <c r="J6" s="6">
        <f>SUMIFS(Concentrado!K$2:K567,Concentrado!$A$2:$A567,"="&amp;$A6,Concentrado!$B$2:$B567, "=Baja California")</f>
        <v>448.89659999999998</v>
      </c>
      <c r="K6" s="6">
        <f>SUMIFS(Concentrado!L$2:L567,Concentrado!$A$2:$A567,"="&amp;$A6,Concentrado!$B$2:$B567, "=Baja California")</f>
        <v>5.5227800797416498</v>
      </c>
      <c r="L6" s="6">
        <f>SUMIFS(Concentrado!M$2:M567,Concentrado!$A$2:$A567,"="&amp;$A6,Concentrado!$B$2:$B567, "=Baja California")</f>
        <v>84.115099999999998</v>
      </c>
      <c r="M6" s="6">
        <f>SUMIFS(Concentrado!N$2:N567,Concentrado!$A$2:$A567,"="&amp;$A6,Concentrado!$B$2:$B567, "=Baja California")</f>
        <v>1.0348690515487906</v>
      </c>
      <c r="N6" s="6">
        <f>SUMIFS(Concentrado!O$2:O567,Concentrado!$A$2:$A567,"="&amp;$A6,Concentrado!$B$2:$B567, "=Baja California")</f>
        <v>8128.0911699999997</v>
      </c>
      <c r="O6" s="6">
        <f>SUMIFS(Concentrado!P$2:P567,Concentrado!$A$2:$A567,"="&amp;$A6,Concentrado!$B$2:$B567, "=Baja California")</f>
        <v>0</v>
      </c>
      <c r="P6" s="6">
        <f>SUMIFS(Concentrado!Q$2:Q567,Concentrado!$A$2:$A567,"="&amp;$A6,Concentrado!$B$2:$B567, "=Baja California")</f>
        <v>0</v>
      </c>
      <c r="Q6" s="6">
        <f>SUMIFS(Concentrado!R$2:R567,Concentrado!$A$2:$A567,"="&amp;$A6,Concentrado!$B$2:$B567, "=Baja California")</f>
        <v>0</v>
      </c>
      <c r="R6" s="6">
        <f>SUMIFS(Concentrado!S$2:S567,Concentrado!$A$2:$A567,"="&amp;$A6,Concentrado!$B$2:$B567, "=Baja California")</f>
        <v>0</v>
      </c>
      <c r="S6" s="6">
        <f>SUMIFS(Concentrado!T$2:T567,Concentrado!$A$2:$A567,"="&amp;$A6,Concentrado!$B$2:$B567, "=Baja California")</f>
        <v>48.331099999999999</v>
      </c>
      <c r="T6" s="6">
        <f>SUMIFS(Concentrado!U$2:U567,Concentrado!$A$2:$A567,"="&amp;$A6,Concentrado!$B$2:$B567, "=Baja California")</f>
        <v>35.783999999999999</v>
      </c>
    </row>
    <row r="7" spans="1:20" x14ac:dyDescent="0.25">
      <c r="A7" s="3">
        <v>2008</v>
      </c>
      <c r="B7" s="6">
        <f>SUMIFS(Concentrado!C$2:C568,Concentrado!$A$2:$A568,"="&amp;$A7,Concentrado!$B$2:$B568, "=Baja California")</f>
        <v>5144.4372999999996</v>
      </c>
      <c r="C7" s="6">
        <f>SUMIFS(Concentrado!D$2:D568,Concentrado!$A$2:$A568,"="&amp;$A7,Concentrado!$B$2:$B568, "=Baja California")</f>
        <v>48.355462650942989</v>
      </c>
      <c r="D7" s="6">
        <f>SUMIFS(Concentrado!E$2:E568,Concentrado!$A$2:$A568,"="&amp;$A7,Concentrado!$B$2:$B568, "=Baja California")</f>
        <v>1694.8026299999999</v>
      </c>
      <c r="E7" s="6">
        <f>SUMIFS(Concentrado!F$2:F568,Concentrado!$A$2:$A568,"="&amp;$A7,Concentrado!$B$2:$B568, "=Baja California")</f>
        <v>15.930404142681445</v>
      </c>
      <c r="F7" s="6">
        <f>SUMIFS(Concentrado!G$2:G568,Concentrado!$A$2:$A568,"="&amp;$A7,Concentrado!$B$2:$B568, "=Baja California")</f>
        <v>977.64369999999997</v>
      </c>
      <c r="G7" s="6">
        <f>SUMIFS(Concentrado!H$2:H568,Concentrado!$A$2:$A568,"="&amp;$A7,Concentrado!$B$2:$B568, "=Baja California")</f>
        <v>9.1894235782171378</v>
      </c>
      <c r="H7" s="6">
        <f>SUMIFS(Concentrado!I$2:I568,Concentrado!$A$2:$A568,"="&amp;$A7,Concentrado!$B$2:$B568, "=Baja California")</f>
        <v>502.82279999999997</v>
      </c>
      <c r="I7" s="6">
        <f>SUMIFS(Concentrado!J$2:J568,Concentrado!$A$2:$A568,"="&amp;$A7,Concentrado!$B$2:$B568, "=Baja California")</f>
        <v>4.7263146011017723</v>
      </c>
      <c r="J7" s="6">
        <f>SUMIFS(Concentrado!K$2:K568,Concentrado!$A$2:$A568,"="&amp;$A7,Concentrado!$B$2:$B568, "=Baja California")</f>
        <v>2214.2220000000002</v>
      </c>
      <c r="K7" s="6">
        <f>SUMIFS(Concentrado!L$2:L568,Concentrado!$A$2:$A568,"="&amp;$A7,Concentrado!$B$2:$B568, "=Baja California")</f>
        <v>20.812719249566186</v>
      </c>
      <c r="L7" s="6">
        <f>SUMIFS(Concentrado!M$2:M568,Concentrado!$A$2:$A568,"="&amp;$A7,Concentrado!$B$2:$B568, "=Baja California")</f>
        <v>104.864</v>
      </c>
      <c r="M7" s="6">
        <f>SUMIFS(Concentrado!N$2:N568,Concentrado!$A$2:$A568,"="&amp;$A7,Concentrado!$B$2:$B568, "=Baja California")</f>
        <v>0.9856757774904723</v>
      </c>
      <c r="N7" s="6">
        <f>SUMIFS(Concentrado!O$2:O568,Concentrado!$A$2:$A568,"="&amp;$A7,Concentrado!$B$2:$B568, "=Baja California")</f>
        <v>10638.79243</v>
      </c>
      <c r="O7" s="6">
        <f>SUMIFS(Concentrado!P$2:P568,Concentrado!$A$2:$A568,"="&amp;$A7,Concentrado!$B$2:$B568, "=Baja California")</f>
        <v>0</v>
      </c>
      <c r="P7" s="6">
        <f>SUMIFS(Concentrado!Q$2:Q568,Concentrado!$A$2:$A568,"="&amp;$A7,Concentrado!$B$2:$B568, "=Baja California")</f>
        <v>0</v>
      </c>
      <c r="Q7" s="6">
        <f>SUMIFS(Concentrado!R$2:R568,Concentrado!$A$2:$A568,"="&amp;$A7,Concentrado!$B$2:$B568, "=Baja California")</f>
        <v>0</v>
      </c>
      <c r="R7" s="6">
        <f>SUMIFS(Concentrado!S$2:S568,Concentrado!$A$2:$A568,"="&amp;$A7,Concentrado!$B$2:$B568, "=Baja California")</f>
        <v>0</v>
      </c>
      <c r="S7" s="6">
        <f>SUMIFS(Concentrado!T$2:T568,Concentrado!$A$2:$A568,"="&amp;$A7,Concentrado!$B$2:$B568, "=Baja California")</f>
        <v>52.589799999999997</v>
      </c>
      <c r="T7" s="6">
        <f>SUMIFS(Concentrado!U$2:U568,Concentrado!$A$2:$A568,"="&amp;$A7,Concentrado!$B$2:$B568, "=Baja California")</f>
        <v>52.2742</v>
      </c>
    </row>
    <row r="8" spans="1:20" x14ac:dyDescent="0.25">
      <c r="A8" s="3">
        <v>2009</v>
      </c>
      <c r="B8" s="6">
        <f>SUMIFS(Concentrado!C$2:C569,Concentrado!$A$2:$A569,"="&amp;$A8,Concentrado!$B$2:$B569, "=Baja California")</f>
        <v>5733.17911</v>
      </c>
      <c r="C8" s="6">
        <f>SUMIFS(Concentrado!D$2:D569,Concentrado!$A$2:$A569,"="&amp;$A8,Concentrado!$B$2:$B569, "=Baja California")</f>
        <v>54.593216616333507</v>
      </c>
      <c r="D8" s="6">
        <f>SUMIFS(Concentrado!E$2:E569,Concentrado!$A$2:$A569,"="&amp;$A8,Concentrado!$B$2:$B569, "=Baja California")</f>
        <v>1689.39843</v>
      </c>
      <c r="E8" s="6">
        <f>SUMIFS(Concentrado!F$2:F569,Concentrado!$A$2:$A569,"="&amp;$A8,Concentrado!$B$2:$B569, "=Baja California")</f>
        <v>16.087007342822009</v>
      </c>
      <c r="F8" s="6">
        <f>SUMIFS(Concentrado!G$2:G569,Concentrado!$A$2:$A569,"="&amp;$A8,Concentrado!$B$2:$B569, "=Baja California")</f>
        <v>1035.8628699999999</v>
      </c>
      <c r="G8" s="6">
        <f>SUMIFS(Concentrado!H$2:H569,Concentrado!$A$2:$A569,"="&amp;$A8,Concentrado!$B$2:$B569, "=Baja California")</f>
        <v>9.8638268509854576</v>
      </c>
      <c r="H8" s="6">
        <f>SUMIFS(Concentrado!I$2:I569,Concentrado!$A$2:$A569,"="&amp;$A8,Concentrado!$B$2:$B569, "=Baja California")</f>
        <v>608.69461999999999</v>
      </c>
      <c r="I8" s="6">
        <f>SUMIFS(Concentrado!J$2:J569,Concentrado!$A$2:$A569,"="&amp;$A8,Concentrado!$B$2:$B569, "=Baja California")</f>
        <v>5.7961903169735107</v>
      </c>
      <c r="J8" s="6">
        <f>SUMIFS(Concentrado!K$2:K569,Concentrado!$A$2:$A569,"="&amp;$A8,Concentrado!$B$2:$B569, "=Baja California")</f>
        <v>1344.2188000000001</v>
      </c>
      <c r="K8" s="6">
        <f>SUMIFS(Concentrado!L$2:L569,Concentrado!$A$2:$A569,"="&amp;$A8,Concentrado!$B$2:$B569, "=Baja California")</f>
        <v>12.800093407189555</v>
      </c>
      <c r="L8" s="6">
        <f>SUMIFS(Concentrado!M$2:M569,Concentrado!$A$2:$A569,"="&amp;$A8,Concentrado!$B$2:$B569, "=Baja California")</f>
        <v>90.278909999999996</v>
      </c>
      <c r="M8" s="6">
        <f>SUMIFS(Concentrado!N$2:N569,Concentrado!$A$2:$A569,"="&amp;$A8,Concentrado!$B$2:$B569, "=Baja California")</f>
        <v>0.85966546569595603</v>
      </c>
      <c r="N8" s="6">
        <f>SUMIFS(Concentrado!O$2:O569,Concentrado!$A$2:$A569,"="&amp;$A8,Concentrado!$B$2:$B569, "=Baja California")</f>
        <v>10501.632740000001</v>
      </c>
      <c r="O8" s="6">
        <f>SUMIFS(Concentrado!P$2:P569,Concentrado!$A$2:$A569,"="&amp;$A8,Concentrado!$B$2:$B569, "=Baja California")</f>
        <v>0</v>
      </c>
      <c r="P8" s="6">
        <f>SUMIFS(Concentrado!Q$2:Q569,Concentrado!$A$2:$A569,"="&amp;$A8,Concentrado!$B$2:$B569, "=Baja California")</f>
        <v>0</v>
      </c>
      <c r="Q8" s="6">
        <f>SUMIFS(Concentrado!R$2:R569,Concentrado!$A$2:$A569,"="&amp;$A8,Concentrado!$B$2:$B569, "=Baja California")</f>
        <v>0</v>
      </c>
      <c r="R8" s="6">
        <f>SUMIFS(Concentrado!S$2:S569,Concentrado!$A$2:$A569,"="&amp;$A8,Concentrado!$B$2:$B569, "=Baja California")</f>
        <v>0</v>
      </c>
      <c r="S8" s="6">
        <f>SUMIFS(Concentrado!T$2:T569,Concentrado!$A$2:$A569,"="&amp;$A8,Concentrado!$B$2:$B569, "=Baja California")</f>
        <v>56.50891</v>
      </c>
      <c r="T8" s="6">
        <f>SUMIFS(Concentrado!U$2:U569,Concentrado!$A$2:$A569,"="&amp;$A8,Concentrado!$B$2:$B569, "=Baja California")</f>
        <v>33.770000000000003</v>
      </c>
    </row>
    <row r="9" spans="1:20" x14ac:dyDescent="0.25">
      <c r="A9" s="3">
        <v>2010</v>
      </c>
      <c r="B9" s="6">
        <f>SUMIFS(Concentrado!C$2:C570,Concentrado!$A$2:$A570,"="&amp;$A9,Concentrado!$B$2:$B570, "=Baja California")</f>
        <v>6409.7093999999997</v>
      </c>
      <c r="C9" s="6">
        <f>SUMIFS(Concentrado!D$2:D570,Concentrado!$A$2:$A570,"="&amp;$A9,Concentrado!$B$2:$B570, "=Baja California")</f>
        <v>57.421330176363149</v>
      </c>
      <c r="D9" s="6">
        <f>SUMIFS(Concentrado!E$2:E570,Concentrado!$A$2:$A570,"="&amp;$A9,Concentrado!$B$2:$B570, "=Baja California")</f>
        <v>1396.4894300000001</v>
      </c>
      <c r="E9" s="6">
        <f>SUMIFS(Concentrado!F$2:F570,Concentrado!$A$2:$A570,"="&amp;$A9,Concentrado!$B$2:$B570, "=Baja California")</f>
        <v>12.51043934188829</v>
      </c>
      <c r="F9" s="6">
        <f>SUMIFS(Concentrado!G$2:G570,Concentrado!$A$2:$A570,"="&amp;$A9,Concentrado!$B$2:$B570, "=Baja California")</f>
        <v>1128.16058</v>
      </c>
      <c r="G9" s="6">
        <f>SUMIFS(Concentrado!H$2:H570,Concentrado!$A$2:$A570,"="&amp;$A9,Concentrado!$B$2:$B570, "=Baja California")</f>
        <v>10.106617494412049</v>
      </c>
      <c r="H9" s="6">
        <f>SUMIFS(Concentrado!I$2:I570,Concentrado!$A$2:$A570,"="&amp;$A9,Concentrado!$B$2:$B570, "=Baja California")</f>
        <v>688.32299999999998</v>
      </c>
      <c r="I9" s="6">
        <f>SUMIFS(Concentrado!J$2:J570,Concentrado!$A$2:$A570,"="&amp;$A9,Concentrado!$B$2:$B570, "=Baja California")</f>
        <v>6.1663360668090217</v>
      </c>
      <c r="J9" s="6">
        <f>SUMIFS(Concentrado!K$2:K570,Concentrado!$A$2:$A570,"="&amp;$A9,Concentrado!$B$2:$B570, "=Baja California")</f>
        <v>1429.3151800000001</v>
      </c>
      <c r="K9" s="6">
        <f>SUMIFS(Concentrado!L$2:L570,Concentrado!$A$2:$A570,"="&amp;$A9,Concentrado!$B$2:$B570, "=Baja California")</f>
        <v>12.80450855960302</v>
      </c>
      <c r="L9" s="6">
        <f>SUMIFS(Concentrado!M$2:M570,Concentrado!$A$2:$A570,"="&amp;$A9,Concentrado!$B$2:$B570, "=Baja California")</f>
        <v>110.59544</v>
      </c>
      <c r="M9" s="6">
        <f>SUMIFS(Concentrado!N$2:N570,Concentrado!$A$2:$A570,"="&amp;$A9,Concentrado!$B$2:$B570, "=Baja California")</f>
        <v>0.99076836092446885</v>
      </c>
      <c r="N9" s="6">
        <f>SUMIFS(Concentrado!O$2:O570,Concentrado!$A$2:$A570,"="&amp;$A9,Concentrado!$B$2:$B570, "=Baja California")</f>
        <v>11162.59303</v>
      </c>
      <c r="O9" s="6">
        <f>SUMIFS(Concentrado!P$2:P570,Concentrado!$A$2:$A570,"="&amp;$A9,Concentrado!$B$2:$B570, "=Baja California")</f>
        <v>0</v>
      </c>
      <c r="P9" s="6">
        <f>SUMIFS(Concentrado!Q$2:Q570,Concentrado!$A$2:$A570,"="&amp;$A9,Concentrado!$B$2:$B570, "=Baja California")</f>
        <v>0</v>
      </c>
      <c r="Q9" s="6">
        <f>SUMIFS(Concentrado!R$2:R570,Concentrado!$A$2:$A570,"="&amp;$A9,Concentrado!$B$2:$B570, "=Baja California")</f>
        <v>0</v>
      </c>
      <c r="R9" s="6">
        <f>SUMIFS(Concentrado!S$2:S570,Concentrado!$A$2:$A570,"="&amp;$A9,Concentrado!$B$2:$B570, "=Baja California")</f>
        <v>0</v>
      </c>
      <c r="S9" s="6">
        <f>SUMIFS(Concentrado!T$2:T570,Concentrado!$A$2:$A570,"="&amp;$A9,Concentrado!$B$2:$B570, "=Baja California")</f>
        <v>58.477670000000003</v>
      </c>
      <c r="T9" s="6">
        <f>SUMIFS(Concentrado!U$2:U570,Concentrado!$A$2:$A570,"="&amp;$A9,Concentrado!$B$2:$B570, "=Baja California")</f>
        <v>52.11777</v>
      </c>
    </row>
    <row r="10" spans="1:20" x14ac:dyDescent="0.25">
      <c r="A10" s="3">
        <v>2011</v>
      </c>
      <c r="B10" s="6">
        <f>SUMIFS(Concentrado!C$2:C571,Concentrado!$A$2:$A571,"="&amp;$A10,Concentrado!$B$2:$B571, "=Baja California")</f>
        <v>7451.5590599999996</v>
      </c>
      <c r="C10" s="6">
        <f>SUMIFS(Concentrado!D$2:D571,Concentrado!$A$2:$A571,"="&amp;$A10,Concentrado!$B$2:$B571, "=Baja California")</f>
        <v>58.622257893636089</v>
      </c>
      <c r="D10" s="6">
        <f>SUMIFS(Concentrado!E$2:E571,Concentrado!$A$2:$A571,"="&amp;$A10,Concentrado!$B$2:$B571, "=Baja California")</f>
        <v>1606.3821399999999</v>
      </c>
      <c r="E10" s="6">
        <f>SUMIFS(Concentrado!F$2:F571,Concentrado!$A$2:$A571,"="&amp;$A10,Concentrado!$B$2:$B571, "=Baja California")</f>
        <v>12.637589976615043</v>
      </c>
      <c r="F10" s="6">
        <f>SUMIFS(Concentrado!G$2:G571,Concentrado!$A$2:$A571,"="&amp;$A10,Concentrado!$B$2:$B571, "=Baja California")</f>
        <v>1301.22325</v>
      </c>
      <c r="G10" s="6">
        <f>SUMIFS(Concentrado!H$2:H571,Concentrado!$A$2:$A571,"="&amp;$A10,Concentrado!$B$2:$B571, "=Baja California")</f>
        <v>10.236870475625715</v>
      </c>
      <c r="H10" s="6">
        <f>SUMIFS(Concentrado!I$2:I571,Concentrado!$A$2:$A571,"="&amp;$A10,Concentrado!$B$2:$B571, "=Baja California")</f>
        <v>732.43281000000002</v>
      </c>
      <c r="I10" s="6">
        <f>SUMIFS(Concentrado!J$2:J571,Concentrado!$A$2:$A571,"="&amp;$A10,Concentrado!$B$2:$B571, "=Baja California")</f>
        <v>5.7621317541540842</v>
      </c>
      <c r="J10" s="6">
        <f>SUMIFS(Concentrado!K$2:K571,Concentrado!$A$2:$A571,"="&amp;$A10,Concentrado!$B$2:$B571, "=Baja California")</f>
        <v>1519.79862</v>
      </c>
      <c r="K10" s="6">
        <f>SUMIFS(Concentrado!L$2:L571,Concentrado!$A$2:$A571,"="&amp;$A10,Concentrado!$B$2:$B571, "=Baja California")</f>
        <v>11.956427632210465</v>
      </c>
      <c r="L10" s="6">
        <f>SUMIFS(Concentrado!M$2:M571,Concentrado!$A$2:$A571,"="&amp;$A10,Concentrado!$B$2:$B571, "=Baja California")</f>
        <v>99.747169999999997</v>
      </c>
      <c r="M10" s="6">
        <f>SUMIFS(Concentrado!N$2:N571,Concentrado!$A$2:$A571,"="&amp;$A10,Concentrado!$B$2:$B571, "=Baja California")</f>
        <v>0.78472226775860243</v>
      </c>
      <c r="N10" s="6">
        <f>SUMIFS(Concentrado!O$2:O571,Concentrado!$A$2:$A571,"="&amp;$A10,Concentrado!$B$2:$B571, "=Baja California")</f>
        <v>12711.143050000001</v>
      </c>
      <c r="O10" s="6">
        <f>SUMIFS(Concentrado!P$2:P571,Concentrado!$A$2:$A571,"="&amp;$A10,Concentrado!$B$2:$B571, "=Baja California")</f>
        <v>0</v>
      </c>
      <c r="P10" s="6">
        <f>SUMIFS(Concentrado!Q$2:Q571,Concentrado!$A$2:$A571,"="&amp;$A10,Concentrado!$B$2:$B571, "=Baja California")</f>
        <v>0</v>
      </c>
      <c r="Q10" s="6">
        <f>SUMIFS(Concentrado!R$2:R571,Concentrado!$A$2:$A571,"="&amp;$A10,Concentrado!$B$2:$B571, "=Baja California")</f>
        <v>0</v>
      </c>
      <c r="R10" s="6">
        <f>SUMIFS(Concentrado!S$2:S571,Concentrado!$A$2:$A571,"="&amp;$A10,Concentrado!$B$2:$B571, "=Baja California")</f>
        <v>0</v>
      </c>
      <c r="S10" s="6">
        <f>SUMIFS(Concentrado!T$2:T571,Concentrado!$A$2:$A571,"="&amp;$A10,Concentrado!$B$2:$B571, "=Baja California")</f>
        <v>62.817619999999998</v>
      </c>
      <c r="T10" s="6">
        <f>SUMIFS(Concentrado!U$2:U571,Concentrado!$A$2:$A571,"="&amp;$A10,Concentrado!$B$2:$B571, "=Baja California")</f>
        <v>36.929549999999999</v>
      </c>
    </row>
    <row r="11" spans="1:20" x14ac:dyDescent="0.25">
      <c r="A11" s="3">
        <v>2012</v>
      </c>
      <c r="B11" s="6">
        <f>SUMIFS(Concentrado!C$2:C572,Concentrado!$A$2:$A572,"="&amp;$A11,Concentrado!$B$2:$B572, "=Baja California")</f>
        <v>7393.8129099999996</v>
      </c>
      <c r="C11" s="6">
        <f>SUMIFS(Concentrado!D$2:D572,Concentrado!$A$2:$A572,"="&amp;$A11,Concentrado!$B$2:$B572, "=Baja California")</f>
        <v>62.642230468144412</v>
      </c>
      <c r="D11" s="6">
        <f>SUMIFS(Concentrado!E$2:E572,Concentrado!$A$2:$A572,"="&amp;$A11,Concentrado!$B$2:$B572, "=Baja California")</f>
        <v>1814.5041000000001</v>
      </c>
      <c r="E11" s="6">
        <f>SUMIFS(Concentrado!F$2:F572,Concentrado!$A$2:$A572,"="&amp;$A11,Concentrado!$B$2:$B572, "=Baja California")</f>
        <v>15.37293212597571</v>
      </c>
      <c r="F11" s="6">
        <f>SUMIFS(Concentrado!G$2:G572,Concentrado!$A$2:$A572,"="&amp;$A11,Concentrado!$B$2:$B572, "=Baja California")</f>
        <v>1550.1017999999999</v>
      </c>
      <c r="G11" s="6">
        <f>SUMIFS(Concentrado!H$2:H572,Concentrado!$A$2:$A572,"="&amp;$A11,Concentrado!$B$2:$B572, "=Baja California")</f>
        <v>13.132849774080299</v>
      </c>
      <c r="H11" s="6">
        <f>SUMIFS(Concentrado!I$2:I572,Concentrado!$A$2:$A572,"="&amp;$A11,Concentrado!$B$2:$B572, "=Baja California")</f>
        <v>751.40589999999997</v>
      </c>
      <c r="I11" s="6">
        <f>SUMIFS(Concentrado!J$2:J572,Concentrado!$A$2:$A572,"="&amp;$A11,Concentrado!$B$2:$B572, "=Baja California")</f>
        <v>6.3660985388557076</v>
      </c>
      <c r="J11" s="6">
        <f>SUMIFS(Concentrado!K$2:K572,Concentrado!$A$2:$A572,"="&amp;$A11,Concentrado!$B$2:$B572, "=Baja California")</f>
        <v>176.53975</v>
      </c>
      <c r="K11" s="6">
        <f>SUMIFS(Concentrado!L$2:L572,Concentrado!$A$2:$A572,"="&amp;$A11,Concentrado!$B$2:$B572, "=Baja California")</f>
        <v>1.4956888740492349</v>
      </c>
      <c r="L11" s="6">
        <f>SUMIFS(Concentrado!M$2:M572,Concentrado!$A$2:$A572,"="&amp;$A11,Concentrado!$B$2:$B572, "=Baja California")</f>
        <v>116.87571</v>
      </c>
      <c r="M11" s="6">
        <f>SUMIFS(Concentrado!N$2:N572,Concentrado!$A$2:$A572,"="&amp;$A11,Concentrado!$B$2:$B572, "=Baja California")</f>
        <v>0.99020021889463927</v>
      </c>
      <c r="N11" s="6">
        <f>SUMIFS(Concentrado!O$2:O572,Concentrado!$A$2:$A572,"="&amp;$A11,Concentrado!$B$2:$B572, "=Baja California")</f>
        <v>11803.240169999999</v>
      </c>
      <c r="O11" s="6">
        <f>SUMIFS(Concentrado!P$2:P572,Concentrado!$A$2:$A572,"="&amp;$A11,Concentrado!$B$2:$B572, "=Baja California")</f>
        <v>0</v>
      </c>
      <c r="P11" s="6">
        <f>SUMIFS(Concentrado!Q$2:Q572,Concentrado!$A$2:$A572,"="&amp;$A11,Concentrado!$B$2:$B572, "=Baja California")</f>
        <v>0</v>
      </c>
      <c r="Q11" s="6">
        <f>SUMIFS(Concentrado!R$2:R572,Concentrado!$A$2:$A572,"="&amp;$A11,Concentrado!$B$2:$B572, "=Baja California")</f>
        <v>0</v>
      </c>
      <c r="R11" s="6">
        <f>SUMIFS(Concentrado!S$2:S572,Concentrado!$A$2:$A572,"="&amp;$A11,Concentrado!$B$2:$B572, "=Baja California")</f>
        <v>0</v>
      </c>
      <c r="S11" s="6">
        <f>SUMIFS(Concentrado!T$2:T572,Concentrado!$A$2:$A572,"="&amp;$A11,Concentrado!$B$2:$B572, "=Baja California")</f>
        <v>69.107039999999998</v>
      </c>
      <c r="T11" s="6">
        <f>SUMIFS(Concentrado!U$2:U572,Concentrado!$A$2:$A572,"="&amp;$A11,Concentrado!$B$2:$B572, "=Baja California")</f>
        <v>47.76867</v>
      </c>
    </row>
    <row r="12" spans="1:20" x14ac:dyDescent="0.25">
      <c r="A12" s="3">
        <v>2013</v>
      </c>
      <c r="B12" s="6">
        <f>SUMIFS(Concentrado!C$2:C573,Concentrado!$A$2:$A573,"="&amp;$A12,Concentrado!$B$2:$B573, "=Baja California")</f>
        <v>7860.0155500000001</v>
      </c>
      <c r="C12" s="6">
        <f>SUMIFS(Concentrado!D$2:D573,Concentrado!$A$2:$A573,"="&amp;$A12,Concentrado!$B$2:$B573, "=Baja California")</f>
        <v>44.460573450312367</v>
      </c>
      <c r="D12" s="6">
        <f>SUMIFS(Concentrado!E$2:E573,Concentrado!$A$2:$A573,"="&amp;$A12,Concentrado!$B$2:$B573, "=Baja California")</f>
        <v>1913.5941</v>
      </c>
      <c r="E12" s="6">
        <f>SUMIFS(Concentrado!F$2:F573,Concentrado!$A$2:$A573,"="&amp;$A12,Concentrado!$B$2:$B573, "=Baja California")</f>
        <v>10.824341312802414</v>
      </c>
      <c r="F12" s="6">
        <f>SUMIFS(Concentrado!G$2:G573,Concentrado!$A$2:$A573,"="&amp;$A12,Concentrado!$B$2:$B573, "=Baja California")</f>
        <v>1601.3869999999999</v>
      </c>
      <c r="G12" s="6">
        <f>SUMIFS(Concentrado!H$2:H573,Concentrado!$A$2:$A573,"="&amp;$A12,Concentrado!$B$2:$B573, "=Baja California")</f>
        <v>9.058326142354181</v>
      </c>
      <c r="H12" s="6">
        <f>SUMIFS(Concentrado!I$2:I573,Concentrado!$A$2:$A573,"="&amp;$A12,Concentrado!$B$2:$B573, "=Baja California")</f>
        <v>752.25350000000003</v>
      </c>
      <c r="I12" s="6">
        <f>SUMIFS(Concentrado!J$2:J573,Concentrado!$A$2:$A573,"="&amp;$A12,Concentrado!$B$2:$B573, "=Baja California")</f>
        <v>4.2551597738257092</v>
      </c>
      <c r="J12" s="6">
        <f>SUMIFS(Concentrado!K$2:K573,Concentrado!$A$2:$A573,"="&amp;$A12,Concentrado!$B$2:$B573, "=Baja California")</f>
        <v>40.994</v>
      </c>
      <c r="K12" s="6">
        <f>SUMIFS(Concentrado!L$2:L573,Concentrado!$A$2:$A573,"="&amp;$A12,Concentrado!$B$2:$B573, "=Baja California")</f>
        <v>0.23188462369162938</v>
      </c>
      <c r="L12" s="6">
        <f>SUMIFS(Concentrado!M$2:M573,Concentrado!$A$2:$A573,"="&amp;$A12,Concentrado!$B$2:$B573, "=Baja California")</f>
        <v>5510.3752200000008</v>
      </c>
      <c r="M12" s="6">
        <f>SUMIFS(Concentrado!N$2:N573,Concentrado!$A$2:$A573,"="&amp;$A12,Concentrado!$B$2:$B573, "=Baja California")</f>
        <v>31.169714697013699</v>
      </c>
      <c r="N12" s="6">
        <f>SUMIFS(Concentrado!O$2:O573,Concentrado!$A$2:$A573,"="&amp;$A12,Concentrado!$B$2:$B573, "=Baja California")</f>
        <v>17678.61937</v>
      </c>
      <c r="O12" s="6">
        <f>SUMIFS(Concentrado!P$2:P573,Concentrado!$A$2:$A573,"="&amp;$A12,Concentrado!$B$2:$B573, "=Baja California")</f>
        <v>5389.5023600000004</v>
      </c>
      <c r="P12" s="6">
        <f>SUMIFS(Concentrado!Q$2:Q573,Concentrado!$A$2:$A573,"="&amp;$A12,Concentrado!$B$2:$B573, "=Baja California")</f>
        <v>0</v>
      </c>
      <c r="Q12" s="6">
        <f>SUMIFS(Concentrado!R$2:R573,Concentrado!$A$2:$A573,"="&amp;$A12,Concentrado!$B$2:$B573, "=Baja California")</f>
        <v>0</v>
      </c>
      <c r="R12" s="6">
        <f>SUMIFS(Concentrado!S$2:S573,Concentrado!$A$2:$A573,"="&amp;$A12,Concentrado!$B$2:$B573, "=Baja California")</f>
        <v>0</v>
      </c>
      <c r="S12" s="6">
        <f>SUMIFS(Concentrado!T$2:T573,Concentrado!$A$2:$A573,"="&amp;$A12,Concentrado!$B$2:$B573, "=Baja California")</f>
        <v>77.239660000000001</v>
      </c>
      <c r="T12" s="6">
        <f>SUMIFS(Concentrado!U$2:U573,Concentrado!$A$2:$A573,"="&amp;$A12,Concentrado!$B$2:$B573, "=Baja California")</f>
        <v>43.633200000000002</v>
      </c>
    </row>
    <row r="13" spans="1:20" x14ac:dyDescent="0.25">
      <c r="A13" s="3">
        <v>2014</v>
      </c>
      <c r="B13" s="6">
        <f>SUMIFS(Concentrado!C$2:C574,Concentrado!$A$2:$A574,"="&amp;$A13,Concentrado!$B$2:$B574, "=Baja California")</f>
        <v>7639.8281900000002</v>
      </c>
      <c r="C13" s="6">
        <f>SUMIFS(Concentrado!D$2:D574,Concentrado!$A$2:$A574,"="&amp;$A13,Concentrado!$B$2:$B574, "=Baja California")</f>
        <v>54.150342038688002</v>
      </c>
      <c r="D13" s="6">
        <f>SUMIFS(Concentrado!E$2:E574,Concentrado!$A$2:$A574,"="&amp;$A13,Concentrado!$B$2:$B574, "=Baja California")</f>
        <v>1845.489</v>
      </c>
      <c r="E13" s="6">
        <f>SUMIFS(Concentrado!F$2:F574,Concentrado!$A$2:$A574,"="&amp;$A13,Concentrado!$B$2:$B574, "=Baja California")</f>
        <v>13.080642403639745</v>
      </c>
      <c r="F13" s="6">
        <f>SUMIFS(Concentrado!G$2:G574,Concentrado!$A$2:$A574,"="&amp;$A13,Concentrado!$B$2:$B574, "=Baja California")</f>
        <v>1747.26549</v>
      </c>
      <c r="G13" s="6">
        <f>SUMIFS(Concentrado!H$2:H574,Concentrado!$A$2:$A574,"="&amp;$A13,Concentrado!$B$2:$B574, "=Baja California")</f>
        <v>12.384443938116336</v>
      </c>
      <c r="H13" s="6">
        <f>SUMIFS(Concentrado!I$2:I574,Concentrado!$A$2:$A574,"="&amp;$A13,Concentrado!$B$2:$B574, "=Baja California")</f>
        <v>966.97531000000004</v>
      </c>
      <c r="I13" s="6">
        <f>SUMIFS(Concentrado!J$2:J574,Concentrado!$A$2:$A574,"="&amp;$A13,Concentrado!$B$2:$B574, "=Baja California")</f>
        <v>6.8538247820814355</v>
      </c>
      <c r="J13" s="6">
        <f>SUMIFS(Concentrado!K$2:K574,Concentrado!$A$2:$A574,"="&amp;$A13,Concentrado!$B$2:$B574, "=Baja California")</f>
        <v>6.9624300000000003</v>
      </c>
      <c r="K13" s="6">
        <f>SUMIFS(Concentrado!L$2:L574,Concentrado!$A$2:$A574,"="&amp;$A13,Concentrado!$B$2:$B574, "=Baja California")</f>
        <v>4.9349011069897177E-2</v>
      </c>
      <c r="L13" s="6">
        <f>SUMIFS(Concentrado!M$2:M574,Concentrado!$A$2:$A574,"="&amp;$A13,Concentrado!$B$2:$B574, "=Baja California")</f>
        <v>1902.0297800000001</v>
      </c>
      <c r="M13" s="6">
        <f>SUMIFS(Concentrado!N$2:N574,Concentrado!$A$2:$A574,"="&amp;$A13,Concentrado!$B$2:$B574, "=Baja California")</f>
        <v>13.481397826404587</v>
      </c>
      <c r="N13" s="6">
        <f>SUMIFS(Concentrado!O$2:O574,Concentrado!$A$2:$A574,"="&amp;$A13,Concentrado!$B$2:$B574, "=Baja California")</f>
        <v>14108.5502</v>
      </c>
      <c r="O13" s="6">
        <f>SUMIFS(Concentrado!P$2:P574,Concentrado!$A$2:$A574,"="&amp;$A13,Concentrado!$B$2:$B574, "=Baja California")</f>
        <v>1782.25821</v>
      </c>
      <c r="P13" s="6">
        <f>SUMIFS(Concentrado!Q$2:Q574,Concentrado!$A$2:$A574,"="&amp;$A13,Concentrado!$B$2:$B574, "=Baja California")</f>
        <v>0</v>
      </c>
      <c r="Q13" s="6">
        <f>SUMIFS(Concentrado!R$2:R574,Concentrado!$A$2:$A574,"="&amp;$A13,Concentrado!$B$2:$B574, "=Baja California")</f>
        <v>0</v>
      </c>
      <c r="R13" s="6">
        <f>SUMIFS(Concentrado!S$2:S574,Concentrado!$A$2:$A574,"="&amp;$A13,Concentrado!$B$2:$B574, "=Baja California")</f>
        <v>0</v>
      </c>
      <c r="S13" s="6">
        <f>SUMIFS(Concentrado!T$2:T574,Concentrado!$A$2:$A574,"="&amp;$A13,Concentrado!$B$2:$B574, "=Baja California")</f>
        <v>79.097890000000007</v>
      </c>
      <c r="T13" s="6">
        <f>SUMIFS(Concentrado!U$2:U574,Concentrado!$A$2:$A574,"="&amp;$A13,Concentrado!$B$2:$B574, "=Baja California")</f>
        <v>40.673679999999997</v>
      </c>
    </row>
    <row r="14" spans="1:20" x14ac:dyDescent="0.25">
      <c r="A14" s="3">
        <v>2015</v>
      </c>
      <c r="B14" s="6">
        <f>SUMIFS(Concentrado!C$2:C575,Concentrado!$A$2:$A575,"="&amp;$A14,Concentrado!$B$2:$B575, "=Baja California")</f>
        <v>8354.8287299999993</v>
      </c>
      <c r="C14" s="6">
        <f>SUMIFS(Concentrado!D$2:D575,Concentrado!$A$2:$A575,"="&amp;$A14,Concentrado!$B$2:$B575, "=Baja California")</f>
        <v>54.127308040262491</v>
      </c>
      <c r="D14" s="6">
        <f>SUMIFS(Concentrado!E$2:E575,Concentrado!$A$2:$A575,"="&amp;$A14,Concentrado!$B$2:$B575, "=Baja California")</f>
        <v>1859.9159</v>
      </c>
      <c r="E14" s="6">
        <f>SUMIFS(Concentrado!F$2:F575,Concentrado!$A$2:$A575,"="&amp;$A14,Concentrado!$B$2:$B575, "=Baja California")</f>
        <v>12.049587621921491</v>
      </c>
      <c r="F14" s="6">
        <f>SUMIFS(Concentrado!G$2:G575,Concentrado!$A$2:$A575,"="&amp;$A14,Concentrado!$B$2:$B575, "=Baja California")</f>
        <v>1894.5723499999999</v>
      </c>
      <c r="G14" s="6">
        <f>SUMIFS(Concentrado!H$2:H575,Concentrado!$A$2:$A575,"="&amp;$A14,Concentrado!$B$2:$B575, "=Baja California")</f>
        <v>12.27411171515589</v>
      </c>
      <c r="H14" s="6">
        <f>SUMIFS(Concentrado!I$2:I575,Concentrado!$A$2:$A575,"="&amp;$A14,Concentrado!$B$2:$B575, "=Baja California")</f>
        <v>1074.8649600000001</v>
      </c>
      <c r="I14" s="6">
        <f>SUMIFS(Concentrado!J$2:J575,Concentrado!$A$2:$A575,"="&amp;$A14,Concentrado!$B$2:$B575, "=Baja California")</f>
        <v>6.9635834164615398</v>
      </c>
      <c r="J14" s="6">
        <f>SUMIFS(Concentrado!K$2:K575,Concentrado!$A$2:$A575,"="&amp;$A14,Concentrado!$B$2:$B575, "=Baja California")</f>
        <v>145.09832</v>
      </c>
      <c r="K14" s="6">
        <f>SUMIFS(Concentrado!L$2:L575,Concentrado!$A$2:$A575,"="&amp;$A14,Concentrado!$B$2:$B575, "=Baja California")</f>
        <v>0.94002901993235477</v>
      </c>
      <c r="L14" s="6">
        <f>SUMIFS(Concentrado!M$2:M575,Concentrado!$A$2:$A575,"="&amp;$A14,Concentrado!$B$2:$B575, "=Baja California")</f>
        <v>2106.2347</v>
      </c>
      <c r="M14" s="6">
        <f>SUMIFS(Concentrado!N$2:N575,Concentrado!$A$2:$A575,"="&amp;$A14,Concentrado!$B$2:$B575, "=Baja California")</f>
        <v>13.645380186266232</v>
      </c>
      <c r="N14" s="6">
        <f>SUMIFS(Concentrado!O$2:O575,Concentrado!$A$2:$A575,"="&amp;$A14,Concentrado!$B$2:$B575, "=Baja California")</f>
        <v>15435.51496</v>
      </c>
      <c r="O14" s="6">
        <f>SUMIFS(Concentrado!P$2:P575,Concentrado!$A$2:$A575,"="&amp;$A14,Concentrado!$B$2:$B575, "=Baja California")</f>
        <v>1947.7021</v>
      </c>
      <c r="P14" s="6">
        <f>SUMIFS(Concentrado!Q$2:Q575,Concentrado!$A$2:$A575,"="&amp;$A14,Concentrado!$B$2:$B575, "=Baja California")</f>
        <v>0</v>
      </c>
      <c r="Q14" s="6">
        <f>SUMIFS(Concentrado!R$2:R575,Concentrado!$A$2:$A575,"="&amp;$A14,Concentrado!$B$2:$B575, "=Baja California")</f>
        <v>0</v>
      </c>
      <c r="R14" s="6">
        <f>SUMIFS(Concentrado!S$2:S575,Concentrado!$A$2:$A575,"="&amp;$A14,Concentrado!$B$2:$B575, "=Baja California")</f>
        <v>0</v>
      </c>
      <c r="S14" s="6">
        <f>SUMIFS(Concentrado!T$2:T575,Concentrado!$A$2:$A575,"="&amp;$A14,Concentrado!$B$2:$B575, "=Baja California")</f>
        <v>84.077849999999998</v>
      </c>
      <c r="T14" s="6">
        <f>SUMIFS(Concentrado!U$2:U575,Concentrado!$A$2:$A575,"="&amp;$A14,Concentrado!$B$2:$B575, "=Baja California")</f>
        <v>74.454750000000004</v>
      </c>
    </row>
    <row r="15" spans="1:20" x14ac:dyDescent="0.25">
      <c r="A15" s="3">
        <v>2016</v>
      </c>
      <c r="B15" s="6">
        <f>SUMIFS(Concentrado!C$2:C576,Concentrado!$A$2:$A576,"="&amp;$A15,Concentrado!$B$2:$B576, "=Baja California")</f>
        <v>8892.5029400000003</v>
      </c>
      <c r="C15" s="6">
        <f>SUMIFS(Concentrado!D$2:D576,Concentrado!$A$2:$A576,"="&amp;$A15,Concentrado!$B$2:$B576, "=Baja California")</f>
        <v>55.14161143068528</v>
      </c>
      <c r="D15" s="6">
        <f>SUMIFS(Concentrado!E$2:E576,Concentrado!$A$2:$A576,"="&amp;$A15,Concentrado!$B$2:$B576, "=Baja California")</f>
        <v>1899.14806</v>
      </c>
      <c r="E15" s="6">
        <f>SUMIFS(Concentrado!F$2:F576,Concentrado!$A$2:$A576,"="&amp;$A15,Concentrado!$B$2:$B576, "=Baja California")</f>
        <v>11.776446415643216</v>
      </c>
      <c r="F15" s="6">
        <f>SUMIFS(Concentrado!G$2:G576,Concentrado!$A$2:$A576,"="&amp;$A15,Concentrado!$B$2:$B576, "=Baja California")</f>
        <v>1998.07753</v>
      </c>
      <c r="G15" s="6">
        <f>SUMIFS(Concentrado!H$2:H576,Concentrado!$A$2:$A576,"="&amp;$A15,Concentrado!$B$2:$B576, "=Baja California")</f>
        <v>12.389899166864195</v>
      </c>
      <c r="H15" s="6">
        <f>SUMIFS(Concentrado!I$2:I576,Concentrado!$A$2:$A576,"="&amp;$A15,Concentrado!$B$2:$B576, "=Baja California")</f>
        <v>999.36472000000003</v>
      </c>
      <c r="I15" s="6">
        <f>SUMIFS(Concentrado!J$2:J576,Concentrado!$A$2:$A576,"="&amp;$A15,Concentrado!$B$2:$B576, "=Baja California")</f>
        <v>6.1969708010887192</v>
      </c>
      <c r="J15" s="6">
        <f>SUMIFS(Concentrado!K$2:K576,Concentrado!$A$2:$A576,"="&amp;$A15,Concentrado!$B$2:$B576, "=Baja California")</f>
        <v>168.45589000000001</v>
      </c>
      <c r="K15" s="6">
        <f>SUMIFS(Concentrado!L$2:L576,Concentrado!$A$2:$A576,"="&amp;$A15,Concentrado!$B$2:$B576, "=Baja California")</f>
        <v>1.0445798322772624</v>
      </c>
      <c r="L15" s="6">
        <f>SUMIFS(Concentrado!M$2:M576,Concentrado!$A$2:$A576,"="&amp;$A15,Concentrado!$B$2:$B576, "=Baja California")</f>
        <v>2169.1158400000004</v>
      </c>
      <c r="M15" s="6">
        <f>SUMIFS(Concentrado!N$2:N576,Concentrado!$A$2:$A576,"="&amp;$A15,Concentrado!$B$2:$B576, "=Baja California")</f>
        <v>13.450492353441327</v>
      </c>
      <c r="N15" s="6">
        <f>SUMIFS(Concentrado!O$2:O576,Concentrado!$A$2:$A576,"="&amp;$A15,Concentrado!$B$2:$B576, "=Baja California")</f>
        <v>16126.664980000001</v>
      </c>
      <c r="O15" s="6">
        <f>SUMIFS(Concentrado!P$2:P576,Concentrado!$A$2:$A576,"="&amp;$A15,Concentrado!$B$2:$B576, "=Baja California")</f>
        <v>2063.6362600000002</v>
      </c>
      <c r="P15" s="6">
        <f>SUMIFS(Concentrado!Q$2:Q576,Concentrado!$A$2:$A576,"="&amp;$A15,Concentrado!$B$2:$B576, "=Baja California")</f>
        <v>0</v>
      </c>
      <c r="Q15" s="6">
        <f>SUMIFS(Concentrado!R$2:R576,Concentrado!$A$2:$A576,"="&amp;$A15,Concentrado!$B$2:$B576, "=Baja California")</f>
        <v>0</v>
      </c>
      <c r="R15" s="6">
        <f>SUMIFS(Concentrado!S$2:S576,Concentrado!$A$2:$A576,"="&amp;$A15,Concentrado!$B$2:$B576, "=Baja California")</f>
        <v>0</v>
      </c>
      <c r="S15" s="6">
        <f>SUMIFS(Concentrado!T$2:T576,Concentrado!$A$2:$A576,"="&amp;$A15,Concentrado!$B$2:$B576, "=Baja California")</f>
        <v>103.07341</v>
      </c>
      <c r="T15" s="6">
        <f>SUMIFS(Concentrado!U$2:U576,Concentrado!$A$2:$A576,"="&amp;$A15,Concentrado!$B$2:$B576, "=Baja California")</f>
        <v>2.4061699999999999</v>
      </c>
    </row>
    <row r="16" spans="1:20" x14ac:dyDescent="0.25">
      <c r="A16" s="3">
        <v>2017</v>
      </c>
      <c r="B16" s="6">
        <f>SUMIFS(Concentrado!C$2:C577,Concentrado!$A$2:$A577,"="&amp;$A16,Concentrado!$B$2:$B577, "=Baja California")</f>
        <v>9371.7392500000005</v>
      </c>
      <c r="C16" s="6">
        <f>SUMIFS(Concentrado!D$2:D577,Concentrado!$A$2:$A577,"="&amp;$A16,Concentrado!$B$2:$B577, "=Baja California")</f>
        <v>54.171118355543094</v>
      </c>
      <c r="D16" s="6">
        <f>SUMIFS(Concentrado!E$2:E577,Concentrado!$A$2:$A577,"="&amp;$A16,Concentrado!$B$2:$B577, "=Baja California")</f>
        <v>2018.9735900000001</v>
      </c>
      <c r="E16" s="6">
        <f>SUMIFS(Concentrado!F$2:F577,Concentrado!$A$2:$A577,"="&amp;$A16,Concentrado!$B$2:$B577, "=Baja California")</f>
        <v>11.670198496037514</v>
      </c>
      <c r="F16" s="6">
        <f>SUMIFS(Concentrado!G$2:G577,Concentrado!$A$2:$A577,"="&amp;$A16,Concentrado!$B$2:$B577, "=Baja California")</f>
        <v>2057.4537500000001</v>
      </c>
      <c r="G16" s="6">
        <f>SUMIFS(Concentrado!H$2:H577,Concentrado!$A$2:$A577,"="&amp;$A16,Concentrado!$B$2:$B577, "=Baja California")</f>
        <v>11.892623944088712</v>
      </c>
      <c r="H16" s="6">
        <f>SUMIFS(Concentrado!I$2:I577,Concentrado!$A$2:$A577,"="&amp;$A16,Concentrado!$B$2:$B577, "=Baja California")</f>
        <v>1006.36766</v>
      </c>
      <c r="I16" s="6">
        <f>SUMIFS(Concentrado!J$2:J577,Concentrado!$A$2:$A577,"="&amp;$A16,Concentrado!$B$2:$B577, "=Baja California")</f>
        <v>5.8170698271455805</v>
      </c>
      <c r="J16" s="6">
        <f>SUMIFS(Concentrado!K$2:K577,Concentrado!$A$2:$A577,"="&amp;$A16,Concentrado!$B$2:$B577, "=Baja California")</f>
        <v>524.28119000000004</v>
      </c>
      <c r="K16" s="6">
        <f>SUMIFS(Concentrado!L$2:L577,Concentrado!$A$2:$A577,"="&amp;$A16,Concentrado!$B$2:$B577, "=Baja California")</f>
        <v>3.0304832046063357</v>
      </c>
      <c r="L16" s="6">
        <f>SUMIFS(Concentrado!M$2:M577,Concentrado!$A$2:$A577,"="&amp;$A16,Concentrado!$B$2:$B577, "=Baja California")</f>
        <v>2321.4351999999999</v>
      </c>
      <c r="M16" s="6">
        <f>SUMIFS(Concentrado!N$2:N577,Concentrado!$A$2:$A577,"="&amp;$A16,Concentrado!$B$2:$B577, "=Baja California")</f>
        <v>13.41850617257878</v>
      </c>
      <c r="N16" s="6">
        <f>SUMIFS(Concentrado!O$2:O577,Concentrado!$A$2:$A577,"="&amp;$A16,Concentrado!$B$2:$B577, "=Baja California")</f>
        <v>17300.250639999998</v>
      </c>
      <c r="O16" s="6">
        <f>SUMIFS(Concentrado!P$2:P577,Concentrado!$A$2:$A577,"="&amp;$A16,Concentrado!$B$2:$B577, "=Baja California")</f>
        <v>2214.5008800000001</v>
      </c>
      <c r="P16" s="6">
        <f>SUMIFS(Concentrado!Q$2:Q577,Concentrado!$A$2:$A577,"="&amp;$A16,Concentrado!$B$2:$B577, "=Baja California")</f>
        <v>0</v>
      </c>
      <c r="Q16" s="6">
        <f>SUMIFS(Concentrado!R$2:R577,Concentrado!$A$2:$A577,"="&amp;$A16,Concentrado!$B$2:$B577, "=Baja California")</f>
        <v>0</v>
      </c>
      <c r="R16" s="6">
        <f>SUMIFS(Concentrado!S$2:S577,Concentrado!$A$2:$A577,"="&amp;$A16,Concentrado!$B$2:$B577, "=Baja California")</f>
        <v>0</v>
      </c>
      <c r="S16" s="6">
        <f>SUMIFS(Concentrado!T$2:T577,Concentrado!$A$2:$A577,"="&amp;$A16,Concentrado!$B$2:$B577, "=Baja California")</f>
        <v>104.48067</v>
      </c>
      <c r="T16" s="6">
        <f>SUMIFS(Concentrado!U$2:U577,Concentrado!$A$2:$A577,"="&amp;$A16,Concentrado!$B$2:$B577, "=Baja California")</f>
        <v>2.4536500000000001</v>
      </c>
    </row>
    <row r="17" spans="1:20" x14ac:dyDescent="0.25">
      <c r="A17" s="3">
        <v>2018</v>
      </c>
      <c r="B17" s="6">
        <f>SUMIFS(Concentrado!C$2:C578,Concentrado!$A$2:$A578,"="&amp;$A17,Concentrado!$B$2:$B578, "=Baja California")</f>
        <v>10028.0949</v>
      </c>
      <c r="C17" s="6">
        <f>SUMIFS(Concentrado!D$2:D578,Concentrado!$A$2:$A578,"="&amp;$A17,Concentrado!$B$2:$B578, "=Baja California")</f>
        <v>54.482583203539413</v>
      </c>
      <c r="D17" s="6">
        <f>SUMIFS(Concentrado!E$2:E578,Concentrado!$A$2:$A578,"="&amp;$A17,Concentrado!$B$2:$B578, "=Baja California")</f>
        <v>1886.82483</v>
      </c>
      <c r="E17" s="6">
        <f>SUMIFS(Concentrado!F$2:F578,Concentrado!$A$2:$A578,"="&amp;$A17,Concentrado!$B$2:$B578, "=Baja California")</f>
        <v>10.251108691739555</v>
      </c>
      <c r="F17" s="6">
        <f>SUMIFS(Concentrado!G$2:G578,Concentrado!$A$2:$A578,"="&amp;$A17,Concentrado!$B$2:$B578, "=Baja California")</f>
        <v>2213.5931700000001</v>
      </c>
      <c r="G17" s="6">
        <f>SUMIFS(Concentrado!H$2:H578,Concentrado!$A$2:$A578,"="&amp;$A17,Concentrado!$B$2:$B578, "=Baja California")</f>
        <v>12.026439245535217</v>
      </c>
      <c r="H17" s="6">
        <f>SUMIFS(Concentrado!I$2:I578,Concentrado!$A$2:$A578,"="&amp;$A17,Concentrado!$B$2:$B578, "=Baja California")</f>
        <v>1049.15886</v>
      </c>
      <c r="I17" s="6">
        <f>SUMIFS(Concentrado!J$2:J578,Concentrado!$A$2:$A578,"="&amp;$A17,Concentrado!$B$2:$B578, "=Baja California")</f>
        <v>5.7000741869405873</v>
      </c>
      <c r="J17" s="6">
        <f>SUMIFS(Concentrado!K$2:K578,Concentrado!$A$2:$A578,"="&amp;$A17,Concentrado!$B$2:$B578, "=Baja California")</f>
        <v>828.73884999999996</v>
      </c>
      <c r="K17" s="6">
        <f>SUMIFS(Concentrado!L$2:L578,Concentrado!$A$2:$A578,"="&amp;$A17,Concentrado!$B$2:$B578, "=Baja California")</f>
        <v>4.502533512036325</v>
      </c>
      <c r="L17" s="6">
        <f>SUMIFS(Concentrado!M$2:M578,Concentrado!$A$2:$A578,"="&amp;$A17,Concentrado!$B$2:$B578, "=Baja California")</f>
        <v>2399.6456200000002</v>
      </c>
      <c r="M17" s="6">
        <f>SUMIFS(Concentrado!N$2:N578,Concentrado!$A$2:$A578,"="&amp;$A17,Concentrado!$B$2:$B578, "=Baja California")</f>
        <v>13.037261160208896</v>
      </c>
      <c r="N17" s="6">
        <f>SUMIFS(Concentrado!O$2:O578,Concentrado!$A$2:$A578,"="&amp;$A17,Concentrado!$B$2:$B578, "=Baja California")</f>
        <v>18406.056230000002</v>
      </c>
      <c r="O17" s="6">
        <f>SUMIFS(Concentrado!P$2:P578,Concentrado!$A$2:$A578,"="&amp;$A17,Concentrado!$B$2:$B578, "=Baja California")</f>
        <v>2298.1027300000001</v>
      </c>
      <c r="P17" s="6">
        <f>SUMIFS(Concentrado!Q$2:Q578,Concentrado!$A$2:$A578,"="&amp;$A17,Concentrado!$B$2:$B578, "=Baja California")</f>
        <v>0</v>
      </c>
      <c r="Q17" s="6">
        <f>SUMIFS(Concentrado!R$2:R578,Concentrado!$A$2:$A578,"="&amp;$A17,Concentrado!$B$2:$B578, "=Baja California")</f>
        <v>0</v>
      </c>
      <c r="R17" s="6">
        <f>SUMIFS(Concentrado!S$2:S578,Concentrado!$A$2:$A578,"="&amp;$A17,Concentrado!$B$2:$B578, "=Baja California")</f>
        <v>0</v>
      </c>
      <c r="S17" s="6">
        <f>SUMIFS(Concentrado!T$2:T578,Concentrado!$A$2:$A578,"="&amp;$A17,Concentrado!$B$2:$B578, "=Baja California")</f>
        <v>98.962900000000005</v>
      </c>
      <c r="T17" s="6">
        <f>SUMIFS(Concentrado!U$2:U578,Concentrado!$A$2:$A578,"="&amp;$A17,Concentrado!$B$2:$B578, "=Baja California")</f>
        <v>2.57999</v>
      </c>
    </row>
    <row r="18" spans="1:20" x14ac:dyDescent="0.25">
      <c r="A18" s="3">
        <v>2019</v>
      </c>
      <c r="B18" s="6">
        <f>SUMIFS(Concentrado!C$2:C579,Concentrado!$A$2:$A579,"="&amp;$A18,Concentrado!$B$2:$B579, "=Baja California")</f>
        <v>10229.822770000001</v>
      </c>
      <c r="C18" s="6">
        <f>SUMIFS(Concentrado!D$2:D579,Concentrado!$A$2:$A579,"="&amp;$A18,Concentrado!$B$2:$B579, "=Baja California")</f>
        <v>54.243822886402192</v>
      </c>
      <c r="D18" s="6">
        <f>SUMIFS(Concentrado!E$2:E579,Concentrado!$A$2:$A579,"="&amp;$A18,Concentrado!$B$2:$B579, "=Baja California")</f>
        <v>1875.5317</v>
      </c>
      <c r="E18" s="6">
        <f>SUMIFS(Concentrado!F$2:F579,Concentrado!$A$2:$A579,"="&amp;$A18,Concentrado!$B$2:$B579, "=Baja California")</f>
        <v>9.9450412426483137</v>
      </c>
      <c r="F18" s="6">
        <f>SUMIFS(Concentrado!G$2:G579,Concentrado!$A$2:$A579,"="&amp;$A18,Concentrado!$B$2:$B579, "=Baja California")</f>
        <v>2343.6644799999999</v>
      </c>
      <c r="G18" s="6">
        <f>SUMIFS(Concentrado!H$2:H579,Concentrado!$A$2:$A579,"="&amp;$A18,Concentrado!$B$2:$B579, "=Baja California")</f>
        <v>12.427323895687772</v>
      </c>
      <c r="H18" s="6">
        <f>SUMIFS(Concentrado!I$2:I579,Concentrado!$A$2:$A579,"="&amp;$A18,Concentrado!$B$2:$B579, "=Baja California")</f>
        <v>1101.4278899999999</v>
      </c>
      <c r="I18" s="6">
        <f>SUMIFS(Concentrado!J$2:J579,Concentrado!$A$2:$A579,"="&amp;$A18,Concentrado!$B$2:$B579, "=Baja California")</f>
        <v>5.8403415905223612</v>
      </c>
      <c r="J18" s="6">
        <f>SUMIFS(Concentrado!K$2:K579,Concentrado!$A$2:$A579,"="&amp;$A18,Concentrado!$B$2:$B579, "=Baja California")</f>
        <v>934.45704000000001</v>
      </c>
      <c r="K18" s="6">
        <f>SUMIFS(Concentrado!L$2:L579,Concentrado!$A$2:$A579,"="&amp;$A18,Concentrado!$B$2:$B579, "=Baja California")</f>
        <v>4.9549755956047363</v>
      </c>
      <c r="L18" s="6">
        <f>SUMIFS(Concentrado!M$2:M579,Concentrado!$A$2:$A579,"="&amp;$A18,Concentrado!$B$2:$B579, "=Baja California")</f>
        <v>2374.0596399999999</v>
      </c>
      <c r="M18" s="6">
        <f>SUMIFS(Concentrado!N$2:N579,Concentrado!$A$2:$A579,"="&amp;$A18,Concentrado!$B$2:$B579, "=Baja California")</f>
        <v>12.588494789134625</v>
      </c>
      <c r="N18" s="6">
        <f>SUMIFS(Concentrado!O$2:O579,Concentrado!$A$2:$A579,"="&amp;$A18,Concentrado!$B$2:$B579, "=Baja California")</f>
        <v>18858.963520000001</v>
      </c>
      <c r="O18" s="6">
        <f>SUMIFS(Concentrado!P$2:P579,Concentrado!$A$2:$A579,"="&amp;$A18,Concentrado!$B$2:$B579, "=Baja California")</f>
        <v>2170.0367700000002</v>
      </c>
      <c r="P18" s="6">
        <f>SUMIFS(Concentrado!Q$2:Q579,Concentrado!$A$2:$A579,"="&amp;$A18,Concentrado!$B$2:$B579, "=Baja California")</f>
        <v>0</v>
      </c>
      <c r="Q18" s="6">
        <f>SUMIFS(Concentrado!R$2:R579,Concentrado!$A$2:$A579,"="&amp;$A18,Concentrado!$B$2:$B579, "=Baja California")</f>
        <v>0</v>
      </c>
      <c r="R18" s="6">
        <f>SUMIFS(Concentrado!S$2:S579,Concentrado!$A$2:$A579,"="&amp;$A18,Concentrado!$B$2:$B579, "=Baja California")</f>
        <v>0</v>
      </c>
      <c r="S18" s="6">
        <f>SUMIFS(Concentrado!T$2:T579,Concentrado!$A$2:$A579,"="&amp;$A18,Concentrado!$B$2:$B579, "=Baja California")</f>
        <v>201.02265</v>
      </c>
      <c r="T18" s="6">
        <f>SUMIFS(Concentrado!U$2:U579,Concentrado!$A$2:$A579,"="&amp;$A18,Concentrado!$B$2:$B579, "=Baja California")</f>
        <v>3.0002200000000001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"=Baja California Sur")</f>
        <v>889.56569999999999</v>
      </c>
      <c r="C2" s="6">
        <f>SUMIFS(Concentrado!D$2:D563,Concentrado!$A$2:$A563,"="&amp;$A2,Concentrado!$B$2:$B563, "=Baja California Sur")</f>
        <v>57.310506594096665</v>
      </c>
      <c r="D2" s="6">
        <f>SUMIFS(Concentrado!E$2:E563,Concentrado!$A$2:$A563,"="&amp;$A2,Concentrado!$B$2:$B563, "=Baja California Sur")</f>
        <v>93.619050000000001</v>
      </c>
      <c r="E2" s="6">
        <f>SUMIFS(Concentrado!F$2:F563,Concentrado!$A$2:$A563,"="&amp;$A2,Concentrado!$B$2:$B563, "=Baja California Sur")</f>
        <v>6.031432172303929</v>
      </c>
      <c r="F2" s="6">
        <f>SUMIFS(Concentrado!G$2:G563,Concentrado!$A$2:$A563,"="&amp;$A2,Concentrado!$B$2:$B563, "=Baja California Sur")</f>
        <v>329.77945999999997</v>
      </c>
      <c r="G2" s="6">
        <f>SUMIFS(Concentrado!H$2:H563,Concentrado!$A$2:$A563,"="&amp;$A2,Concentrado!$B$2:$B563, "=Baja California Sur")</f>
        <v>21.246129338088952</v>
      </c>
      <c r="H2" s="6">
        <f>SUMIFS(Concentrado!I$2:I563,Concentrado!$A$2:$A563,"="&amp;$A2,Concentrado!$B$2:$B563, "=Baja California Sur")</f>
        <v>210.47407999999999</v>
      </c>
      <c r="I2" s="6">
        <f>SUMIFS(Concentrado!J$2:J563,Concentrado!$A$2:$A563,"="&amp;$A2,Concentrado!$B$2:$B563, "=Baja California Sur")</f>
        <v>13.559848530273175</v>
      </c>
      <c r="J2" s="6">
        <f>SUMIFS(Concentrado!K$2:K563,Concentrado!$A$2:$A563,"="&amp;$A2,Concentrado!$B$2:$B563, "=Baja California Sur")</f>
        <v>27.82226</v>
      </c>
      <c r="K2" s="6">
        <f>SUMIFS(Concentrado!L$2:L563,Concentrado!$A$2:$A563,"="&amp;$A2,Concentrado!$B$2:$B563, "=Baja California Sur")</f>
        <v>1.7924564933120419</v>
      </c>
      <c r="L2" s="6">
        <f>SUMIFS(Concentrado!M$2:M563,Concentrado!$A$2:$A563,"="&amp;$A2,Concentrado!$B$2:$B563, "=Baja California Sur")</f>
        <v>0.92552000000000001</v>
      </c>
      <c r="M2" s="6">
        <f>SUMIFS(Concentrado!N$2:N563,Concentrado!$A$2:$A563,"="&amp;$A2,Concentrado!$B$2:$B563, "=Baja California Sur")</f>
        <v>5.9626871925219628E-2</v>
      </c>
      <c r="N2" s="6">
        <f>SUMIFS(Concentrado!O$2:O563,Concentrado!$A$2:$A563,"="&amp;$A2,Concentrado!$B$2:$B563, "=Baja California Sur")</f>
        <v>1552.1860700000002</v>
      </c>
      <c r="O2" s="6">
        <f>SUMIFS(Concentrado!P$2:P563,Concentrado!$A$2:$A563,"="&amp;$A2,Concentrado!$B$2:$B563, "=Baja California Sur")</f>
        <v>0</v>
      </c>
      <c r="P2" s="6">
        <f>SUMIFS(Concentrado!Q$2:Q563,Concentrado!$A$2:$A563,"="&amp;$A2,Concentrado!$B$2:$B563, "=Baja California Sur")</f>
        <v>0</v>
      </c>
      <c r="Q2" s="6">
        <f>SUMIFS(Concentrado!R$2:R563,Concentrado!$A$2:$A563,"="&amp;$A2,Concentrado!$B$2:$B563, "=Baja California Sur")</f>
        <v>0</v>
      </c>
      <c r="R2" s="6">
        <f>SUMIFS(Concentrado!S$2:S563,Concentrado!$A$2:$A563,"="&amp;$A2,Concentrado!$B$2:$B563, "=Baja California Sur")</f>
        <v>0</v>
      </c>
      <c r="S2" s="6">
        <f>SUMIFS(Concentrado!T$2:T563,Concentrado!$A$2:$A563,"="&amp;$A2,Concentrado!$B$2:$B563, "=Baja California Sur")</f>
        <v>0</v>
      </c>
      <c r="T2" s="6">
        <f>SUMIFS(Concentrado!U$2:U563,Concentrado!$A$2:$A563,"="&amp;$A2,Concentrado!$B$2:$B563, "=Baja California Sur")</f>
        <v>0.92552000000000001</v>
      </c>
    </row>
    <row r="3" spans="1:20" x14ac:dyDescent="0.25">
      <c r="A3" s="3">
        <v>2004</v>
      </c>
      <c r="B3" s="6">
        <f>SUMIFS(Concentrado!C$2:C564,Concentrado!$A$2:$A564,"="&amp;$A3,Concentrado!$B$2:$B564, "=Baja California Sur")</f>
        <v>1076.721</v>
      </c>
      <c r="C3" s="6">
        <f>SUMIFS(Concentrado!D$2:D564,Concentrado!$A$2:$A564,"="&amp;$A3,Concentrado!$B$2:$B564, "=Baja California Sur")</f>
        <v>59.543619747692389</v>
      </c>
      <c r="D3" s="6">
        <f>SUMIFS(Concentrado!E$2:E564,Concentrado!$A$2:$A564,"="&amp;$A3,Concentrado!$B$2:$B564, "=Baja California Sur")</f>
        <v>83.343440000000001</v>
      </c>
      <c r="E3" s="6">
        <f>SUMIFS(Concentrado!F$2:F564,Concentrado!$A$2:$A564,"="&amp;$A3,Concentrado!$B$2:$B564, "=Baja California Sur")</f>
        <v>4.6089656464623756</v>
      </c>
      <c r="F3" s="6">
        <f>SUMIFS(Concentrado!G$2:G564,Concentrado!$A$2:$A564,"="&amp;$A3,Concentrado!$B$2:$B564, "=Baja California Sur")</f>
        <v>366.62430000000001</v>
      </c>
      <c r="G3" s="6">
        <f>SUMIFS(Concentrado!H$2:H564,Concentrado!$A$2:$A564,"="&amp;$A3,Concentrado!$B$2:$B564, "=Baja California Sur")</f>
        <v>20.274646737143513</v>
      </c>
      <c r="H3" s="6">
        <f>SUMIFS(Concentrado!I$2:I564,Concentrado!$A$2:$A564,"="&amp;$A3,Concentrado!$B$2:$B564, "=Baja California Sur")</f>
        <v>216.21893</v>
      </c>
      <c r="I3" s="6">
        <f>SUMIFS(Concentrado!J$2:J564,Concentrado!$A$2:$A564,"="&amp;$A3,Concentrado!$B$2:$B564, "=Baja California Sur")</f>
        <v>11.957097289059021</v>
      </c>
      <c r="J3" s="6">
        <f>SUMIFS(Concentrado!K$2:K564,Concentrado!$A$2:$A564,"="&amp;$A3,Concentrado!$B$2:$B564, "=Baja California Sur")</f>
        <v>65.349950000000007</v>
      </c>
      <c r="K3" s="6">
        <f>SUMIFS(Concentrado!L$2:L564,Concentrado!$A$2:$A564,"="&amp;$A3,Concentrado!$B$2:$B564, "=Baja California Sur")</f>
        <v>3.6139097995959122</v>
      </c>
      <c r="L3" s="6">
        <f>SUMIFS(Concentrado!M$2:M564,Concentrado!$A$2:$A564,"="&amp;$A3,Concentrado!$B$2:$B564, "=Baja California Sur")</f>
        <v>3.184E-2</v>
      </c>
      <c r="M3" s="6">
        <f>SUMIFS(Concentrado!N$2:N564,Concentrado!$A$2:$A564,"="&amp;$A3,Concentrado!$B$2:$B564, "=Baja California Sur")</f>
        <v>1.7607800467962689E-3</v>
      </c>
      <c r="N3" s="6">
        <f>SUMIFS(Concentrado!O$2:O564,Concentrado!$A$2:$A564,"="&amp;$A3,Concentrado!$B$2:$B564, "=Baja California Sur")</f>
        <v>1808.28946</v>
      </c>
      <c r="O3" s="6">
        <f>SUMIFS(Concentrado!P$2:P564,Concentrado!$A$2:$A564,"="&amp;$A3,Concentrado!$B$2:$B564, "=Baja California Sur")</f>
        <v>0</v>
      </c>
      <c r="P3" s="6">
        <f>SUMIFS(Concentrado!Q$2:Q564,Concentrado!$A$2:$A564,"="&amp;$A3,Concentrado!$B$2:$B564, "=Baja California Sur")</f>
        <v>0</v>
      </c>
      <c r="Q3" s="6">
        <f>SUMIFS(Concentrado!R$2:R564,Concentrado!$A$2:$A564,"="&amp;$A3,Concentrado!$B$2:$B564, "=Baja California Sur")</f>
        <v>0</v>
      </c>
      <c r="R3" s="6">
        <f>SUMIFS(Concentrado!S$2:S564,Concentrado!$A$2:$A564,"="&amp;$A3,Concentrado!$B$2:$B564, "=Baja California Sur")</f>
        <v>0</v>
      </c>
      <c r="S3" s="6">
        <f>SUMIFS(Concentrado!T$2:T564,Concentrado!$A$2:$A564,"="&amp;$A3,Concentrado!$B$2:$B564, "=Baja California Sur")</f>
        <v>0</v>
      </c>
      <c r="T3" s="6">
        <f>SUMIFS(Concentrado!U$2:U564,Concentrado!$A$2:$A564,"="&amp;$A3,Concentrado!$B$2:$B564, "=Baja California Sur")</f>
        <v>3.184E-2</v>
      </c>
    </row>
    <row r="4" spans="1:20" x14ac:dyDescent="0.25">
      <c r="A4" s="3">
        <v>2005</v>
      </c>
      <c r="B4" s="6">
        <f>SUMIFS(Concentrado!C$2:C565,Concentrado!$A$2:$A565,"="&amp;$A4,Concentrado!$B$2:$B565, "=Baja California Sur")</f>
        <v>1065.8264999999999</v>
      </c>
      <c r="C4" s="6">
        <f>SUMIFS(Concentrado!D$2:D565,Concentrado!$A$2:$A565,"="&amp;$A4,Concentrado!$B$2:$B565, "=Baja California Sur")</f>
        <v>56.283820643184931</v>
      </c>
      <c r="D4" s="6">
        <f>SUMIFS(Concentrado!E$2:E565,Concentrado!$A$2:$A565,"="&amp;$A4,Concentrado!$B$2:$B565, "=Baja California Sur")</f>
        <v>125.24469999999999</v>
      </c>
      <c r="E4" s="6">
        <f>SUMIFS(Concentrado!F$2:F565,Concentrado!$A$2:$A565,"="&amp;$A4,Concentrado!$B$2:$B565, "=Baja California Sur")</f>
        <v>6.6138815569977885</v>
      </c>
      <c r="F4" s="6">
        <f>SUMIFS(Concentrado!G$2:G565,Concentrado!$A$2:$A565,"="&amp;$A4,Concentrado!$B$2:$B565, "=Baja California Sur")</f>
        <v>408.2011</v>
      </c>
      <c r="G4" s="6">
        <f>SUMIFS(Concentrado!H$2:H565,Concentrado!$A$2:$A565,"="&amp;$A4,Concentrado!$B$2:$B565, "=Baja California Sur")</f>
        <v>21.55615149252791</v>
      </c>
      <c r="H4" s="6">
        <f>SUMIFS(Concentrado!I$2:I565,Concentrado!$A$2:$A565,"="&amp;$A4,Concentrado!$B$2:$B565, "=Baja California Sur")</f>
        <v>234.24839</v>
      </c>
      <c r="I4" s="6">
        <f>SUMIFS(Concentrado!J$2:J565,Concentrado!$A$2:$A565,"="&amp;$A4,Concentrado!$B$2:$B565, "=Baja California Sur")</f>
        <v>12.370113117580427</v>
      </c>
      <c r="J4" s="6">
        <f>SUMIFS(Concentrado!K$2:K565,Concentrado!$A$2:$A565,"="&amp;$A4,Concentrado!$B$2:$B565, "=Baja California Sur")</f>
        <v>60.1434</v>
      </c>
      <c r="K4" s="6">
        <f>SUMIFS(Concentrado!L$2:L565,Concentrado!$A$2:$A565,"="&amp;$A4,Concentrado!$B$2:$B565, "=Baja California Sur")</f>
        <v>3.1760331897089524</v>
      </c>
      <c r="L4" s="6">
        <f>SUMIFS(Concentrado!M$2:M565,Concentrado!$A$2:$A565,"="&amp;$A4,Concentrado!$B$2:$B565, "=Baja California Sur")</f>
        <v>0</v>
      </c>
      <c r="M4" s="6">
        <f>SUMIFS(Concentrado!N$2:N565,Concentrado!$A$2:$A565,"="&amp;$A4,Concentrado!$B$2:$B565, "=Baja California Sur")</f>
        <v>0</v>
      </c>
      <c r="N4" s="6">
        <f>SUMIFS(Concentrado!O$2:O565,Concentrado!$A$2:$A565,"="&amp;$A4,Concentrado!$B$2:$B565, "=Baja California Sur")</f>
        <v>1893.6640899999998</v>
      </c>
      <c r="O4" s="6">
        <f>SUMIFS(Concentrado!P$2:P565,Concentrado!$A$2:$A565,"="&amp;$A4,Concentrado!$B$2:$B565, "=Baja California Sur")</f>
        <v>0</v>
      </c>
      <c r="P4" s="6">
        <f>SUMIFS(Concentrado!Q$2:Q565,Concentrado!$A$2:$A565,"="&amp;$A4,Concentrado!$B$2:$B565, "=Baja California Sur")</f>
        <v>0</v>
      </c>
      <c r="Q4" s="6">
        <f>SUMIFS(Concentrado!R$2:R565,Concentrado!$A$2:$A565,"="&amp;$A4,Concentrado!$B$2:$B565, "=Baja California Sur")</f>
        <v>0</v>
      </c>
      <c r="R4" s="6">
        <f>SUMIFS(Concentrado!S$2:S565,Concentrado!$A$2:$A565,"="&amp;$A4,Concentrado!$B$2:$B565, "=Baja California Sur")</f>
        <v>0</v>
      </c>
      <c r="S4" s="6">
        <f>SUMIFS(Concentrado!T$2:T565,Concentrado!$A$2:$A565,"="&amp;$A4,Concentrado!$B$2:$B565, "=Baja California Sur")</f>
        <v>0</v>
      </c>
      <c r="T4" s="6">
        <f>SUMIFS(Concentrado!U$2:U565,Concentrado!$A$2:$A565,"="&amp;$A4,Concentrado!$B$2:$B565, "=Baja California Sur")</f>
        <v>0</v>
      </c>
    </row>
    <row r="5" spans="1:20" x14ac:dyDescent="0.25">
      <c r="A5" s="3">
        <v>2006</v>
      </c>
      <c r="B5" s="6">
        <f>SUMIFS(Concentrado!C$2:C566,Concentrado!$A$2:$A566,"="&amp;$A5,Concentrado!$B$2:$B566, "=Baja California Sur")</f>
        <v>1166.67311</v>
      </c>
      <c r="C5" s="6">
        <f>SUMIFS(Concentrado!D$2:D566,Concentrado!$A$2:$A566,"="&amp;$A5,Concentrado!$B$2:$B566, "=Baja California Sur")</f>
        <v>52.340442213310325</v>
      </c>
      <c r="D5" s="6">
        <f>SUMIFS(Concentrado!E$2:E566,Concentrado!$A$2:$A566,"="&amp;$A5,Concentrado!$B$2:$B566, "=Baja California Sur")</f>
        <v>326.04109</v>
      </c>
      <c r="E5" s="6">
        <f>SUMIFS(Concentrado!F$2:F566,Concentrado!$A$2:$A566,"="&amp;$A5,Concentrado!$B$2:$B566, "=Baja California Sur")</f>
        <v>14.627177642167233</v>
      </c>
      <c r="F5" s="6">
        <f>SUMIFS(Concentrado!G$2:G566,Concentrado!$A$2:$A566,"="&amp;$A5,Concentrado!$B$2:$B566, "=Baja California Sur")</f>
        <v>396.80380000000002</v>
      </c>
      <c r="G5" s="6">
        <f>SUMIFS(Concentrado!H$2:H566,Concentrado!$A$2:$A566,"="&amp;$A5,Concentrado!$B$2:$B566, "=Baja California Sur")</f>
        <v>17.801804280825458</v>
      </c>
      <c r="H5" s="6">
        <f>SUMIFS(Concentrado!I$2:I566,Concentrado!$A$2:$A566,"="&amp;$A5,Concentrado!$B$2:$B566, "=Baja California Sur")</f>
        <v>269.77139</v>
      </c>
      <c r="I5" s="6">
        <f>SUMIFS(Concentrado!J$2:J566,Concentrado!$A$2:$A566,"="&amp;$A5,Concentrado!$B$2:$B566, "=Baja California Sur")</f>
        <v>12.102750743178955</v>
      </c>
      <c r="J5" s="6">
        <f>SUMIFS(Concentrado!K$2:K566,Concentrado!$A$2:$A566,"="&amp;$A5,Concentrado!$B$2:$B566, "=Baja California Sur")</f>
        <v>69.719499999999996</v>
      </c>
      <c r="K5" s="6">
        <f>SUMIFS(Concentrado!L$2:L566,Concentrado!$A$2:$A566,"="&amp;$A5,Concentrado!$B$2:$B566, "=Baja California Sur")</f>
        <v>3.1278251205180254</v>
      </c>
      <c r="L5" s="6">
        <f>SUMIFS(Concentrado!M$2:M566,Concentrado!$A$2:$A566,"="&amp;$A5,Concentrado!$B$2:$B566, "=Baja California Sur")</f>
        <v>0</v>
      </c>
      <c r="M5" s="6">
        <f>SUMIFS(Concentrado!N$2:N566,Concentrado!$A$2:$A566,"="&amp;$A5,Concentrado!$B$2:$B566, "=Baja California Sur")</f>
        <v>0</v>
      </c>
      <c r="N5" s="6">
        <f>SUMIFS(Concentrado!O$2:O566,Concentrado!$A$2:$A566,"="&amp;$A5,Concentrado!$B$2:$B566, "=Baja California Sur")</f>
        <v>2229.0088900000001</v>
      </c>
      <c r="O5" s="6">
        <f>SUMIFS(Concentrado!P$2:P566,Concentrado!$A$2:$A566,"="&amp;$A5,Concentrado!$B$2:$B566, "=Baja California Sur")</f>
        <v>0</v>
      </c>
      <c r="P5" s="6">
        <f>SUMIFS(Concentrado!Q$2:Q566,Concentrado!$A$2:$A566,"="&amp;$A5,Concentrado!$B$2:$B566, "=Baja California Sur")</f>
        <v>0</v>
      </c>
      <c r="Q5" s="6">
        <f>SUMIFS(Concentrado!R$2:R566,Concentrado!$A$2:$A566,"="&amp;$A5,Concentrado!$B$2:$B566, "=Baja California Sur")</f>
        <v>0</v>
      </c>
      <c r="R5" s="6">
        <f>SUMIFS(Concentrado!S$2:S566,Concentrado!$A$2:$A566,"="&amp;$A5,Concentrado!$B$2:$B566, "=Baja California Sur")</f>
        <v>0</v>
      </c>
      <c r="S5" s="6">
        <f>SUMIFS(Concentrado!T$2:T566,Concentrado!$A$2:$A566,"="&amp;$A5,Concentrado!$B$2:$B566, "=Baja California Sur")</f>
        <v>0</v>
      </c>
      <c r="T5" s="6">
        <f>SUMIFS(Concentrado!U$2:U566,Concentrado!$A$2:$A566,"="&amp;$A5,Concentrado!$B$2:$B566, "=Baja California Sur")</f>
        <v>0</v>
      </c>
    </row>
    <row r="6" spans="1:20" x14ac:dyDescent="0.25">
      <c r="A6" s="3">
        <v>2007</v>
      </c>
      <c r="B6" s="6">
        <f>SUMIFS(Concentrado!C$2:C567,Concentrado!$A$2:$A567,"="&amp;$A6,Concentrado!$B$2:$B567, "=Baja California Sur")</f>
        <v>1244.1560999999999</v>
      </c>
      <c r="C6" s="6">
        <f>SUMIFS(Concentrado!D$2:D567,Concentrado!$A$2:$A567,"="&amp;$A6,Concentrado!$B$2:$B567, "=Baja California Sur")</f>
        <v>53.404673196551947</v>
      </c>
      <c r="D6" s="6">
        <f>SUMIFS(Concentrado!E$2:E567,Concentrado!$A$2:$A567,"="&amp;$A6,Concentrado!$B$2:$B567, "=Baja California Sur")</f>
        <v>261.34296000000001</v>
      </c>
      <c r="E6" s="6">
        <f>SUMIFS(Concentrado!F$2:F567,Concentrado!$A$2:$A567,"="&amp;$A6,Concentrado!$B$2:$B567, "=Baja California Sur")</f>
        <v>11.217993763820751</v>
      </c>
      <c r="F6" s="6">
        <f>SUMIFS(Concentrado!G$2:G567,Concentrado!$A$2:$A567,"="&amp;$A6,Concentrado!$B$2:$B567, "=Baja California Sur")</f>
        <v>423.3827</v>
      </c>
      <c r="G6" s="6">
        <f>SUMIFS(Concentrado!H$2:H567,Concentrado!$A$2:$A567,"="&amp;$A6,Concentrado!$B$2:$B567, "=Baja California Sur")</f>
        <v>18.173454866775796</v>
      </c>
      <c r="H6" s="6">
        <f>SUMIFS(Concentrado!I$2:I567,Concentrado!$A$2:$A567,"="&amp;$A6,Concentrado!$B$2:$B567, "=Baja California Sur")</f>
        <v>284.17070000000001</v>
      </c>
      <c r="I6" s="6">
        <f>SUMIFS(Concentrado!J$2:J567,Concentrado!$A$2:$A567,"="&amp;$A6,Concentrado!$B$2:$B567, "=Baja California Sur")</f>
        <v>12.197861157081016</v>
      </c>
      <c r="J6" s="6">
        <f>SUMIFS(Concentrado!K$2:K567,Concentrado!$A$2:$A567,"="&amp;$A6,Concentrado!$B$2:$B567, "=Baja California Sur")</f>
        <v>116.624</v>
      </c>
      <c r="K6" s="6">
        <f>SUMIFS(Concentrado!L$2:L567,Concentrado!$A$2:$A567,"="&amp;$A6,Concentrado!$B$2:$B567, "=Baja California Sur")</f>
        <v>5.0060170157705075</v>
      </c>
      <c r="L6" s="6">
        <f>SUMIFS(Concentrado!M$2:M567,Concentrado!$A$2:$A567,"="&amp;$A6,Concentrado!$B$2:$B567, "=Baja California Sur")</f>
        <v>0</v>
      </c>
      <c r="M6" s="6">
        <f>SUMIFS(Concentrado!N$2:N567,Concentrado!$A$2:$A567,"="&amp;$A6,Concentrado!$B$2:$B567, "=Baja California Sur")</f>
        <v>0</v>
      </c>
      <c r="N6" s="6">
        <f>SUMIFS(Concentrado!O$2:O567,Concentrado!$A$2:$A567,"="&amp;$A6,Concentrado!$B$2:$B567, "=Baja California Sur")</f>
        <v>2329.6764599999997</v>
      </c>
      <c r="O6" s="6">
        <f>SUMIFS(Concentrado!P$2:P567,Concentrado!$A$2:$A567,"="&amp;$A6,Concentrado!$B$2:$B567, "=Baja California Sur")</f>
        <v>0</v>
      </c>
      <c r="P6" s="6">
        <f>SUMIFS(Concentrado!Q$2:Q567,Concentrado!$A$2:$A567,"="&amp;$A6,Concentrado!$B$2:$B567, "=Baja California Sur")</f>
        <v>0</v>
      </c>
      <c r="Q6" s="6">
        <f>SUMIFS(Concentrado!R$2:R567,Concentrado!$A$2:$A567,"="&amp;$A6,Concentrado!$B$2:$B567, "=Baja California Sur")</f>
        <v>0</v>
      </c>
      <c r="R6" s="6">
        <f>SUMIFS(Concentrado!S$2:S567,Concentrado!$A$2:$A567,"="&amp;$A6,Concentrado!$B$2:$B567, "=Baja California Sur")</f>
        <v>0</v>
      </c>
      <c r="S6" s="6">
        <f>SUMIFS(Concentrado!T$2:T567,Concentrado!$A$2:$A567,"="&amp;$A6,Concentrado!$B$2:$B567, "=Baja California Sur")</f>
        <v>0</v>
      </c>
      <c r="T6" s="6">
        <f>SUMIFS(Concentrado!U$2:U567,Concentrado!$A$2:$A567,"="&amp;$A6,Concentrado!$B$2:$B567, "=Baja California Sur")</f>
        <v>0</v>
      </c>
    </row>
    <row r="7" spans="1:20" x14ac:dyDescent="0.25">
      <c r="A7" s="3">
        <v>2008</v>
      </c>
      <c r="B7" s="6">
        <f>SUMIFS(Concentrado!C$2:C568,Concentrado!$A$2:$A568,"="&amp;$A7,Concentrado!$B$2:$B568, "=Baja California Sur")</f>
        <v>1297.2362000000001</v>
      </c>
      <c r="C7" s="6">
        <f>SUMIFS(Concentrado!D$2:D568,Concentrado!$A$2:$A568,"="&amp;$A7,Concentrado!$B$2:$B568, "=Baja California Sur")</f>
        <v>48.13557139683234</v>
      </c>
      <c r="D7" s="6">
        <f>SUMIFS(Concentrado!E$2:E568,Concentrado!$A$2:$A568,"="&amp;$A7,Concentrado!$B$2:$B568, "=Baja California Sur")</f>
        <v>336.39274999999998</v>
      </c>
      <c r="E7" s="6">
        <f>SUMIFS(Concentrado!F$2:F568,Concentrado!$A$2:$A568,"="&amp;$A7,Concentrado!$B$2:$B568, "=Baja California Sur")</f>
        <v>12.48227364839323</v>
      </c>
      <c r="F7" s="6">
        <f>SUMIFS(Concentrado!G$2:G568,Concentrado!$A$2:$A568,"="&amp;$A7,Concentrado!$B$2:$B568, "=Baja California Sur")</f>
        <v>465.26069999999999</v>
      </c>
      <c r="G7" s="6">
        <f>SUMIFS(Concentrado!H$2:H568,Concentrado!$A$2:$A568,"="&amp;$A7,Concentrado!$B$2:$B568, "=Baja California Sur")</f>
        <v>17.264080082709832</v>
      </c>
      <c r="H7" s="6">
        <f>SUMIFS(Concentrado!I$2:I568,Concentrado!$A$2:$A568,"="&amp;$A7,Concentrado!$B$2:$B568, "=Baja California Sur")</f>
        <v>405.31819999999999</v>
      </c>
      <c r="I7" s="6">
        <f>SUMIFS(Concentrado!J$2:J568,Concentrado!$A$2:$A568,"="&amp;$A7,Concentrado!$B$2:$B568, "=Baja California Sur")</f>
        <v>15.03983866202282</v>
      </c>
      <c r="J7" s="6">
        <f>SUMIFS(Concentrado!K$2:K568,Concentrado!$A$2:$A568,"="&amp;$A7,Concentrado!$B$2:$B568, "=Baja California Sur")</f>
        <v>190.7559</v>
      </c>
      <c r="K7" s="6">
        <f>SUMIFS(Concentrado!L$2:L568,Concentrado!$A$2:$A568,"="&amp;$A7,Concentrado!$B$2:$B568, "=Baja California Sur")</f>
        <v>7.078236210041787</v>
      </c>
      <c r="L7" s="6">
        <f>SUMIFS(Concentrado!M$2:M568,Concentrado!$A$2:$A568,"="&amp;$A7,Concentrado!$B$2:$B568, "=Baja California Sur")</f>
        <v>0</v>
      </c>
      <c r="M7" s="6">
        <f>SUMIFS(Concentrado!N$2:N568,Concentrado!$A$2:$A568,"="&amp;$A7,Concentrado!$B$2:$B568, "=Baja California Sur")</f>
        <v>0</v>
      </c>
      <c r="N7" s="6">
        <f>SUMIFS(Concentrado!O$2:O568,Concentrado!$A$2:$A568,"="&amp;$A7,Concentrado!$B$2:$B568, "=Baja California Sur")</f>
        <v>2694.9637499999999</v>
      </c>
      <c r="O7" s="6">
        <f>SUMIFS(Concentrado!P$2:P568,Concentrado!$A$2:$A568,"="&amp;$A7,Concentrado!$B$2:$B568, "=Baja California Sur")</f>
        <v>0</v>
      </c>
      <c r="P7" s="6">
        <f>SUMIFS(Concentrado!Q$2:Q568,Concentrado!$A$2:$A568,"="&amp;$A7,Concentrado!$B$2:$B568, "=Baja California Sur")</f>
        <v>0</v>
      </c>
      <c r="Q7" s="6">
        <f>SUMIFS(Concentrado!R$2:R568,Concentrado!$A$2:$A568,"="&amp;$A7,Concentrado!$B$2:$B568, "=Baja California Sur")</f>
        <v>0</v>
      </c>
      <c r="R7" s="6">
        <f>SUMIFS(Concentrado!S$2:S568,Concentrado!$A$2:$A568,"="&amp;$A7,Concentrado!$B$2:$B568, "=Baja California Sur")</f>
        <v>0</v>
      </c>
      <c r="S7" s="6">
        <f>SUMIFS(Concentrado!T$2:T568,Concentrado!$A$2:$A568,"="&amp;$A7,Concentrado!$B$2:$B568, "=Baja California Sur")</f>
        <v>0</v>
      </c>
      <c r="T7" s="6">
        <f>SUMIFS(Concentrado!U$2:U568,Concentrado!$A$2:$A568,"="&amp;$A7,Concentrado!$B$2:$B568, "=Baja California Sur")</f>
        <v>0</v>
      </c>
    </row>
    <row r="8" spans="1:20" x14ac:dyDescent="0.25">
      <c r="A8" s="3">
        <v>2009</v>
      </c>
      <c r="B8" s="6">
        <f>SUMIFS(Concentrado!C$2:C569,Concentrado!$A$2:$A569,"="&amp;$A8,Concentrado!$B$2:$B569, "=Baja California Sur")</f>
        <v>1416.3894</v>
      </c>
      <c r="C8" s="6">
        <f>SUMIFS(Concentrado!D$2:D569,Concentrado!$A$2:$A569,"="&amp;$A8,Concentrado!$B$2:$B569, "=Baja California Sur")</f>
        <v>45.13792417565508</v>
      </c>
      <c r="D8" s="6">
        <f>SUMIFS(Concentrado!E$2:E569,Concentrado!$A$2:$A569,"="&amp;$A8,Concentrado!$B$2:$B569, "=Baja California Sur")</f>
        <v>437.86020000000002</v>
      </c>
      <c r="E8" s="6">
        <f>SUMIFS(Concentrado!F$2:F569,Concentrado!$A$2:$A569,"="&amp;$A8,Concentrado!$B$2:$B569, "=Baja California Sur")</f>
        <v>13.953860786544414</v>
      </c>
      <c r="F8" s="6">
        <f>SUMIFS(Concentrado!G$2:G569,Concentrado!$A$2:$A569,"="&amp;$A8,Concentrado!$B$2:$B569, "=Baja California Sur")</f>
        <v>518.48775000000001</v>
      </c>
      <c r="G8" s="6">
        <f>SUMIFS(Concentrado!H$2:H569,Concentrado!$A$2:$A569,"="&amp;$A8,Concentrado!$B$2:$B569, "=Baja California Sur")</f>
        <v>16.523323844068592</v>
      </c>
      <c r="H8" s="6">
        <f>SUMIFS(Concentrado!I$2:I569,Concentrado!$A$2:$A569,"="&amp;$A8,Concentrado!$B$2:$B569, "=Baja California Sur")</f>
        <v>513.11127999999997</v>
      </c>
      <c r="I8" s="6">
        <f>SUMIFS(Concentrado!J$2:J569,Concentrado!$A$2:$A569,"="&amp;$A8,Concentrado!$B$2:$B569, "=Baja California Sur")</f>
        <v>16.351984878108606</v>
      </c>
      <c r="J8" s="6">
        <f>SUMIFS(Concentrado!K$2:K569,Concentrado!$A$2:$A569,"="&amp;$A8,Concentrado!$B$2:$B569, "=Baja California Sur")</f>
        <v>252.06572</v>
      </c>
      <c r="K8" s="6">
        <f>SUMIFS(Concentrado!L$2:L569,Concentrado!$A$2:$A569,"="&amp;$A8,Concentrado!$B$2:$B569, "=Baja California Sur")</f>
        <v>8.0329063156233058</v>
      </c>
      <c r="L8" s="6">
        <f>SUMIFS(Concentrado!M$2:M569,Concentrado!$A$2:$A569,"="&amp;$A8,Concentrado!$B$2:$B569, "=Baja California Sur")</f>
        <v>0</v>
      </c>
      <c r="M8" s="6">
        <f>SUMIFS(Concentrado!N$2:N569,Concentrado!$A$2:$A569,"="&amp;$A8,Concentrado!$B$2:$B569, "=Baja California Sur")</f>
        <v>0</v>
      </c>
      <c r="N8" s="6">
        <f>SUMIFS(Concentrado!O$2:O569,Concentrado!$A$2:$A569,"="&amp;$A8,Concentrado!$B$2:$B569, "=Baja California Sur")</f>
        <v>3137.91435</v>
      </c>
      <c r="O8" s="6">
        <f>SUMIFS(Concentrado!P$2:P569,Concentrado!$A$2:$A569,"="&amp;$A8,Concentrado!$B$2:$B569, "=Baja California Sur")</f>
        <v>0</v>
      </c>
      <c r="P8" s="6">
        <f>SUMIFS(Concentrado!Q$2:Q569,Concentrado!$A$2:$A569,"="&amp;$A8,Concentrado!$B$2:$B569, "=Baja California Sur")</f>
        <v>0</v>
      </c>
      <c r="Q8" s="6">
        <f>SUMIFS(Concentrado!R$2:R569,Concentrado!$A$2:$A569,"="&amp;$A8,Concentrado!$B$2:$B569, "=Baja California Sur")</f>
        <v>0</v>
      </c>
      <c r="R8" s="6">
        <f>SUMIFS(Concentrado!S$2:S569,Concentrado!$A$2:$A569,"="&amp;$A8,Concentrado!$B$2:$B569, "=Baja California Sur")</f>
        <v>0</v>
      </c>
      <c r="S8" s="6">
        <f>SUMIFS(Concentrado!T$2:T569,Concentrado!$A$2:$A569,"="&amp;$A8,Concentrado!$B$2:$B569, "=Baja California Sur")</f>
        <v>0</v>
      </c>
      <c r="T8" s="6">
        <f>SUMIFS(Concentrado!U$2:U569,Concentrado!$A$2:$A569,"="&amp;$A8,Concentrado!$B$2:$B569, "=Baja California Sur")</f>
        <v>0</v>
      </c>
    </row>
    <row r="9" spans="1:20" x14ac:dyDescent="0.25">
      <c r="A9" s="3">
        <v>2010</v>
      </c>
      <c r="B9" s="6">
        <f>SUMIFS(Concentrado!C$2:C570,Concentrado!$A$2:$A570,"="&amp;$A9,Concentrado!$B$2:$B570, "=Baja California Sur")</f>
        <v>1595.691</v>
      </c>
      <c r="C9" s="6">
        <f>SUMIFS(Concentrado!D$2:D570,Concentrado!$A$2:$A570,"="&amp;$A9,Concentrado!$B$2:$B570, "=Baja California Sur")</f>
        <v>48.807346443573778</v>
      </c>
      <c r="D9" s="6">
        <f>SUMIFS(Concentrado!E$2:E570,Concentrado!$A$2:$A570,"="&amp;$A9,Concentrado!$B$2:$B570, "=Baja California Sur")</f>
        <v>327.38258000000002</v>
      </c>
      <c r="E9" s="6">
        <f>SUMIFS(Concentrado!F$2:F570,Concentrado!$A$2:$A570,"="&amp;$A9,Concentrado!$B$2:$B570, "=Baja California Sur")</f>
        <v>10.013639859879518</v>
      </c>
      <c r="F9" s="6">
        <f>SUMIFS(Concentrado!G$2:G570,Concentrado!$A$2:$A570,"="&amp;$A9,Concentrado!$B$2:$B570, "=Baja California Sur")</f>
        <v>559.40580999999997</v>
      </c>
      <c r="G9" s="6">
        <f>SUMIFS(Concentrado!H$2:H570,Concentrado!$A$2:$A570,"="&amp;$A9,Concentrado!$B$2:$B570, "=Baja California Sur")</f>
        <v>17.110526518742041</v>
      </c>
      <c r="H9" s="6">
        <f>SUMIFS(Concentrado!I$2:I570,Concentrado!$A$2:$A570,"="&amp;$A9,Concentrado!$B$2:$B570, "=Baja California Sur")</f>
        <v>617.55200000000002</v>
      </c>
      <c r="I9" s="6">
        <f>SUMIFS(Concentrado!J$2:J570,Concentrado!$A$2:$A570,"="&amp;$A9,Concentrado!$B$2:$B570, "=Baja California Sur")</f>
        <v>18.889042058219214</v>
      </c>
      <c r="J9" s="6">
        <f>SUMIFS(Concentrado!K$2:K570,Concentrado!$A$2:$A570,"="&amp;$A9,Concentrado!$B$2:$B570, "=Baja California Sur")</f>
        <v>169.33503999999999</v>
      </c>
      <c r="K9" s="6">
        <f>SUMIFS(Concentrado!L$2:L570,Concentrado!$A$2:$A570,"="&amp;$A9,Concentrado!$B$2:$B570, "=Baja California Sur")</f>
        <v>5.1794451195854476</v>
      </c>
      <c r="L9" s="6">
        <f>SUMIFS(Concentrado!M$2:M570,Concentrado!$A$2:$A570,"="&amp;$A9,Concentrado!$B$2:$B570, "=Baja California Sur")</f>
        <v>0</v>
      </c>
      <c r="M9" s="6">
        <f>SUMIFS(Concentrado!N$2:N570,Concentrado!$A$2:$A570,"="&amp;$A9,Concentrado!$B$2:$B570, "=Baja California Sur")</f>
        <v>0</v>
      </c>
      <c r="N9" s="6">
        <f>SUMIFS(Concentrado!O$2:O570,Concentrado!$A$2:$A570,"="&amp;$A9,Concentrado!$B$2:$B570, "=Baja California Sur")</f>
        <v>3269.36643</v>
      </c>
      <c r="O9" s="6">
        <f>SUMIFS(Concentrado!P$2:P570,Concentrado!$A$2:$A570,"="&amp;$A9,Concentrado!$B$2:$B570, "=Baja California Sur")</f>
        <v>0</v>
      </c>
      <c r="P9" s="6">
        <f>SUMIFS(Concentrado!Q$2:Q570,Concentrado!$A$2:$A570,"="&amp;$A9,Concentrado!$B$2:$B570, "=Baja California Sur")</f>
        <v>0</v>
      </c>
      <c r="Q9" s="6">
        <f>SUMIFS(Concentrado!R$2:R570,Concentrado!$A$2:$A570,"="&amp;$A9,Concentrado!$B$2:$B570, "=Baja California Sur")</f>
        <v>0</v>
      </c>
      <c r="R9" s="6">
        <f>SUMIFS(Concentrado!S$2:S570,Concentrado!$A$2:$A570,"="&amp;$A9,Concentrado!$B$2:$B570, "=Baja California Sur")</f>
        <v>0</v>
      </c>
      <c r="S9" s="6">
        <f>SUMIFS(Concentrado!T$2:T570,Concentrado!$A$2:$A570,"="&amp;$A9,Concentrado!$B$2:$B570, "=Baja California Sur")</f>
        <v>0</v>
      </c>
      <c r="T9" s="6">
        <f>SUMIFS(Concentrado!U$2:U570,Concentrado!$A$2:$A570,"="&amp;$A9,Concentrado!$B$2:$B570, "=Baja California Sur")</f>
        <v>0</v>
      </c>
    </row>
    <row r="10" spans="1:20" x14ac:dyDescent="0.25">
      <c r="A10" s="3">
        <v>2011</v>
      </c>
      <c r="B10" s="6">
        <f>SUMIFS(Concentrado!C$2:C571,Concentrado!$A$2:$A571,"="&amp;$A10,Concentrado!$B$2:$B571, "=Baja California Sur")</f>
        <v>1989.90542</v>
      </c>
      <c r="C10" s="6">
        <f>SUMIFS(Concentrado!D$2:D571,Concentrado!$A$2:$A571,"="&amp;$A10,Concentrado!$B$2:$B571, "=Baja California Sur")</f>
        <v>50.975048267275625</v>
      </c>
      <c r="D10" s="6">
        <f>SUMIFS(Concentrado!E$2:E571,Concentrado!$A$2:$A571,"="&amp;$A10,Concentrado!$B$2:$B571, "=Baja California Sur")</f>
        <v>376.58825999999999</v>
      </c>
      <c r="E10" s="6">
        <f>SUMIFS(Concentrado!F$2:F571,Concentrado!$A$2:$A571,"="&amp;$A10,Concentrado!$B$2:$B571, "=Baja California Sur")</f>
        <v>9.6469935392152166</v>
      </c>
      <c r="F10" s="6">
        <f>SUMIFS(Concentrado!G$2:G571,Concentrado!$A$2:$A571,"="&amp;$A10,Concentrado!$B$2:$B571, "=Baja California Sur")</f>
        <v>636.73301000000004</v>
      </c>
      <c r="G10" s="6">
        <f>SUMIFS(Concentrado!H$2:H571,Concentrado!$A$2:$A571,"="&amp;$A10,Concentrado!$B$2:$B571, "=Baja California Sur")</f>
        <v>16.311074683196598</v>
      </c>
      <c r="H10" s="6">
        <f>SUMIFS(Concentrado!I$2:I571,Concentrado!$A$2:$A571,"="&amp;$A10,Concentrado!$B$2:$B571, "=Baja California Sur")</f>
        <v>574.16456000000005</v>
      </c>
      <c r="I10" s="6">
        <f>SUMIFS(Concentrado!J$2:J571,Concentrado!$A$2:$A571,"="&amp;$A10,Concentrado!$B$2:$B571, "=Baja California Sur")</f>
        <v>14.708269983685494</v>
      </c>
      <c r="J10" s="6">
        <f>SUMIFS(Concentrado!K$2:K571,Concentrado!$A$2:$A571,"="&amp;$A10,Concentrado!$B$2:$B571, "=Baja California Sur")</f>
        <v>326.29396000000003</v>
      </c>
      <c r="K10" s="6">
        <f>SUMIFS(Concentrado!L$2:L571,Concentrado!$A$2:$A571,"="&amp;$A10,Concentrado!$B$2:$B571, "=Baja California Sur")</f>
        <v>8.3586135266270603</v>
      </c>
      <c r="L10" s="6">
        <f>SUMIFS(Concentrado!M$2:M571,Concentrado!$A$2:$A571,"="&amp;$A10,Concentrado!$B$2:$B571, "=Baja California Sur")</f>
        <v>0</v>
      </c>
      <c r="M10" s="6">
        <f>SUMIFS(Concentrado!N$2:N571,Concentrado!$A$2:$A571,"="&amp;$A10,Concentrado!$B$2:$B571, "=Baja California Sur")</f>
        <v>0</v>
      </c>
      <c r="N10" s="6">
        <f>SUMIFS(Concentrado!O$2:O571,Concentrado!$A$2:$A571,"="&amp;$A10,Concentrado!$B$2:$B571, "=Baja California Sur")</f>
        <v>3903.6852100000006</v>
      </c>
      <c r="O10" s="6">
        <f>SUMIFS(Concentrado!P$2:P571,Concentrado!$A$2:$A571,"="&amp;$A10,Concentrado!$B$2:$B571, "=Baja California Sur")</f>
        <v>0</v>
      </c>
      <c r="P10" s="6">
        <f>SUMIFS(Concentrado!Q$2:Q571,Concentrado!$A$2:$A571,"="&amp;$A10,Concentrado!$B$2:$B571, "=Baja California Sur")</f>
        <v>0</v>
      </c>
      <c r="Q10" s="6">
        <f>SUMIFS(Concentrado!R$2:R571,Concentrado!$A$2:$A571,"="&amp;$A10,Concentrado!$B$2:$B571, "=Baja California Sur")</f>
        <v>0</v>
      </c>
      <c r="R10" s="6">
        <f>SUMIFS(Concentrado!S$2:S571,Concentrado!$A$2:$A571,"="&amp;$A10,Concentrado!$B$2:$B571, "=Baja California Sur")</f>
        <v>0</v>
      </c>
      <c r="S10" s="6">
        <f>SUMIFS(Concentrado!T$2:T571,Concentrado!$A$2:$A571,"="&amp;$A10,Concentrado!$B$2:$B571, "=Baja California Sur")</f>
        <v>0</v>
      </c>
      <c r="T10" s="6">
        <f>SUMIFS(Concentrado!U$2:U571,Concentrado!$A$2:$A571,"="&amp;$A10,Concentrado!$B$2:$B571, "=Baja California Sur")</f>
        <v>0</v>
      </c>
    </row>
    <row r="11" spans="1:20" x14ac:dyDescent="0.25">
      <c r="A11" s="3">
        <v>2012</v>
      </c>
      <c r="B11" s="6">
        <f>SUMIFS(Concentrado!C$2:C572,Concentrado!$A$2:$A572,"="&amp;$A11,Concentrado!$B$2:$B572, "=Baja California Sur")</f>
        <v>2002.10914</v>
      </c>
      <c r="C11" s="6">
        <f>SUMIFS(Concentrado!D$2:D572,Concentrado!$A$2:$A572,"="&amp;$A11,Concentrado!$B$2:$B572, "=Baja California Sur")</f>
        <v>52.305584828670973</v>
      </c>
      <c r="D11" s="6">
        <f>SUMIFS(Concentrado!E$2:E572,Concentrado!$A$2:$A572,"="&amp;$A11,Concentrado!$B$2:$B572, "=Baja California Sur")</f>
        <v>425.37880000000001</v>
      </c>
      <c r="E11" s="6">
        <f>SUMIFS(Concentrado!F$2:F572,Concentrado!$A$2:$A572,"="&amp;$A11,Concentrado!$B$2:$B572, "=Baja California Sur")</f>
        <v>11.113123886801828</v>
      </c>
      <c r="F11" s="6">
        <f>SUMIFS(Concentrado!G$2:G572,Concentrado!$A$2:$A572,"="&amp;$A11,Concentrado!$B$2:$B572, "=Baja California Sur")</f>
        <v>743.01783</v>
      </c>
      <c r="G11" s="6">
        <f>SUMIFS(Concentrado!H$2:H572,Concentrado!$A$2:$A572,"="&amp;$A11,Concentrado!$B$2:$B572, "=Baja California Sur")</f>
        <v>19.41152026121814</v>
      </c>
      <c r="H11" s="6">
        <f>SUMIFS(Concentrado!I$2:I572,Concentrado!$A$2:$A572,"="&amp;$A11,Concentrado!$B$2:$B572, "=Baja California Sur")</f>
        <v>507.52895000000001</v>
      </c>
      <c r="I11" s="6">
        <f>SUMIFS(Concentrado!J$2:J572,Concentrado!$A$2:$A572,"="&amp;$A11,Concentrado!$B$2:$B572, "=Baja California Sur")</f>
        <v>13.259316396323584</v>
      </c>
      <c r="J11" s="6">
        <f>SUMIFS(Concentrado!K$2:K572,Concentrado!$A$2:$A572,"="&amp;$A11,Concentrado!$B$2:$B572, "=Baja California Sur")</f>
        <v>149.68109000000001</v>
      </c>
      <c r="K11" s="6">
        <f>SUMIFS(Concentrado!L$2:L572,Concentrado!$A$2:$A572,"="&amp;$A11,Concentrado!$B$2:$B572, "=Baja California Sur")</f>
        <v>3.9104546269854872</v>
      </c>
      <c r="L11" s="6">
        <f>SUMIFS(Concentrado!M$2:M572,Concentrado!$A$2:$A572,"="&amp;$A11,Concentrado!$B$2:$B572, "=Baja California Sur")</f>
        <v>0</v>
      </c>
      <c r="M11" s="6">
        <f>SUMIFS(Concentrado!N$2:N572,Concentrado!$A$2:$A572,"="&amp;$A11,Concentrado!$B$2:$B572, "=Baja California Sur")</f>
        <v>0</v>
      </c>
      <c r="N11" s="6">
        <f>SUMIFS(Concentrado!O$2:O572,Concentrado!$A$2:$A572,"="&amp;$A11,Concentrado!$B$2:$B572, "=Baja California Sur")</f>
        <v>3827.7158099999997</v>
      </c>
      <c r="O11" s="6">
        <f>SUMIFS(Concentrado!P$2:P572,Concentrado!$A$2:$A572,"="&amp;$A11,Concentrado!$B$2:$B572, "=Baja California Sur")</f>
        <v>0</v>
      </c>
      <c r="P11" s="6">
        <f>SUMIFS(Concentrado!Q$2:Q572,Concentrado!$A$2:$A572,"="&amp;$A11,Concentrado!$B$2:$B572, "=Baja California Sur")</f>
        <v>0</v>
      </c>
      <c r="Q11" s="6">
        <f>SUMIFS(Concentrado!R$2:R572,Concentrado!$A$2:$A572,"="&amp;$A11,Concentrado!$B$2:$B572, "=Baja California Sur")</f>
        <v>0</v>
      </c>
      <c r="R11" s="6">
        <f>SUMIFS(Concentrado!S$2:S572,Concentrado!$A$2:$A572,"="&amp;$A11,Concentrado!$B$2:$B572, "=Baja California Sur")</f>
        <v>0</v>
      </c>
      <c r="S11" s="6">
        <f>SUMIFS(Concentrado!T$2:T572,Concentrado!$A$2:$A572,"="&amp;$A11,Concentrado!$B$2:$B572, "=Baja California Sur")</f>
        <v>0</v>
      </c>
      <c r="T11" s="6">
        <f>SUMIFS(Concentrado!U$2:U572,Concentrado!$A$2:$A572,"="&amp;$A11,Concentrado!$B$2:$B572, "=Baja California Sur")</f>
        <v>0</v>
      </c>
    </row>
    <row r="12" spans="1:20" x14ac:dyDescent="0.25">
      <c r="A12" s="3">
        <v>2013</v>
      </c>
      <c r="B12" s="6">
        <f>SUMIFS(Concentrado!C$2:C573,Concentrado!$A$2:$A573,"="&amp;$A12,Concentrado!$B$2:$B573, "=Baja California Sur")</f>
        <v>2111.4279900000001</v>
      </c>
      <c r="C12" s="6">
        <f>SUMIFS(Concentrado!D$2:D573,Concentrado!$A$2:$A573,"="&amp;$A12,Concentrado!$B$2:$B573, "=Baja California Sur")</f>
        <v>50.545931192659886</v>
      </c>
      <c r="D12" s="6">
        <f>SUMIFS(Concentrado!E$2:E573,Concentrado!$A$2:$A573,"="&amp;$A12,Concentrado!$B$2:$B573, "=Baja California Sur")</f>
        <v>448.60874999999999</v>
      </c>
      <c r="E12" s="6">
        <f>SUMIFS(Concentrado!F$2:F573,Concentrado!$A$2:$A573,"="&amp;$A12,Concentrado!$B$2:$B573, "=Baja California Sur")</f>
        <v>10.739341865940291</v>
      </c>
      <c r="F12" s="6">
        <f>SUMIFS(Concentrado!G$2:G573,Concentrado!$A$2:$A573,"="&amp;$A12,Concentrado!$B$2:$B573, "=Baja California Sur")</f>
        <v>766.22423000000003</v>
      </c>
      <c r="G12" s="6">
        <f>SUMIFS(Concentrado!H$2:H573,Concentrado!$A$2:$A573,"="&amp;$A12,Concentrado!$B$2:$B573, "=Baja California Sur")</f>
        <v>18.342807517545889</v>
      </c>
      <c r="H12" s="6">
        <f>SUMIFS(Concentrado!I$2:I573,Concentrado!$A$2:$A573,"="&amp;$A12,Concentrado!$B$2:$B573, "=Baja California Sur")</f>
        <v>638.59577000000002</v>
      </c>
      <c r="I12" s="6">
        <f>SUMIFS(Concentrado!J$2:J573,Concentrado!$A$2:$A573,"="&amp;$A12,Concentrado!$B$2:$B573, "=Baja California Sur")</f>
        <v>15.287482217351709</v>
      </c>
      <c r="J12" s="6">
        <f>SUMIFS(Concentrado!K$2:K573,Concentrado!$A$2:$A573,"="&amp;$A12,Concentrado!$B$2:$B573, "=Baja California Sur")</f>
        <v>212.38946000000001</v>
      </c>
      <c r="K12" s="6">
        <f>SUMIFS(Concentrado!L$2:L573,Concentrado!$A$2:$A573,"="&amp;$A12,Concentrado!$B$2:$B573, "=Baja California Sur")</f>
        <v>5.0844372065022165</v>
      </c>
      <c r="L12" s="6">
        <f>SUMIFS(Concentrado!M$2:M573,Concentrado!$A$2:$A573,"="&amp;$A12,Concentrado!$B$2:$B573, "=Baja California Sur")</f>
        <v>0</v>
      </c>
      <c r="M12" s="6">
        <f>SUMIFS(Concentrado!N$2:N573,Concentrado!$A$2:$A573,"="&amp;$A12,Concentrado!$B$2:$B573, "=Baja California Sur")</f>
        <v>0</v>
      </c>
      <c r="N12" s="6">
        <f>SUMIFS(Concentrado!O$2:O573,Concentrado!$A$2:$A573,"="&amp;$A12,Concentrado!$B$2:$B573, "=Baja California Sur")</f>
        <v>4177.2462000000005</v>
      </c>
      <c r="O12" s="6">
        <f>SUMIFS(Concentrado!P$2:P573,Concentrado!$A$2:$A573,"="&amp;$A12,Concentrado!$B$2:$B573, "=Baja California Sur")</f>
        <v>0</v>
      </c>
      <c r="P12" s="6">
        <f>SUMIFS(Concentrado!Q$2:Q573,Concentrado!$A$2:$A573,"="&amp;$A12,Concentrado!$B$2:$B573, "=Baja California Sur")</f>
        <v>0</v>
      </c>
      <c r="Q12" s="6">
        <f>SUMIFS(Concentrado!R$2:R573,Concentrado!$A$2:$A573,"="&amp;$A12,Concentrado!$B$2:$B573, "=Baja California Sur")</f>
        <v>0</v>
      </c>
      <c r="R12" s="6">
        <f>SUMIFS(Concentrado!S$2:S573,Concentrado!$A$2:$A573,"="&amp;$A12,Concentrado!$B$2:$B573, "=Baja California Sur")</f>
        <v>0</v>
      </c>
      <c r="S12" s="6">
        <f>SUMIFS(Concentrado!T$2:T573,Concentrado!$A$2:$A573,"="&amp;$A12,Concentrado!$B$2:$B573, "=Baja California Sur")</f>
        <v>0</v>
      </c>
      <c r="T12" s="6">
        <f>SUMIFS(Concentrado!U$2:U573,Concentrado!$A$2:$A573,"="&amp;$A12,Concentrado!$B$2:$B573, "=Baja California Sur")</f>
        <v>0</v>
      </c>
    </row>
    <row r="13" spans="1:20" x14ac:dyDescent="0.25">
      <c r="A13" s="3">
        <v>2014</v>
      </c>
      <c r="B13" s="6">
        <f>SUMIFS(Concentrado!C$2:C574,Concentrado!$A$2:$A574,"="&amp;$A13,Concentrado!$B$2:$B574, "=Baja California Sur")</f>
        <v>2059.4967999999999</v>
      </c>
      <c r="C13" s="6">
        <f>SUMIFS(Concentrado!D$2:D574,Concentrado!$A$2:$A574,"="&amp;$A13,Concentrado!$B$2:$B574, "=Baja California Sur")</f>
        <v>48.214125869820933</v>
      </c>
      <c r="D13" s="6">
        <f>SUMIFS(Concentrado!E$2:E574,Concentrado!$A$2:$A574,"="&amp;$A13,Concentrado!$B$2:$B574, "=Baja California Sur")</f>
        <v>313.12110000000001</v>
      </c>
      <c r="E13" s="6">
        <f>SUMIFS(Concentrado!F$2:F574,Concentrado!$A$2:$A574,"="&amp;$A13,Concentrado!$B$2:$B574, "=Baja California Sur")</f>
        <v>7.3303634790288523</v>
      </c>
      <c r="F13" s="6">
        <f>SUMIFS(Concentrado!G$2:G574,Concentrado!$A$2:$A574,"="&amp;$A13,Concentrado!$B$2:$B574, "=Baja California Sur")</f>
        <v>832.97880999999995</v>
      </c>
      <c r="G13" s="6">
        <f>SUMIFS(Concentrado!H$2:H574,Concentrado!$A$2:$A574,"="&amp;$A13,Concentrado!$B$2:$B574, "=Baja California Sur")</f>
        <v>19.500562075276669</v>
      </c>
      <c r="H13" s="6">
        <f>SUMIFS(Concentrado!I$2:I574,Concentrado!$A$2:$A574,"="&amp;$A13,Concentrado!$B$2:$B574, "=Baja California Sur")</f>
        <v>853.47248000000002</v>
      </c>
      <c r="I13" s="6">
        <f>SUMIFS(Concentrado!J$2:J574,Concentrado!$A$2:$A574,"="&amp;$A13,Concentrado!$B$2:$B574, "=Baja California Sur")</f>
        <v>19.980331883568955</v>
      </c>
      <c r="J13" s="6">
        <f>SUMIFS(Concentrado!K$2:K574,Concentrado!$A$2:$A574,"="&amp;$A13,Concentrado!$B$2:$B574, "=Baja California Sur")</f>
        <v>212.49388999999999</v>
      </c>
      <c r="K13" s="6">
        <f>SUMIFS(Concentrado!L$2:L574,Concentrado!$A$2:$A574,"="&amp;$A13,Concentrado!$B$2:$B574, "=Baja California Sur")</f>
        <v>4.974616692304588</v>
      </c>
      <c r="L13" s="6">
        <f>SUMIFS(Concentrado!M$2:M574,Concentrado!$A$2:$A574,"="&amp;$A13,Concentrado!$B$2:$B574, "=Baja California Sur")</f>
        <v>0</v>
      </c>
      <c r="M13" s="6">
        <f>SUMIFS(Concentrado!N$2:N574,Concentrado!$A$2:$A574,"="&amp;$A13,Concentrado!$B$2:$B574, "=Baja California Sur")</f>
        <v>0</v>
      </c>
      <c r="N13" s="6">
        <f>SUMIFS(Concentrado!O$2:O574,Concentrado!$A$2:$A574,"="&amp;$A13,Concentrado!$B$2:$B574, "=Baja California Sur")</f>
        <v>4271.5630799999999</v>
      </c>
      <c r="O13" s="6">
        <f>SUMIFS(Concentrado!P$2:P574,Concentrado!$A$2:$A574,"="&amp;$A13,Concentrado!$B$2:$B574, "=Baja California Sur")</f>
        <v>0</v>
      </c>
      <c r="P13" s="6">
        <f>SUMIFS(Concentrado!Q$2:Q574,Concentrado!$A$2:$A574,"="&amp;$A13,Concentrado!$B$2:$B574, "=Baja California Sur")</f>
        <v>0</v>
      </c>
      <c r="Q13" s="6">
        <f>SUMIFS(Concentrado!R$2:R574,Concentrado!$A$2:$A574,"="&amp;$A13,Concentrado!$B$2:$B574, "=Baja California Sur")</f>
        <v>0</v>
      </c>
      <c r="R13" s="6">
        <f>SUMIFS(Concentrado!S$2:S574,Concentrado!$A$2:$A574,"="&amp;$A13,Concentrado!$B$2:$B574, "=Baja California Sur")</f>
        <v>0</v>
      </c>
      <c r="S13" s="6">
        <f>SUMIFS(Concentrado!T$2:T574,Concentrado!$A$2:$A574,"="&amp;$A13,Concentrado!$B$2:$B574, "=Baja California Sur")</f>
        <v>0</v>
      </c>
      <c r="T13" s="6">
        <f>SUMIFS(Concentrado!U$2:U574,Concentrado!$A$2:$A574,"="&amp;$A13,Concentrado!$B$2:$B574, "=Baja California Sur")</f>
        <v>0</v>
      </c>
    </row>
    <row r="14" spans="1:20" x14ac:dyDescent="0.25">
      <c r="A14" s="3">
        <v>2015</v>
      </c>
      <c r="B14" s="6">
        <f>SUMIFS(Concentrado!C$2:C575,Concentrado!$A$2:$A575,"="&amp;$A14,Concentrado!$B$2:$B575, "=Baja California Sur")</f>
        <v>2346.7453999999998</v>
      </c>
      <c r="C14" s="6">
        <f>SUMIFS(Concentrado!D$2:D575,Concentrado!$A$2:$A575,"="&amp;$A14,Concentrado!$B$2:$B575, "=Baja California Sur")</f>
        <v>48.772860272025007</v>
      </c>
      <c r="D14" s="6">
        <f>SUMIFS(Concentrado!E$2:E575,Concentrado!$A$2:$A575,"="&amp;$A14,Concentrado!$B$2:$B575, "=Baja California Sur")</f>
        <v>315.56889000000001</v>
      </c>
      <c r="E14" s="6">
        <f>SUMIFS(Concentrado!F$2:F575,Concentrado!$A$2:$A575,"="&amp;$A14,Concentrado!$B$2:$B575, "=Baja California Sur")</f>
        <v>6.5585288366467154</v>
      </c>
      <c r="F14" s="6">
        <f>SUMIFS(Concentrado!G$2:G575,Concentrado!$A$2:$A575,"="&amp;$A14,Concentrado!$B$2:$B575, "=Baja California Sur")</f>
        <v>993.09506999999996</v>
      </c>
      <c r="G14" s="6">
        <f>SUMIFS(Concentrado!H$2:H575,Concentrado!$A$2:$A575,"="&amp;$A14,Concentrado!$B$2:$B575, "=Baja California Sur")</f>
        <v>20.639685534675763</v>
      </c>
      <c r="H14" s="6">
        <f>SUMIFS(Concentrado!I$2:I575,Concentrado!$A$2:$A575,"="&amp;$A14,Concentrado!$B$2:$B575, "=Baja California Sur")</f>
        <v>944.73458000000005</v>
      </c>
      <c r="I14" s="6">
        <f>SUMIFS(Concentrado!J$2:J575,Concentrado!$A$2:$A575,"="&amp;$A14,Concentrado!$B$2:$B575, "=Baja California Sur")</f>
        <v>19.634600184787935</v>
      </c>
      <c r="J14" s="6">
        <f>SUMIFS(Concentrado!K$2:K575,Concentrado!$A$2:$A575,"="&amp;$A14,Concentrado!$B$2:$B575, "=Baja California Sur")</f>
        <v>208.0215</v>
      </c>
      <c r="K14" s="6">
        <f>SUMIFS(Concentrado!L$2:L575,Concentrado!$A$2:$A575,"="&amp;$A14,Concentrado!$B$2:$B575, "=Baja California Sur")</f>
        <v>4.3233507789456196</v>
      </c>
      <c r="L14" s="6">
        <f>SUMIFS(Concentrado!M$2:M575,Concentrado!$A$2:$A575,"="&amp;$A14,Concentrado!$B$2:$B575, "=Baja California Sur")</f>
        <v>3.41499</v>
      </c>
      <c r="M14" s="6">
        <f>SUMIFS(Concentrado!N$2:N575,Concentrado!$A$2:$A575,"="&amp;$A14,Concentrado!$B$2:$B575, "=Baja California Sur")</f>
        <v>7.0974392918960308E-2</v>
      </c>
      <c r="N14" s="6">
        <f>SUMIFS(Concentrado!O$2:O575,Concentrado!$A$2:$A575,"="&amp;$A14,Concentrado!$B$2:$B575, "=Baja California Sur")</f>
        <v>4811.58043</v>
      </c>
      <c r="O14" s="6">
        <f>SUMIFS(Concentrado!P$2:P575,Concentrado!$A$2:$A575,"="&amp;$A14,Concentrado!$B$2:$B575, "=Baja California Sur")</f>
        <v>0</v>
      </c>
      <c r="P14" s="6">
        <f>SUMIFS(Concentrado!Q$2:Q575,Concentrado!$A$2:$A575,"="&amp;$A14,Concentrado!$B$2:$B575, "=Baja California Sur")</f>
        <v>0</v>
      </c>
      <c r="Q14" s="6">
        <f>SUMIFS(Concentrado!R$2:R575,Concentrado!$A$2:$A575,"="&amp;$A14,Concentrado!$B$2:$B575, "=Baja California Sur")</f>
        <v>0</v>
      </c>
      <c r="R14" s="6">
        <f>SUMIFS(Concentrado!S$2:S575,Concentrado!$A$2:$A575,"="&amp;$A14,Concentrado!$B$2:$B575, "=Baja California Sur")</f>
        <v>0</v>
      </c>
      <c r="S14" s="6">
        <f>SUMIFS(Concentrado!T$2:T575,Concentrado!$A$2:$A575,"="&amp;$A14,Concentrado!$B$2:$B575, "=Baja California Sur")</f>
        <v>3.41499</v>
      </c>
      <c r="T14" s="6">
        <f>SUMIFS(Concentrado!U$2:U575,Concentrado!$A$2:$A575,"="&amp;$A14,Concentrado!$B$2:$B575, "=Baja California Sur")</f>
        <v>0</v>
      </c>
    </row>
    <row r="15" spans="1:20" x14ac:dyDescent="0.25">
      <c r="A15" s="3">
        <v>2016</v>
      </c>
      <c r="B15" s="6">
        <f>SUMIFS(Concentrado!C$2:C576,Concentrado!$A$2:$A576,"="&amp;$A15,Concentrado!$B$2:$B576, "=Baja California Sur")</f>
        <v>2435.1781900000001</v>
      </c>
      <c r="C15" s="6">
        <f>SUMIFS(Concentrado!D$2:D576,Concentrado!$A$2:$A576,"="&amp;$A15,Concentrado!$B$2:$B576, "=Baja California Sur")</f>
        <v>51.474104453903792</v>
      </c>
      <c r="D15" s="6">
        <f>SUMIFS(Concentrado!E$2:E576,Concentrado!$A$2:$A576,"="&amp;$A15,Concentrado!$B$2:$B576, "=Baja California Sur")</f>
        <v>322.22534999999999</v>
      </c>
      <c r="E15" s="6">
        <f>SUMIFS(Concentrado!F$2:F576,Concentrado!$A$2:$A576,"="&amp;$A15,Concentrado!$B$2:$B576, "=Baja California Sur")</f>
        <v>6.8111078654148534</v>
      </c>
      <c r="F15" s="6">
        <f>SUMIFS(Concentrado!G$2:G576,Concentrado!$A$2:$A576,"="&amp;$A15,Concentrado!$B$2:$B576, "=Baja California Sur")</f>
        <v>871.29193999999995</v>
      </c>
      <c r="G15" s="6">
        <f>SUMIFS(Concentrado!H$2:H576,Concentrado!$A$2:$A576,"="&amp;$A15,Concentrado!$B$2:$B576, "=Baja California Sur")</f>
        <v>18.417121389135168</v>
      </c>
      <c r="H15" s="6">
        <f>SUMIFS(Concentrado!I$2:I576,Concentrado!$A$2:$A576,"="&amp;$A15,Concentrado!$B$2:$B576, "=Baja California Sur")</f>
        <v>833.04629999999997</v>
      </c>
      <c r="I15" s="6">
        <f>SUMIFS(Concentrado!J$2:J576,Concentrado!$A$2:$A576,"="&amp;$A15,Concentrado!$B$2:$B576, "=Baja California Sur")</f>
        <v>17.608695920990517</v>
      </c>
      <c r="J15" s="6">
        <f>SUMIFS(Concentrado!K$2:K576,Concentrado!$A$2:$A576,"="&amp;$A15,Concentrado!$B$2:$B576, "=Baja California Sur")</f>
        <v>264.92559999999997</v>
      </c>
      <c r="K15" s="6">
        <f>SUMIFS(Concentrado!L$2:L576,Concentrado!$A$2:$A576,"="&amp;$A15,Concentrado!$B$2:$B576, "=Baja California Sur")</f>
        <v>5.5999220356491168</v>
      </c>
      <c r="L15" s="6">
        <f>SUMIFS(Concentrado!M$2:M576,Concentrado!$A$2:$A576,"="&amp;$A15,Concentrado!$B$2:$B576, "=Baja California Sur")</f>
        <v>4.2127699999999999</v>
      </c>
      <c r="M15" s="6">
        <f>SUMIFS(Concentrado!N$2:N576,Concentrado!$A$2:$A576,"="&amp;$A15,Concentrado!$B$2:$B576, "=Baja California Sur")</f>
        <v>8.9048334906560667E-2</v>
      </c>
      <c r="N15" s="6">
        <f>SUMIFS(Concentrado!O$2:O576,Concentrado!$A$2:$A576,"="&amp;$A15,Concentrado!$B$2:$B576, "=Baja California Sur")</f>
        <v>4730.88015</v>
      </c>
      <c r="O15" s="6">
        <f>SUMIFS(Concentrado!P$2:P576,Concentrado!$A$2:$A576,"="&amp;$A15,Concentrado!$B$2:$B576, "=Baja California Sur")</f>
        <v>0</v>
      </c>
      <c r="P15" s="6">
        <f>SUMIFS(Concentrado!Q$2:Q576,Concentrado!$A$2:$A576,"="&amp;$A15,Concentrado!$B$2:$B576, "=Baja California Sur")</f>
        <v>0</v>
      </c>
      <c r="Q15" s="6">
        <f>SUMIFS(Concentrado!R$2:R576,Concentrado!$A$2:$A576,"="&amp;$A15,Concentrado!$B$2:$B576, "=Baja California Sur")</f>
        <v>0</v>
      </c>
      <c r="R15" s="6">
        <f>SUMIFS(Concentrado!S$2:S576,Concentrado!$A$2:$A576,"="&amp;$A15,Concentrado!$B$2:$B576, "=Baja California Sur")</f>
        <v>0</v>
      </c>
      <c r="S15" s="6">
        <f>SUMIFS(Concentrado!T$2:T576,Concentrado!$A$2:$A576,"="&amp;$A15,Concentrado!$B$2:$B576, "=Baja California Sur")</f>
        <v>4.2127699999999999</v>
      </c>
      <c r="T15" s="6">
        <f>SUMIFS(Concentrado!U$2:U576,Concentrado!$A$2:$A576,"="&amp;$A15,Concentrado!$B$2:$B576, "=Baja California Sur")</f>
        <v>0</v>
      </c>
    </row>
    <row r="16" spans="1:20" x14ac:dyDescent="0.25">
      <c r="A16" s="3">
        <v>2017</v>
      </c>
      <c r="B16" s="6">
        <f>SUMIFS(Concentrado!C$2:C577,Concentrado!$A$2:$A577,"="&amp;$A16,Concentrado!$B$2:$B577, "=Baja California Sur")</f>
        <v>2645.44814</v>
      </c>
      <c r="C16" s="6">
        <f>SUMIFS(Concentrado!D$2:D577,Concentrado!$A$2:$A577,"="&amp;$A16,Concentrado!$B$2:$B577, "=Baja California Sur")</f>
        <v>50.882371766105351</v>
      </c>
      <c r="D16" s="6">
        <f>SUMIFS(Concentrado!E$2:E577,Concentrado!$A$2:$A577,"="&amp;$A16,Concentrado!$B$2:$B577, "=Baja California Sur")</f>
        <v>342.55595</v>
      </c>
      <c r="E16" s="6">
        <f>SUMIFS(Concentrado!F$2:F577,Concentrado!$A$2:$A577,"="&amp;$A16,Concentrado!$B$2:$B577, "=Baja California Sur")</f>
        <v>6.5886981245421028</v>
      </c>
      <c r="F16" s="6">
        <f>SUMIFS(Concentrado!G$2:G577,Concentrado!$A$2:$A577,"="&amp;$A16,Concentrado!$B$2:$B577, "=Baja California Sur")</f>
        <v>941.38328999999999</v>
      </c>
      <c r="G16" s="6">
        <f>SUMIFS(Concentrado!H$2:H577,Concentrado!$A$2:$A577,"="&amp;$A16,Concentrado!$B$2:$B577, "=Baja California Sur")</f>
        <v>18.106502944404482</v>
      </c>
      <c r="H16" s="6">
        <f>SUMIFS(Concentrado!I$2:I577,Concentrado!$A$2:$A577,"="&amp;$A16,Concentrado!$B$2:$B577, "=Baja California Sur")</f>
        <v>948.99688000000003</v>
      </c>
      <c r="I16" s="6">
        <f>SUMIFS(Concentrado!J$2:J577,Concentrado!$A$2:$A577,"="&amp;$A16,Concentrado!$B$2:$B577, "=Baja California Sur")</f>
        <v>18.252942222875731</v>
      </c>
      <c r="J16" s="6">
        <f>SUMIFS(Concentrado!K$2:K577,Concentrado!$A$2:$A577,"="&amp;$A16,Concentrado!$B$2:$B577, "=Baja California Sur")</f>
        <v>316.06013000000002</v>
      </c>
      <c r="K16" s="6">
        <f>SUMIFS(Concentrado!L$2:L577,Concentrado!$A$2:$A577,"="&amp;$A16,Concentrado!$B$2:$B577, "=Baja California Sur")</f>
        <v>6.0790793030263623</v>
      </c>
      <c r="L16" s="6">
        <f>SUMIFS(Concentrado!M$2:M577,Concentrado!$A$2:$A577,"="&amp;$A16,Concentrado!$B$2:$B577, "=Baja California Sur")</f>
        <v>4.7003199999999996</v>
      </c>
      <c r="M16" s="6">
        <f>SUMIFS(Concentrado!N$2:N577,Concentrado!$A$2:$A577,"="&amp;$A16,Concentrado!$B$2:$B577, "=Baja California Sur")</f>
        <v>9.0405639045965297E-2</v>
      </c>
      <c r="N16" s="6">
        <f>SUMIFS(Concentrado!O$2:O577,Concentrado!$A$2:$A577,"="&amp;$A16,Concentrado!$B$2:$B577, "=Baja California Sur")</f>
        <v>5199.1447100000005</v>
      </c>
      <c r="O16" s="6">
        <f>SUMIFS(Concentrado!P$2:P577,Concentrado!$A$2:$A577,"="&amp;$A16,Concentrado!$B$2:$B577, "=Baja California Sur")</f>
        <v>0</v>
      </c>
      <c r="P16" s="6">
        <f>SUMIFS(Concentrado!Q$2:Q577,Concentrado!$A$2:$A577,"="&amp;$A16,Concentrado!$B$2:$B577, "=Baja California Sur")</f>
        <v>0</v>
      </c>
      <c r="Q16" s="6">
        <f>SUMIFS(Concentrado!R$2:R577,Concentrado!$A$2:$A577,"="&amp;$A16,Concentrado!$B$2:$B577, "=Baja California Sur")</f>
        <v>0</v>
      </c>
      <c r="R16" s="6">
        <f>SUMIFS(Concentrado!S$2:S577,Concentrado!$A$2:$A577,"="&amp;$A16,Concentrado!$B$2:$B577, "=Baja California Sur")</f>
        <v>0</v>
      </c>
      <c r="S16" s="6">
        <f>SUMIFS(Concentrado!T$2:T577,Concentrado!$A$2:$A577,"="&amp;$A16,Concentrado!$B$2:$B577, "=Baja California Sur")</f>
        <v>4.7003199999999996</v>
      </c>
      <c r="T16" s="6">
        <f>SUMIFS(Concentrado!U$2:U577,Concentrado!$A$2:$A577,"="&amp;$A16,Concentrado!$B$2:$B577, "=Baja California Sur")</f>
        <v>0</v>
      </c>
    </row>
    <row r="17" spans="1:20" x14ac:dyDescent="0.25">
      <c r="A17" s="3">
        <v>2018</v>
      </c>
      <c r="B17" s="6">
        <f>SUMIFS(Concentrado!C$2:C578,Concentrado!$A$2:$A578,"="&amp;$A17,Concentrado!$B$2:$B578, "=Baja California Sur")</f>
        <v>2903.1797200000001</v>
      </c>
      <c r="C17" s="6">
        <f>SUMIFS(Concentrado!D$2:D578,Concentrado!$A$2:$A578,"="&amp;$A17,Concentrado!$B$2:$B578, "=Baja California Sur")</f>
        <v>53.429298608865963</v>
      </c>
      <c r="D17" s="6">
        <f>SUMIFS(Concentrado!E$2:E578,Concentrado!$A$2:$A578,"="&amp;$A17,Concentrado!$B$2:$B578, "=Baja California Sur")</f>
        <v>320.13449000000003</v>
      </c>
      <c r="E17" s="6">
        <f>SUMIFS(Concentrado!F$2:F578,Concentrado!$A$2:$A578,"="&amp;$A17,Concentrado!$B$2:$B578, "=Baja California Sur")</f>
        <v>5.8916646266759587</v>
      </c>
      <c r="F17" s="6">
        <f>SUMIFS(Concentrado!G$2:G578,Concentrado!$A$2:$A578,"="&amp;$A17,Concentrado!$B$2:$B578, "=Baja California Sur")</f>
        <v>976.24045999999998</v>
      </c>
      <c r="G17" s="6">
        <f>SUMIFS(Concentrado!H$2:H578,Concentrado!$A$2:$A578,"="&amp;$A17,Concentrado!$B$2:$B578, "=Baja California Sur")</f>
        <v>17.966453365621014</v>
      </c>
      <c r="H17" s="6">
        <f>SUMIFS(Concentrado!I$2:I578,Concentrado!$A$2:$A578,"="&amp;$A17,Concentrado!$B$2:$B578, "=Baja California Sur")</f>
        <v>983.47541999999999</v>
      </c>
      <c r="I17" s="6">
        <f>SUMIFS(Concentrado!J$2:J578,Concentrado!$A$2:$A578,"="&amp;$A17,Concentrado!$B$2:$B578, "=Baja California Sur")</f>
        <v>18.099603523566866</v>
      </c>
      <c r="J17" s="6">
        <f>SUMIFS(Concentrado!K$2:K578,Concentrado!$A$2:$A578,"="&amp;$A17,Concentrado!$B$2:$B578, "=Baja California Sur")</f>
        <v>245.74475000000001</v>
      </c>
      <c r="K17" s="6">
        <f>SUMIFS(Concentrado!L$2:L578,Concentrado!$A$2:$A578,"="&amp;$A17,Concentrado!$B$2:$B578, "=Baja California Sur")</f>
        <v>4.5226168875659933</v>
      </c>
      <c r="L17" s="6">
        <f>SUMIFS(Concentrado!M$2:M578,Concentrado!$A$2:$A578,"="&amp;$A17,Concentrado!$B$2:$B578, "=Baja California Sur")</f>
        <v>4.9100400000000004</v>
      </c>
      <c r="M17" s="6">
        <f>SUMIFS(Concentrado!N$2:N578,Concentrado!$A$2:$A578,"="&amp;$A17,Concentrado!$B$2:$B578, "=Baja California Sur")</f>
        <v>9.0362987704211528E-2</v>
      </c>
      <c r="N17" s="6">
        <f>SUMIFS(Concentrado!O$2:O578,Concentrado!$A$2:$A578,"="&amp;$A17,Concentrado!$B$2:$B578, "=Baja California Sur")</f>
        <v>5433.6848799999998</v>
      </c>
      <c r="O17" s="6">
        <f>SUMIFS(Concentrado!P$2:P578,Concentrado!$A$2:$A578,"="&amp;$A17,Concentrado!$B$2:$B578, "=Baja California Sur")</f>
        <v>0</v>
      </c>
      <c r="P17" s="6">
        <f>SUMIFS(Concentrado!Q$2:Q578,Concentrado!$A$2:$A578,"="&amp;$A17,Concentrado!$B$2:$B578, "=Baja California Sur")</f>
        <v>0</v>
      </c>
      <c r="Q17" s="6">
        <f>SUMIFS(Concentrado!R$2:R578,Concentrado!$A$2:$A578,"="&amp;$A17,Concentrado!$B$2:$B578, "=Baja California Sur")</f>
        <v>0</v>
      </c>
      <c r="R17" s="6">
        <f>SUMIFS(Concentrado!S$2:S578,Concentrado!$A$2:$A578,"="&amp;$A17,Concentrado!$B$2:$B578, "=Baja California Sur")</f>
        <v>0</v>
      </c>
      <c r="S17" s="6">
        <f>SUMIFS(Concentrado!T$2:T578,Concentrado!$A$2:$A578,"="&amp;$A17,Concentrado!$B$2:$B578, "=Baja California Sur")</f>
        <v>4.9100400000000004</v>
      </c>
      <c r="T17" s="6">
        <f>SUMIFS(Concentrado!U$2:U578,Concentrado!$A$2:$A578,"="&amp;$A17,Concentrado!$B$2:$B578, "=Baja California Sur")</f>
        <v>0</v>
      </c>
    </row>
    <row r="18" spans="1:20" x14ac:dyDescent="0.25">
      <c r="A18" s="3">
        <v>2019</v>
      </c>
      <c r="B18" s="6">
        <f>SUMIFS(Concentrado!C$2:C579,Concentrado!$A$2:$A579,"="&amp;$A18,Concentrado!$B$2:$B579, "=Baja California Sur")</f>
        <v>3111.1518000000001</v>
      </c>
      <c r="C18" s="6">
        <f>SUMIFS(Concentrado!D$2:D579,Concentrado!$A$2:$A579,"="&amp;$A18,Concentrado!$B$2:$B579, "=Baja California Sur")</f>
        <v>53.70619521020528</v>
      </c>
      <c r="D18" s="6">
        <f>SUMIFS(Concentrado!E$2:E579,Concentrado!$A$2:$A579,"="&amp;$A18,Concentrado!$B$2:$B579, "=Baja California Sur")</f>
        <v>318.21839999999997</v>
      </c>
      <c r="E18" s="6">
        <f>SUMIFS(Concentrado!F$2:F579,Concentrado!$A$2:$A579,"="&amp;$A18,Concentrado!$B$2:$B579, "=Baja California Sur")</f>
        <v>5.4932387130319986</v>
      </c>
      <c r="F18" s="6">
        <f>SUMIFS(Concentrado!G$2:G579,Concentrado!$A$2:$A579,"="&amp;$A18,Concentrado!$B$2:$B579, "=Baja California Sur")</f>
        <v>1091.24254</v>
      </c>
      <c r="G18" s="6">
        <f>SUMIFS(Concentrado!H$2:H579,Concentrado!$A$2:$A579,"="&amp;$A18,Concentrado!$B$2:$B579, "=Baja California Sur")</f>
        <v>18.837552341521953</v>
      </c>
      <c r="H18" s="6">
        <f>SUMIFS(Concentrado!I$2:I579,Concentrado!$A$2:$A579,"="&amp;$A18,Concentrado!$B$2:$B579, "=Baja California Sur")</f>
        <v>1006.76018</v>
      </c>
      <c r="I18" s="6">
        <f>SUMIFS(Concentrado!J$2:J579,Concentrado!$A$2:$A579,"="&amp;$A18,Concentrado!$B$2:$B579, "=Baja California Sur")</f>
        <v>17.379177305633689</v>
      </c>
      <c r="J18" s="6">
        <f>SUMIFS(Concentrado!K$2:K579,Concentrado!$A$2:$A579,"="&amp;$A18,Concentrado!$B$2:$B579, "=Baja California Sur")</f>
        <v>264.77832000000001</v>
      </c>
      <c r="K18" s="6">
        <f>SUMIFS(Concentrado!L$2:L579,Concentrado!$A$2:$A579,"="&amp;$A18,Concentrado!$B$2:$B579, "=Baja California Sur")</f>
        <v>4.570730409666993</v>
      </c>
      <c r="L18" s="6">
        <f>SUMIFS(Concentrado!M$2:M579,Concentrado!$A$2:$A579,"="&amp;$A18,Concentrado!$B$2:$B579, "=Baja California Sur")</f>
        <v>0.75922000000000001</v>
      </c>
      <c r="M18" s="6">
        <f>SUMIFS(Concentrado!N$2:N579,Concentrado!$A$2:$A579,"="&amp;$A18,Concentrado!$B$2:$B579, "=Baja California Sur")</f>
        <v>1.3106019940104513E-2</v>
      </c>
      <c r="N18" s="6">
        <f>SUMIFS(Concentrado!O$2:O579,Concentrado!$A$2:$A579,"="&amp;$A18,Concentrado!$B$2:$B579, "=Baja California Sur")</f>
        <v>5792.9104599999991</v>
      </c>
      <c r="O18" s="6">
        <f>SUMIFS(Concentrado!P$2:P579,Concentrado!$A$2:$A579,"="&amp;$A18,Concentrado!$B$2:$B579, "=Baja California Sur")</f>
        <v>0</v>
      </c>
      <c r="P18" s="6">
        <f>SUMIFS(Concentrado!Q$2:Q579,Concentrado!$A$2:$A579,"="&amp;$A18,Concentrado!$B$2:$B579, "=Baja California Sur")</f>
        <v>0</v>
      </c>
      <c r="Q18" s="6">
        <f>SUMIFS(Concentrado!R$2:R579,Concentrado!$A$2:$A579,"="&amp;$A18,Concentrado!$B$2:$B579, "=Baja California Sur")</f>
        <v>0</v>
      </c>
      <c r="R18" s="6">
        <f>SUMIFS(Concentrado!S$2:S579,Concentrado!$A$2:$A579,"="&amp;$A18,Concentrado!$B$2:$B579, "=Baja California Sur")</f>
        <v>0</v>
      </c>
      <c r="S18" s="6">
        <f>SUMIFS(Concentrado!T$2:T579,Concentrado!$A$2:$A579,"="&amp;$A18,Concentrado!$B$2:$B579, "=Baja California Sur")</f>
        <v>0.75922000000000001</v>
      </c>
      <c r="T18" s="6">
        <f>SUMIFS(Concentrado!U$2:U579,Concentrado!$A$2:$A579,"="&amp;$A18,Concentrado!$B$2:$B579, "=Baja California Sur")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"=Campeche")</f>
        <v>680.66070000000002</v>
      </c>
      <c r="C2" s="6">
        <f>SUMIFS(Concentrado!D$2:D563,Concentrado!$A$2:$A563,"="&amp;$A2,Concentrado!$B$2:$B563, "=Campeche")</f>
        <v>38.268700922701697</v>
      </c>
      <c r="D2" s="6">
        <f>SUMIFS(Concentrado!E$2:E563,Concentrado!$A$2:$A563,"="&amp;$A2,Concentrado!$B$2:$B563, "=Campeche")</f>
        <v>157.13585</v>
      </c>
      <c r="E2" s="6">
        <f>SUMIFS(Concentrado!F$2:F563,Concentrado!$A$2:$A563,"="&amp;$A2,Concentrado!$B$2:$B563, "=Campeche")</f>
        <v>8.8346291300269222</v>
      </c>
      <c r="F2" s="6">
        <f>SUMIFS(Concentrado!G$2:G563,Concentrado!$A$2:$A563,"="&amp;$A2,Concentrado!$B$2:$B563, "=Campeche")</f>
        <v>479.38290000000001</v>
      </c>
      <c r="G2" s="6">
        <f>SUMIFS(Concentrado!H$2:H563,Concentrado!$A$2:$A563,"="&amp;$A2,Concentrado!$B$2:$B563, "=Campeche")</f>
        <v>26.952284489992469</v>
      </c>
      <c r="H2" s="6">
        <f>SUMIFS(Concentrado!I$2:I563,Concentrado!$A$2:$A563,"="&amp;$A2,Concentrado!$B$2:$B563, "=Campeche")</f>
        <v>130.24449999999999</v>
      </c>
      <c r="I2" s="6">
        <f>SUMIFS(Concentrado!J$2:J563,Concentrado!$A$2:$A563,"="&amp;$A2,Concentrado!$B$2:$B563, "=Campeche")</f>
        <v>7.3227201413667942</v>
      </c>
      <c r="J2" s="6">
        <f>SUMIFS(Concentrado!K$2:K563,Concentrado!$A$2:$A563,"="&amp;$A2,Concentrado!$B$2:$B563, "=Campeche")</f>
        <v>66.211100000000002</v>
      </c>
      <c r="K2" s="6">
        <f>SUMIFS(Concentrado!L$2:L563,Concentrado!$A$2:$A563,"="&amp;$A2,Concentrado!$B$2:$B563, "=Campeche")</f>
        <v>3.7225783472780121</v>
      </c>
      <c r="L2" s="6">
        <f>SUMIFS(Concentrado!M$2:M563,Concentrado!$A$2:$A563,"="&amp;$A2,Concentrado!$B$2:$B563, "=Campeche")</f>
        <v>265.00045</v>
      </c>
      <c r="M2" s="6">
        <f>SUMIFS(Concentrado!N$2:N563,Concentrado!$A$2:$A563,"="&amp;$A2,Concentrado!$B$2:$B563, "=Campeche")</f>
        <v>14.899086968634101</v>
      </c>
      <c r="N2" s="6">
        <f>SUMIFS(Concentrado!O$2:O563,Concentrado!$A$2:$A563,"="&amp;$A2,Concentrado!$B$2:$B563, "=Campeche")</f>
        <v>1778.6355000000001</v>
      </c>
      <c r="O2" s="6">
        <f>SUMIFS(Concentrado!P$2:P563,Concentrado!$A$2:$A563,"="&amp;$A2,Concentrado!$B$2:$B563, "=Campeche")</f>
        <v>0</v>
      </c>
      <c r="P2" s="6">
        <f>SUMIFS(Concentrado!Q$2:Q563,Concentrado!$A$2:$A563,"="&amp;$A2,Concentrado!$B$2:$B563, "=Campeche")</f>
        <v>0</v>
      </c>
      <c r="Q2" s="6">
        <f>SUMIFS(Concentrado!R$2:R563,Concentrado!$A$2:$A563,"="&amp;$A2,Concentrado!$B$2:$B563, "=Campeche")</f>
        <v>0</v>
      </c>
      <c r="R2" s="6">
        <f>SUMIFS(Concentrado!S$2:S563,Concentrado!$A$2:$A563,"="&amp;$A2,Concentrado!$B$2:$B563, "=Campeche")</f>
        <v>0</v>
      </c>
      <c r="S2" s="6">
        <f>SUMIFS(Concentrado!T$2:T563,Concentrado!$A$2:$A563,"="&amp;$A2,Concentrado!$B$2:$B563, "=Campeche")</f>
        <v>0</v>
      </c>
      <c r="T2" s="6">
        <f>SUMIFS(Concentrado!U$2:U563,Concentrado!$A$2:$A563,"="&amp;$A2,Concentrado!$B$2:$B563, "=Campeche")</f>
        <v>265.00045</v>
      </c>
    </row>
    <row r="3" spans="1:20" x14ac:dyDescent="0.25">
      <c r="A3" s="3">
        <v>2004</v>
      </c>
      <c r="B3" s="6">
        <f>SUMIFS(Concentrado!C$2:C564,Concentrado!$A$2:$A564,"="&amp;$A3,Concentrado!$B$2:$B564, "=Campeche")</f>
        <v>830.72900000000004</v>
      </c>
      <c r="C3" s="6">
        <f>SUMIFS(Concentrado!D$2:D564,Concentrado!$A$2:$A564,"="&amp;$A3,Concentrado!$B$2:$B564, "=Campeche")</f>
        <v>38.088071595078851</v>
      </c>
      <c r="D3" s="6">
        <f>SUMIFS(Concentrado!E$2:E564,Concentrado!$A$2:$A564,"="&amp;$A3,Concentrado!$B$2:$B564, "=Campeche")</f>
        <v>209.51421999999999</v>
      </c>
      <c r="E3" s="6">
        <f>SUMIFS(Concentrado!F$2:F564,Concentrado!$A$2:$A564,"="&amp;$A3,Concentrado!$B$2:$B564, "=Campeche")</f>
        <v>9.6060118420653442</v>
      </c>
      <c r="F3" s="6">
        <f>SUMIFS(Concentrado!G$2:G564,Concentrado!$A$2:$A564,"="&amp;$A3,Concentrado!$B$2:$B564, "=Campeche")</f>
        <v>537.62199999999996</v>
      </c>
      <c r="G3" s="6">
        <f>SUMIFS(Concentrado!H$2:H564,Concentrado!$A$2:$A564,"="&amp;$A3,Concentrado!$B$2:$B564, "=Campeche")</f>
        <v>24.649416629357447</v>
      </c>
      <c r="H3" s="6">
        <f>SUMIFS(Concentrado!I$2:I564,Concentrado!$A$2:$A564,"="&amp;$A3,Concentrado!$B$2:$B564, "=Campeche")</f>
        <v>130.57570000000001</v>
      </c>
      <c r="I3" s="6">
        <f>SUMIFS(Concentrado!J$2:J564,Concentrado!$A$2:$A564,"="&amp;$A3,Concentrado!$B$2:$B564, "=Campeche")</f>
        <v>5.9867617600656029</v>
      </c>
      <c r="J3" s="6">
        <f>SUMIFS(Concentrado!K$2:K564,Concentrado!$A$2:$A564,"="&amp;$A3,Concentrado!$B$2:$B564, "=Campeche")</f>
        <v>105.48</v>
      </c>
      <c r="K3" s="6">
        <f>SUMIFS(Concentrado!L$2:L564,Concentrado!$A$2:$A564,"="&amp;$A3,Concentrado!$B$2:$B564, "=Campeche")</f>
        <v>4.8361496852149344</v>
      </c>
      <c r="L3" s="6">
        <f>SUMIFS(Concentrado!M$2:M564,Concentrado!$A$2:$A564,"="&amp;$A3,Concentrado!$B$2:$B564, "=Campeche")</f>
        <v>367.15300999999999</v>
      </c>
      <c r="M3" s="6">
        <f>SUMIFS(Concentrado!N$2:N564,Concentrado!$A$2:$A564,"="&amp;$A3,Concentrado!$B$2:$B564, "=Campeche")</f>
        <v>16.833588488217821</v>
      </c>
      <c r="N3" s="6">
        <f>SUMIFS(Concentrado!O$2:O564,Concentrado!$A$2:$A564,"="&amp;$A3,Concentrado!$B$2:$B564, "=Campeche")</f>
        <v>2181.07393</v>
      </c>
      <c r="O3" s="6">
        <f>SUMIFS(Concentrado!P$2:P564,Concentrado!$A$2:$A564,"="&amp;$A3,Concentrado!$B$2:$B564, "=Campeche")</f>
        <v>0</v>
      </c>
      <c r="P3" s="6">
        <f>SUMIFS(Concentrado!Q$2:Q564,Concentrado!$A$2:$A564,"="&amp;$A3,Concentrado!$B$2:$B564, "=Campeche")</f>
        <v>0</v>
      </c>
      <c r="Q3" s="6">
        <f>SUMIFS(Concentrado!R$2:R564,Concentrado!$A$2:$A564,"="&amp;$A3,Concentrado!$B$2:$B564, "=Campeche")</f>
        <v>0</v>
      </c>
      <c r="R3" s="6">
        <f>SUMIFS(Concentrado!S$2:S564,Concentrado!$A$2:$A564,"="&amp;$A3,Concentrado!$B$2:$B564, "=Campeche")</f>
        <v>0</v>
      </c>
      <c r="S3" s="6">
        <f>SUMIFS(Concentrado!T$2:T564,Concentrado!$A$2:$A564,"="&amp;$A3,Concentrado!$B$2:$B564, "=Campeche")</f>
        <v>66.7303</v>
      </c>
      <c r="T3" s="6">
        <f>SUMIFS(Concentrado!U$2:U564,Concentrado!$A$2:$A564,"="&amp;$A3,Concentrado!$B$2:$B564, "=Campeche")</f>
        <v>300.42271</v>
      </c>
    </row>
    <row r="4" spans="1:20" x14ac:dyDescent="0.25">
      <c r="A4" s="3">
        <v>2005</v>
      </c>
      <c r="B4" s="6">
        <f>SUMIFS(Concentrado!C$2:C565,Concentrado!$A$2:$A565,"="&amp;$A4,Concentrado!$B$2:$B565, "=Campeche")</f>
        <v>855.46860000000004</v>
      </c>
      <c r="C4" s="6">
        <f>SUMIFS(Concentrado!D$2:D565,Concentrado!$A$2:$A565,"="&amp;$A4,Concentrado!$B$2:$B565, "=Campeche")</f>
        <v>33.12401696854473</v>
      </c>
      <c r="D4" s="6">
        <f>SUMIFS(Concentrado!E$2:E565,Concentrado!$A$2:$A565,"="&amp;$A4,Concentrado!$B$2:$B565, "=Campeche")</f>
        <v>391.47147000000001</v>
      </c>
      <c r="E4" s="6">
        <f>SUMIFS(Concentrado!F$2:F565,Concentrado!$A$2:$A565,"="&amp;$A4,Concentrado!$B$2:$B565, "=Campeche")</f>
        <v>15.157900143828948</v>
      </c>
      <c r="F4" s="6">
        <f>SUMIFS(Concentrado!G$2:G565,Concentrado!$A$2:$A565,"="&amp;$A4,Concentrado!$B$2:$B565, "=Campeche")</f>
        <v>604.80669999999998</v>
      </c>
      <c r="G4" s="6">
        <f>SUMIFS(Concentrado!H$2:H565,Concentrado!$A$2:$A565,"="&amp;$A4,Concentrado!$B$2:$B565, "=Campeche")</f>
        <v>23.418308273955983</v>
      </c>
      <c r="H4" s="6">
        <f>SUMIFS(Concentrado!I$2:I565,Concentrado!$A$2:$A565,"="&amp;$A4,Concentrado!$B$2:$B565, "=Campeche")</f>
        <v>144.91553999999999</v>
      </c>
      <c r="I4" s="6">
        <f>SUMIFS(Concentrado!J$2:J565,Concentrado!$A$2:$A565,"="&amp;$A4,Concentrado!$B$2:$B565, "=Campeche")</f>
        <v>5.6111759168785644</v>
      </c>
      <c r="J4" s="6">
        <f>SUMIFS(Concentrado!K$2:K565,Concentrado!$A$2:$A565,"="&amp;$A4,Concentrado!$B$2:$B565, "=Campeche")</f>
        <v>211.4648</v>
      </c>
      <c r="K4" s="6">
        <f>SUMIFS(Concentrado!L$2:L565,Concentrado!$A$2:$A565,"="&amp;$A4,Concentrado!$B$2:$B565, "=Campeche")</f>
        <v>8.1879844841177309</v>
      </c>
      <c r="L4" s="6">
        <f>SUMIFS(Concentrado!M$2:M565,Concentrado!$A$2:$A565,"="&amp;$A4,Concentrado!$B$2:$B565, "=Campeche")</f>
        <v>374.49625000000003</v>
      </c>
      <c r="M4" s="6">
        <f>SUMIFS(Concentrado!N$2:N565,Concentrado!$A$2:$A565,"="&amp;$A4,Concentrado!$B$2:$B565, "=Campeche")</f>
        <v>14.500614212674048</v>
      </c>
      <c r="N4" s="6">
        <f>SUMIFS(Concentrado!O$2:O565,Concentrado!$A$2:$A565,"="&amp;$A4,Concentrado!$B$2:$B565, "=Campeche")</f>
        <v>2582.62336</v>
      </c>
      <c r="O4" s="6">
        <f>SUMIFS(Concentrado!P$2:P565,Concentrado!$A$2:$A565,"="&amp;$A4,Concentrado!$B$2:$B565, "=Campeche")</f>
        <v>0</v>
      </c>
      <c r="P4" s="6">
        <f>SUMIFS(Concentrado!Q$2:Q565,Concentrado!$A$2:$A565,"="&amp;$A4,Concentrado!$B$2:$B565, "=Campeche")</f>
        <v>0</v>
      </c>
      <c r="Q4" s="6">
        <f>SUMIFS(Concentrado!R$2:R565,Concentrado!$A$2:$A565,"="&amp;$A4,Concentrado!$B$2:$B565, "=Campeche")</f>
        <v>0</v>
      </c>
      <c r="R4" s="6">
        <f>SUMIFS(Concentrado!S$2:S565,Concentrado!$A$2:$A565,"="&amp;$A4,Concentrado!$B$2:$B565, "=Campeche")</f>
        <v>0</v>
      </c>
      <c r="S4" s="6">
        <f>SUMIFS(Concentrado!T$2:T565,Concentrado!$A$2:$A565,"="&amp;$A4,Concentrado!$B$2:$B565, "=Campeche")</f>
        <v>72.646600000000007</v>
      </c>
      <c r="T4" s="6">
        <f>SUMIFS(Concentrado!U$2:U565,Concentrado!$A$2:$A565,"="&amp;$A4,Concentrado!$B$2:$B565, "=Campeche")</f>
        <v>301.84965</v>
      </c>
    </row>
    <row r="5" spans="1:20" x14ac:dyDescent="0.25">
      <c r="A5" s="3">
        <v>2006</v>
      </c>
      <c r="B5" s="6">
        <f>SUMIFS(Concentrado!C$2:C566,Concentrado!$A$2:$A566,"="&amp;$A5,Concentrado!$B$2:$B566, "=Campeche")</f>
        <v>954.33306000000005</v>
      </c>
      <c r="C5" s="6">
        <f>SUMIFS(Concentrado!D$2:D566,Concentrado!$A$2:$A566,"="&amp;$A5,Concentrado!$B$2:$B566, "=Campeche")</f>
        <v>31.349839377798173</v>
      </c>
      <c r="D5" s="6">
        <f>SUMIFS(Concentrado!E$2:E566,Concentrado!$A$2:$A566,"="&amp;$A5,Concentrado!$B$2:$B566, "=Campeche")</f>
        <v>484.44891000000001</v>
      </c>
      <c r="E5" s="6">
        <f>SUMIFS(Concentrado!F$2:F566,Concentrado!$A$2:$A566,"="&amp;$A5,Concentrado!$B$2:$B566, "=Campeche")</f>
        <v>15.914145859360046</v>
      </c>
      <c r="F5" s="6">
        <f>SUMIFS(Concentrado!G$2:G566,Concentrado!$A$2:$A566,"="&amp;$A5,Concentrado!$B$2:$B566, "=Campeche")</f>
        <v>662.47559999999999</v>
      </c>
      <c r="G5" s="6">
        <f>SUMIFS(Concentrado!H$2:H566,Concentrado!$A$2:$A566,"="&amp;$A5,Concentrado!$B$2:$B566, "=Campeche")</f>
        <v>21.762322319327875</v>
      </c>
      <c r="H5" s="6">
        <f>SUMIFS(Concentrado!I$2:I566,Concentrado!$A$2:$A566,"="&amp;$A5,Concentrado!$B$2:$B566, "=Campeche")</f>
        <v>152.04554999999999</v>
      </c>
      <c r="I5" s="6">
        <f>SUMIFS(Concentrado!J$2:J566,Concentrado!$A$2:$A566,"="&amp;$A5,Concentrado!$B$2:$B566, "=Campeche")</f>
        <v>4.994696055703006</v>
      </c>
      <c r="J5" s="6">
        <f>SUMIFS(Concentrado!K$2:K566,Concentrado!$A$2:$A566,"="&amp;$A5,Concentrado!$B$2:$B566, "=Campeche")</f>
        <v>378.51409999999998</v>
      </c>
      <c r="K5" s="6">
        <f>SUMIFS(Concentrado!L$2:L566,Concentrado!$A$2:$A566,"="&amp;$A5,Concentrado!$B$2:$B566, "=Campeche")</f>
        <v>12.43418753326206</v>
      </c>
      <c r="L5" s="6">
        <f>SUMIFS(Concentrado!M$2:M566,Concentrado!$A$2:$A566,"="&amp;$A5,Concentrado!$B$2:$B566, "=Campeche")</f>
        <v>412.32297</v>
      </c>
      <c r="M5" s="6">
        <f>SUMIFS(Concentrado!N$2:N566,Concentrado!$A$2:$A566,"="&amp;$A5,Concentrado!$B$2:$B566, "=Campeche")</f>
        <v>13.544808854548842</v>
      </c>
      <c r="N5" s="6">
        <f>SUMIFS(Concentrado!O$2:O566,Concentrado!$A$2:$A566,"="&amp;$A5,Concentrado!$B$2:$B566, "=Campeche")</f>
        <v>3044.1401900000001</v>
      </c>
      <c r="O5" s="6">
        <f>SUMIFS(Concentrado!P$2:P566,Concentrado!$A$2:$A566,"="&amp;$A5,Concentrado!$B$2:$B566, "=Campeche")</f>
        <v>0</v>
      </c>
      <c r="P5" s="6">
        <f>SUMIFS(Concentrado!Q$2:Q566,Concentrado!$A$2:$A566,"="&amp;$A5,Concentrado!$B$2:$B566, "=Campeche")</f>
        <v>0</v>
      </c>
      <c r="Q5" s="6">
        <f>SUMIFS(Concentrado!R$2:R566,Concentrado!$A$2:$A566,"="&amp;$A5,Concentrado!$B$2:$B566, "=Campeche")</f>
        <v>0</v>
      </c>
      <c r="R5" s="6">
        <f>SUMIFS(Concentrado!S$2:S566,Concentrado!$A$2:$A566,"="&amp;$A5,Concentrado!$B$2:$B566, "=Campeche")</f>
        <v>0</v>
      </c>
      <c r="S5" s="6">
        <f>SUMIFS(Concentrado!T$2:T566,Concentrado!$A$2:$A566,"="&amp;$A5,Concentrado!$B$2:$B566, "=Campeche")</f>
        <v>93.008899999999997</v>
      </c>
      <c r="T5" s="6">
        <f>SUMIFS(Concentrado!U$2:U566,Concentrado!$A$2:$A566,"="&amp;$A5,Concentrado!$B$2:$B566, "=Campeche")</f>
        <v>319.31407000000002</v>
      </c>
    </row>
    <row r="6" spans="1:20" x14ac:dyDescent="0.25">
      <c r="A6" s="3">
        <v>2007</v>
      </c>
      <c r="B6" s="6">
        <f>SUMIFS(Concentrado!C$2:C567,Concentrado!$A$2:$A567,"="&amp;$A6,Concentrado!$B$2:$B567, "=Campeche")</f>
        <v>1002.6115</v>
      </c>
      <c r="C6" s="6">
        <f>SUMIFS(Concentrado!D$2:D567,Concentrado!$A$2:$A567,"="&amp;$A6,Concentrado!$B$2:$B567, "=Campeche")</f>
        <v>29.785457625372626</v>
      </c>
      <c r="D6" s="6">
        <f>SUMIFS(Concentrado!E$2:E567,Concentrado!$A$2:$A567,"="&amp;$A6,Concentrado!$B$2:$B567, "=Campeche")</f>
        <v>459.26708000000002</v>
      </c>
      <c r="E6" s="6">
        <f>SUMIFS(Concentrado!F$2:F567,Concentrado!$A$2:$A567,"="&amp;$A6,Concentrado!$B$2:$B567, "=Campeche")</f>
        <v>13.643849237784147</v>
      </c>
      <c r="F6" s="6">
        <f>SUMIFS(Concentrado!G$2:G567,Concentrado!$A$2:$A567,"="&amp;$A6,Concentrado!$B$2:$B567, "=Campeche")</f>
        <v>723.29010000000005</v>
      </c>
      <c r="G6" s="6">
        <f>SUMIFS(Concentrado!H$2:H567,Concentrado!$A$2:$A567,"="&amp;$A6,Concentrado!$B$2:$B567, "=Campeche")</f>
        <v>21.487412247317661</v>
      </c>
      <c r="H6" s="6">
        <f>SUMIFS(Concentrado!I$2:I567,Concentrado!$A$2:$A567,"="&amp;$A6,Concentrado!$B$2:$B567, "=Campeche")</f>
        <v>174.91739999999999</v>
      </c>
      <c r="I6" s="6">
        <f>SUMIFS(Concentrado!J$2:J567,Concentrado!$A$2:$A567,"="&amp;$A6,Concentrado!$B$2:$B567, "=Campeche")</f>
        <v>5.1964243434673891</v>
      </c>
      <c r="J6" s="6">
        <f>SUMIFS(Concentrado!K$2:K567,Concentrado!$A$2:$A567,"="&amp;$A6,Concentrado!$B$2:$B567, "=Campeche")</f>
        <v>547.54499999999996</v>
      </c>
      <c r="K6" s="6">
        <f>SUMIFS(Concentrado!L$2:L567,Concentrado!$A$2:$A567,"="&amp;$A6,Concentrado!$B$2:$B567, "=Campeche")</f>
        <v>16.266398695291898</v>
      </c>
      <c r="L6" s="6">
        <f>SUMIFS(Concentrado!M$2:M567,Concentrado!$A$2:$A567,"="&amp;$A6,Concentrado!$B$2:$B567, "=Campeche")</f>
        <v>458.47970000000004</v>
      </c>
      <c r="M6" s="6">
        <f>SUMIFS(Concentrado!N$2:N567,Concentrado!$A$2:$A567,"="&amp;$A6,Concentrado!$B$2:$B567, "=Campeche")</f>
        <v>13.620457850766279</v>
      </c>
      <c r="N6" s="6">
        <f>SUMIFS(Concentrado!O$2:O567,Concentrado!$A$2:$A567,"="&amp;$A6,Concentrado!$B$2:$B567, "=Campeche")</f>
        <v>3366.11078</v>
      </c>
      <c r="O6" s="6">
        <f>SUMIFS(Concentrado!P$2:P567,Concentrado!$A$2:$A567,"="&amp;$A6,Concentrado!$B$2:$B567, "=Campeche")</f>
        <v>0</v>
      </c>
      <c r="P6" s="6">
        <f>SUMIFS(Concentrado!Q$2:Q567,Concentrado!$A$2:$A567,"="&amp;$A6,Concentrado!$B$2:$B567, "=Campeche")</f>
        <v>0</v>
      </c>
      <c r="Q6" s="6">
        <f>SUMIFS(Concentrado!R$2:R567,Concentrado!$A$2:$A567,"="&amp;$A6,Concentrado!$B$2:$B567, "=Campeche")</f>
        <v>0</v>
      </c>
      <c r="R6" s="6">
        <f>SUMIFS(Concentrado!S$2:S567,Concentrado!$A$2:$A567,"="&amp;$A6,Concentrado!$B$2:$B567, "=Campeche")</f>
        <v>0</v>
      </c>
      <c r="S6" s="6">
        <f>SUMIFS(Concentrado!T$2:T567,Concentrado!$A$2:$A567,"="&amp;$A6,Concentrado!$B$2:$B567, "=Campeche")</f>
        <v>71.234099999999998</v>
      </c>
      <c r="T6" s="6">
        <f>SUMIFS(Concentrado!U$2:U567,Concentrado!$A$2:$A567,"="&amp;$A6,Concentrado!$B$2:$B567, "=Campeche")</f>
        <v>387.24560000000002</v>
      </c>
    </row>
    <row r="7" spans="1:20" x14ac:dyDescent="0.25">
      <c r="A7" s="3">
        <v>2008</v>
      </c>
      <c r="B7" s="6">
        <f>SUMIFS(Concentrado!C$2:C568,Concentrado!$A$2:$A568,"="&amp;$A7,Concentrado!$B$2:$B568, "=Campeche")</f>
        <v>1067.5613000000001</v>
      </c>
      <c r="C7" s="6">
        <f>SUMIFS(Concentrado!D$2:D568,Concentrado!$A$2:$A568,"="&amp;$A7,Concentrado!$B$2:$B568, "=Campeche")</f>
        <v>26.188416883401295</v>
      </c>
      <c r="D7" s="6">
        <f>SUMIFS(Concentrado!E$2:E568,Concentrado!$A$2:$A568,"="&amp;$A7,Concentrado!$B$2:$B568, "=Campeche")</f>
        <v>746.74557000000004</v>
      </c>
      <c r="E7" s="6">
        <f>SUMIFS(Concentrado!F$2:F568,Concentrado!$A$2:$A568,"="&amp;$A7,Concentrado!$B$2:$B568, "=Campeche")</f>
        <v>18.318464984627226</v>
      </c>
      <c r="F7" s="6">
        <f>SUMIFS(Concentrado!G$2:G568,Concentrado!$A$2:$A568,"="&amp;$A7,Concentrado!$B$2:$B568, "=Campeche")</f>
        <v>753.62559999999996</v>
      </c>
      <c r="G7" s="6">
        <f>SUMIFS(Concentrado!H$2:H568,Concentrado!$A$2:$A568,"="&amp;$A7,Concentrado!$B$2:$B568, "=Campeche")</f>
        <v>18.487239455760928</v>
      </c>
      <c r="H7" s="6">
        <f>SUMIFS(Concentrado!I$2:I568,Concentrado!$A$2:$A568,"="&amp;$A7,Concentrado!$B$2:$B568, "=Campeche")</f>
        <v>212.61959999999999</v>
      </c>
      <c r="I7" s="6">
        <f>SUMIFS(Concentrado!J$2:J568,Concentrado!$A$2:$A568,"="&amp;$A7,Concentrado!$B$2:$B568, "=Campeche")</f>
        <v>5.2157854751591595</v>
      </c>
      <c r="J7" s="6">
        <f>SUMIFS(Concentrado!K$2:K568,Concentrado!$A$2:$A568,"="&amp;$A7,Concentrado!$B$2:$B568, "=Campeche")</f>
        <v>754.39</v>
      </c>
      <c r="K7" s="6">
        <f>SUMIFS(Concentrado!L$2:L568,Concentrado!$A$2:$A568,"="&amp;$A7,Concentrado!$B$2:$B568, "=Campeche")</f>
        <v>18.505991002735954</v>
      </c>
      <c r="L7" s="6">
        <f>SUMIFS(Concentrado!M$2:M568,Concentrado!$A$2:$A568,"="&amp;$A7,Concentrado!$B$2:$B568, "=Campeche")</f>
        <v>541.52160000000003</v>
      </c>
      <c r="M7" s="6">
        <f>SUMIFS(Concentrado!N$2:N568,Concentrado!$A$2:$A568,"="&amp;$A7,Concentrado!$B$2:$B568, "=Campeche")</f>
        <v>13.284102198315434</v>
      </c>
      <c r="N7" s="6">
        <f>SUMIFS(Concentrado!O$2:O568,Concentrado!$A$2:$A568,"="&amp;$A7,Concentrado!$B$2:$B568, "=Campeche")</f>
        <v>4076.4636700000001</v>
      </c>
      <c r="O7" s="6">
        <f>SUMIFS(Concentrado!P$2:P568,Concentrado!$A$2:$A568,"="&amp;$A7,Concentrado!$B$2:$B568, "=Campeche")</f>
        <v>0</v>
      </c>
      <c r="P7" s="6">
        <f>SUMIFS(Concentrado!Q$2:Q568,Concentrado!$A$2:$A568,"="&amp;$A7,Concentrado!$B$2:$B568, "=Campeche")</f>
        <v>0</v>
      </c>
      <c r="Q7" s="6">
        <f>SUMIFS(Concentrado!R$2:R568,Concentrado!$A$2:$A568,"="&amp;$A7,Concentrado!$B$2:$B568, "=Campeche")</f>
        <v>0</v>
      </c>
      <c r="R7" s="6">
        <f>SUMIFS(Concentrado!S$2:S568,Concentrado!$A$2:$A568,"="&amp;$A7,Concentrado!$B$2:$B568, "=Campeche")</f>
        <v>0</v>
      </c>
      <c r="S7" s="6">
        <f>SUMIFS(Concentrado!T$2:T568,Concentrado!$A$2:$A568,"="&amp;$A7,Concentrado!$B$2:$B568, "=Campeche")</f>
        <v>85.823599999999999</v>
      </c>
      <c r="T7" s="6">
        <f>SUMIFS(Concentrado!U$2:U568,Concentrado!$A$2:$A568,"="&amp;$A7,Concentrado!$B$2:$B568, "=Campeche")</f>
        <v>455.69799999999998</v>
      </c>
    </row>
    <row r="8" spans="1:20" x14ac:dyDescent="0.25">
      <c r="A8" s="3">
        <v>2009</v>
      </c>
      <c r="B8" s="6">
        <f>SUMIFS(Concentrado!C$2:C569,Concentrado!$A$2:$A569,"="&amp;$A8,Concentrado!$B$2:$B569, "=Campeche")</f>
        <v>1111.80789</v>
      </c>
      <c r="C8" s="6">
        <f>SUMIFS(Concentrado!D$2:D569,Concentrado!$A$2:$A569,"="&amp;$A8,Concentrado!$B$2:$B569, "=Campeche")</f>
        <v>26.99349549507663</v>
      </c>
      <c r="D8" s="6">
        <f>SUMIFS(Concentrado!E$2:E569,Concentrado!$A$2:$A569,"="&amp;$A8,Concentrado!$B$2:$B569, "=Campeche")</f>
        <v>846.12890000000004</v>
      </c>
      <c r="E8" s="6">
        <f>SUMIFS(Concentrado!F$2:F569,Concentrado!$A$2:$A569,"="&amp;$A8,Concentrado!$B$2:$B569, "=Campeche")</f>
        <v>20.543096389075043</v>
      </c>
      <c r="F8" s="6">
        <f>SUMIFS(Concentrado!G$2:G569,Concentrado!$A$2:$A569,"="&amp;$A8,Concentrado!$B$2:$B569, "=Campeche")</f>
        <v>827.78099999999995</v>
      </c>
      <c r="G8" s="6">
        <f>SUMIFS(Concentrado!H$2:H569,Concentrado!$A$2:$A569,"="&amp;$A8,Concentrado!$B$2:$B569, "=Campeche")</f>
        <v>20.097629181611605</v>
      </c>
      <c r="H8" s="6">
        <f>SUMIFS(Concentrado!I$2:I569,Concentrado!$A$2:$A569,"="&amp;$A8,Concentrado!$B$2:$B569, "=Campeche")</f>
        <v>232.39521999999999</v>
      </c>
      <c r="I8" s="6">
        <f>SUMIFS(Concentrado!J$2:J569,Concentrado!$A$2:$A569,"="&amp;$A8,Concentrado!$B$2:$B569, "=Campeche")</f>
        <v>5.6423050965642467</v>
      </c>
      <c r="J8" s="6">
        <f>SUMIFS(Concentrado!K$2:K569,Concentrado!$A$2:$A569,"="&amp;$A8,Concentrado!$B$2:$B569, "=Campeche")</f>
        <v>559.03300000000002</v>
      </c>
      <c r="K8" s="6">
        <f>SUMIFS(Concentrado!L$2:L569,Concentrado!$A$2:$A569,"="&amp;$A8,Concentrado!$B$2:$B569, "=Campeche")</f>
        <v>13.572717825468187</v>
      </c>
      <c r="L8" s="6">
        <f>SUMIFS(Concentrado!M$2:M569,Concentrado!$A$2:$A569,"="&amp;$A8,Concentrado!$B$2:$B569, "=Campeche")</f>
        <v>541.65323999999998</v>
      </c>
      <c r="M8" s="6">
        <f>SUMIFS(Concentrado!N$2:N569,Concentrado!$A$2:$A569,"="&amp;$A8,Concentrado!$B$2:$B569, "=Campeche")</f>
        <v>13.150756012204285</v>
      </c>
      <c r="N8" s="6">
        <f>SUMIFS(Concentrado!O$2:O569,Concentrado!$A$2:$A569,"="&amp;$A8,Concentrado!$B$2:$B569, "=Campeche")</f>
        <v>4118.79925</v>
      </c>
      <c r="O8" s="6">
        <f>SUMIFS(Concentrado!P$2:P569,Concentrado!$A$2:$A569,"="&amp;$A8,Concentrado!$B$2:$B569, "=Campeche")</f>
        <v>0</v>
      </c>
      <c r="P8" s="6">
        <f>SUMIFS(Concentrado!Q$2:Q569,Concentrado!$A$2:$A569,"="&amp;$A8,Concentrado!$B$2:$B569, "=Campeche")</f>
        <v>0</v>
      </c>
      <c r="Q8" s="6">
        <f>SUMIFS(Concentrado!R$2:R569,Concentrado!$A$2:$A569,"="&amp;$A8,Concentrado!$B$2:$B569, "=Campeche")</f>
        <v>0</v>
      </c>
      <c r="R8" s="6">
        <f>SUMIFS(Concentrado!S$2:S569,Concentrado!$A$2:$A569,"="&amp;$A8,Concentrado!$B$2:$B569, "=Campeche")</f>
        <v>0</v>
      </c>
      <c r="S8" s="6">
        <f>SUMIFS(Concentrado!T$2:T569,Concentrado!$A$2:$A569,"="&amp;$A8,Concentrado!$B$2:$B569, "=Campeche")</f>
        <v>80.954239999999999</v>
      </c>
      <c r="T8" s="6">
        <f>SUMIFS(Concentrado!U$2:U569,Concentrado!$A$2:$A569,"="&amp;$A8,Concentrado!$B$2:$B569, "=Campeche")</f>
        <v>460.69900000000001</v>
      </c>
    </row>
    <row r="9" spans="1:20" x14ac:dyDescent="0.25">
      <c r="A9" s="3">
        <v>2010</v>
      </c>
      <c r="B9" s="6">
        <f>SUMIFS(Concentrado!C$2:C570,Concentrado!$A$2:$A570,"="&amp;$A9,Concentrado!$B$2:$B570, "=Campeche")</f>
        <v>1214.1351999999999</v>
      </c>
      <c r="C9" s="6">
        <f>SUMIFS(Concentrado!D$2:D570,Concentrado!$A$2:$A570,"="&amp;$A9,Concentrado!$B$2:$B570, "=Campeche")</f>
        <v>30.707445599382883</v>
      </c>
      <c r="D9" s="6">
        <f>SUMIFS(Concentrado!E$2:E570,Concentrado!$A$2:$A570,"="&amp;$A9,Concentrado!$B$2:$B570, "=Campeche")</f>
        <v>568.40692999999999</v>
      </c>
      <c r="E9" s="6">
        <f>SUMIFS(Concentrado!F$2:F570,Concentrado!$A$2:$A570,"="&amp;$A9,Concentrado!$B$2:$B570, "=Campeche")</f>
        <v>14.375931841270424</v>
      </c>
      <c r="F9" s="6">
        <f>SUMIFS(Concentrado!G$2:G570,Concentrado!$A$2:$A570,"="&amp;$A9,Concentrado!$B$2:$B570, "=Campeche")</f>
        <v>891.79</v>
      </c>
      <c r="G9" s="6">
        <f>SUMIFS(Concentrado!H$2:H570,Concentrado!$A$2:$A570,"="&amp;$A9,Concentrado!$B$2:$B570, "=Campeche")</f>
        <v>22.554813426934381</v>
      </c>
      <c r="H9" s="6">
        <f>SUMIFS(Concentrado!I$2:I570,Concentrado!$A$2:$A570,"="&amp;$A9,Concentrado!$B$2:$B570, "=Campeche")</f>
        <v>254.34610000000001</v>
      </c>
      <c r="I9" s="6">
        <f>SUMIFS(Concentrado!J$2:J570,Concentrado!$A$2:$A570,"="&amp;$A9,Concentrado!$B$2:$B570, "=Campeche")</f>
        <v>6.4328248033375512</v>
      </c>
      <c r="J9" s="6">
        <f>SUMIFS(Concentrado!K$2:K570,Concentrado!$A$2:$A570,"="&amp;$A9,Concentrado!$B$2:$B570, "=Campeche")</f>
        <v>458.029</v>
      </c>
      <c r="K9" s="6">
        <f>SUMIFS(Concentrado!L$2:L570,Concentrado!$A$2:$A570,"="&amp;$A9,Concentrado!$B$2:$B570, "=Campeche")</f>
        <v>11.584295225473854</v>
      </c>
      <c r="L9" s="6">
        <f>SUMIFS(Concentrado!M$2:M570,Concentrado!$A$2:$A570,"="&amp;$A9,Concentrado!$B$2:$B570, "=Campeche")</f>
        <v>567.17163000000005</v>
      </c>
      <c r="M9" s="6">
        <f>SUMIFS(Concentrado!N$2:N570,Concentrado!$A$2:$A570,"="&amp;$A9,Concentrado!$B$2:$B570, "=Campeche")</f>
        <v>14.344689103600917</v>
      </c>
      <c r="N9" s="6">
        <f>SUMIFS(Concentrado!O$2:O570,Concentrado!$A$2:$A570,"="&amp;$A9,Concentrado!$B$2:$B570, "=Campeche")</f>
        <v>3953.8788599999998</v>
      </c>
      <c r="O9" s="6">
        <f>SUMIFS(Concentrado!P$2:P570,Concentrado!$A$2:$A570,"="&amp;$A9,Concentrado!$B$2:$B570, "=Campeche")</f>
        <v>0</v>
      </c>
      <c r="P9" s="6">
        <f>SUMIFS(Concentrado!Q$2:Q570,Concentrado!$A$2:$A570,"="&amp;$A9,Concentrado!$B$2:$B570, "=Campeche")</f>
        <v>0</v>
      </c>
      <c r="Q9" s="6">
        <f>SUMIFS(Concentrado!R$2:R570,Concentrado!$A$2:$A570,"="&amp;$A9,Concentrado!$B$2:$B570, "=Campeche")</f>
        <v>0</v>
      </c>
      <c r="R9" s="6">
        <f>SUMIFS(Concentrado!S$2:S570,Concentrado!$A$2:$A570,"="&amp;$A9,Concentrado!$B$2:$B570, "=Campeche")</f>
        <v>0</v>
      </c>
      <c r="S9" s="6">
        <f>SUMIFS(Concentrado!T$2:T570,Concentrado!$A$2:$A570,"="&amp;$A9,Concentrado!$B$2:$B570, "=Campeche")</f>
        <v>107.41258999999999</v>
      </c>
      <c r="T9" s="6">
        <f>SUMIFS(Concentrado!U$2:U570,Concentrado!$A$2:$A570,"="&amp;$A9,Concentrado!$B$2:$B570, "=Campeche")</f>
        <v>459.75904000000003</v>
      </c>
    </row>
    <row r="10" spans="1:20" x14ac:dyDescent="0.25">
      <c r="A10" s="3">
        <v>2011</v>
      </c>
      <c r="B10" s="6">
        <f>SUMIFS(Concentrado!C$2:C571,Concentrado!$A$2:$A571,"="&amp;$A10,Concentrado!$B$2:$B571, "=Campeche")</f>
        <v>1301.73558</v>
      </c>
      <c r="C10" s="6">
        <f>SUMIFS(Concentrado!D$2:D571,Concentrado!$A$2:$A571,"="&amp;$A10,Concentrado!$B$2:$B571, "=Campeche")</f>
        <v>28.637428593317999</v>
      </c>
      <c r="D10" s="6">
        <f>SUMIFS(Concentrado!E$2:E571,Concentrado!$A$2:$A571,"="&amp;$A10,Concentrado!$B$2:$B571, "=Campeche")</f>
        <v>653.83862999999997</v>
      </c>
      <c r="E10" s="6">
        <f>SUMIFS(Concentrado!F$2:F571,Concentrado!$A$2:$A571,"="&amp;$A10,Concentrado!$B$2:$B571, "=Campeche")</f>
        <v>14.384071055488754</v>
      </c>
      <c r="F10" s="6">
        <f>SUMIFS(Concentrado!G$2:G571,Concentrado!$A$2:$A571,"="&amp;$A10,Concentrado!$B$2:$B571, "=Campeche")</f>
        <v>997.93499999999995</v>
      </c>
      <c r="G10" s="6">
        <f>SUMIFS(Concentrado!H$2:H571,Concentrado!$A$2:$A571,"="&amp;$A10,Concentrado!$B$2:$B571, "=Campeche")</f>
        <v>21.953991841624852</v>
      </c>
      <c r="H10" s="6">
        <f>SUMIFS(Concentrado!I$2:I571,Concentrado!$A$2:$A571,"="&amp;$A10,Concentrado!$B$2:$B571, "=Campeche")</f>
        <v>288.86034000000001</v>
      </c>
      <c r="I10" s="6">
        <f>SUMIFS(Concentrado!J$2:J571,Concentrado!$A$2:$A571,"="&amp;$A10,Concentrado!$B$2:$B571, "=Campeche")</f>
        <v>6.3547601273920451</v>
      </c>
      <c r="J10" s="6">
        <f>SUMIFS(Concentrado!K$2:K571,Concentrado!$A$2:$A571,"="&amp;$A10,Concentrado!$B$2:$B571, "=Campeche")</f>
        <v>624.89099999999996</v>
      </c>
      <c r="K10" s="6">
        <f>SUMIFS(Concentrado!L$2:L571,Concentrado!$A$2:$A571,"="&amp;$A10,Concentrado!$B$2:$B571, "=Campeche")</f>
        <v>13.747239966435485</v>
      </c>
      <c r="L10" s="6">
        <f>SUMIFS(Concentrado!M$2:M571,Concentrado!$A$2:$A571,"="&amp;$A10,Concentrado!$B$2:$B571, "=Campeche")</f>
        <v>678.31370000000004</v>
      </c>
      <c r="M10" s="6">
        <f>SUMIFS(Concentrado!N$2:N571,Concentrado!$A$2:$A571,"="&amp;$A10,Concentrado!$B$2:$B571, "=Campeche")</f>
        <v>14.922508415740873</v>
      </c>
      <c r="N10" s="6">
        <f>SUMIFS(Concentrado!O$2:O571,Concentrado!$A$2:$A571,"="&amp;$A10,Concentrado!$B$2:$B571, "=Campeche")</f>
        <v>4545.5742499999997</v>
      </c>
      <c r="O10" s="6">
        <f>SUMIFS(Concentrado!P$2:P571,Concentrado!$A$2:$A571,"="&amp;$A10,Concentrado!$B$2:$B571, "=Campeche")</f>
        <v>0</v>
      </c>
      <c r="P10" s="6">
        <f>SUMIFS(Concentrado!Q$2:Q571,Concentrado!$A$2:$A571,"="&amp;$A10,Concentrado!$B$2:$B571, "=Campeche")</f>
        <v>0</v>
      </c>
      <c r="Q10" s="6">
        <f>SUMIFS(Concentrado!R$2:R571,Concentrado!$A$2:$A571,"="&amp;$A10,Concentrado!$B$2:$B571, "=Campeche")</f>
        <v>0</v>
      </c>
      <c r="R10" s="6">
        <f>SUMIFS(Concentrado!S$2:S571,Concentrado!$A$2:$A571,"="&amp;$A10,Concentrado!$B$2:$B571, "=Campeche")</f>
        <v>0</v>
      </c>
      <c r="S10" s="6">
        <f>SUMIFS(Concentrado!T$2:T571,Concentrado!$A$2:$A571,"="&amp;$A10,Concentrado!$B$2:$B571, "=Campeche")</f>
        <v>134.63310000000001</v>
      </c>
      <c r="T10" s="6">
        <f>SUMIFS(Concentrado!U$2:U571,Concentrado!$A$2:$A571,"="&amp;$A10,Concentrado!$B$2:$B571, "=Campeche")</f>
        <v>543.68060000000003</v>
      </c>
    </row>
    <row r="11" spans="1:20" x14ac:dyDescent="0.25">
      <c r="A11" s="3">
        <v>2012</v>
      </c>
      <c r="B11" s="6">
        <f>SUMIFS(Concentrado!C$2:C572,Concentrado!$A$2:$A572,"="&amp;$A11,Concentrado!$B$2:$B572, "=Campeche")</f>
        <v>1393.9836600000001</v>
      </c>
      <c r="C11" s="6">
        <f>SUMIFS(Concentrado!D$2:D572,Concentrado!$A$2:$A572,"="&amp;$A11,Concentrado!$B$2:$B572, "=Campeche")</f>
        <v>30.069544423675893</v>
      </c>
      <c r="D11" s="6">
        <f>SUMIFS(Concentrado!E$2:E572,Concentrado!$A$2:$A572,"="&amp;$A11,Concentrado!$B$2:$B572, "=Campeche")</f>
        <v>738.54960000000005</v>
      </c>
      <c r="E11" s="6">
        <f>SUMIFS(Concentrado!F$2:F572,Concentrado!$A$2:$A572,"="&amp;$A11,Concentrado!$B$2:$B572, "=Campeche")</f>
        <v>15.931212569800183</v>
      </c>
      <c r="F11" s="6">
        <f>SUMIFS(Concentrado!G$2:G572,Concentrado!$A$2:$A572,"="&amp;$A11,Concentrado!$B$2:$B572, "=Campeche")</f>
        <v>1123.3789999999999</v>
      </c>
      <c r="G11" s="6">
        <f>SUMIFS(Concentrado!H$2:H572,Concentrado!$A$2:$A572,"="&amp;$A11,Concentrado!$B$2:$B572, "=Campeche")</f>
        <v>24.232346270920132</v>
      </c>
      <c r="H11" s="6">
        <f>SUMIFS(Concentrado!I$2:I572,Concentrado!$A$2:$A572,"="&amp;$A11,Concentrado!$B$2:$B572, "=Campeche")</f>
        <v>243.31175999999999</v>
      </c>
      <c r="I11" s="6">
        <f>SUMIFS(Concentrado!J$2:J572,Concentrado!$A$2:$A572,"="&amp;$A11,Concentrado!$B$2:$B572, "=Campeche")</f>
        <v>5.2484645165229322</v>
      </c>
      <c r="J11" s="6">
        <f>SUMIFS(Concentrado!K$2:K572,Concentrado!$A$2:$A572,"="&amp;$A11,Concentrado!$B$2:$B572, "=Campeche")</f>
        <v>316.30104999999998</v>
      </c>
      <c r="K11" s="6">
        <f>SUMIFS(Concentrado!L$2:L572,Concentrado!$A$2:$A572,"="&amp;$A11,Concentrado!$B$2:$B572, "=Campeche")</f>
        <v>6.8229124538162296</v>
      </c>
      <c r="L11" s="6">
        <f>SUMIFS(Concentrado!M$2:M572,Concentrado!$A$2:$A572,"="&amp;$A11,Concentrado!$B$2:$B572, "=Campeche")</f>
        <v>820.34050999999999</v>
      </c>
      <c r="M11" s="6">
        <f>SUMIFS(Concentrado!N$2:N572,Concentrado!$A$2:$A572,"="&amp;$A11,Concentrado!$B$2:$B572, "=Campeche")</f>
        <v>17.695519765264635</v>
      </c>
      <c r="N11" s="6">
        <f>SUMIFS(Concentrado!O$2:O572,Concentrado!$A$2:$A572,"="&amp;$A11,Concentrado!$B$2:$B572, "=Campeche")</f>
        <v>4635.8655799999997</v>
      </c>
      <c r="O11" s="6">
        <f>SUMIFS(Concentrado!P$2:P572,Concentrado!$A$2:$A572,"="&amp;$A11,Concentrado!$B$2:$B572, "=Campeche")</f>
        <v>0</v>
      </c>
      <c r="P11" s="6">
        <f>SUMIFS(Concentrado!Q$2:Q572,Concentrado!$A$2:$A572,"="&amp;$A11,Concentrado!$B$2:$B572, "=Campeche")</f>
        <v>0</v>
      </c>
      <c r="Q11" s="6">
        <f>SUMIFS(Concentrado!R$2:R572,Concentrado!$A$2:$A572,"="&amp;$A11,Concentrado!$B$2:$B572, "=Campeche")</f>
        <v>0</v>
      </c>
      <c r="R11" s="6">
        <f>SUMIFS(Concentrado!S$2:S572,Concentrado!$A$2:$A572,"="&amp;$A11,Concentrado!$B$2:$B572, "=Campeche")</f>
        <v>0</v>
      </c>
      <c r="S11" s="6">
        <f>SUMIFS(Concentrado!T$2:T572,Concentrado!$A$2:$A572,"="&amp;$A11,Concentrado!$B$2:$B572, "=Campeche")</f>
        <v>159.19793000000001</v>
      </c>
      <c r="T11" s="6">
        <f>SUMIFS(Concentrado!U$2:U572,Concentrado!$A$2:$A572,"="&amp;$A11,Concentrado!$B$2:$B572, "=Campeche")</f>
        <v>661.14257999999995</v>
      </c>
    </row>
    <row r="12" spans="1:20" x14ac:dyDescent="0.25">
      <c r="A12" s="3">
        <v>2013</v>
      </c>
      <c r="B12" s="6">
        <f>SUMIFS(Concentrado!C$2:C573,Concentrado!$A$2:$A573,"="&amp;$A12,Concentrado!$B$2:$B573, "=Campeche")</f>
        <v>1403.0887</v>
      </c>
      <c r="C12" s="6">
        <f>SUMIFS(Concentrado!D$2:D573,Concentrado!$A$2:$A573,"="&amp;$A12,Concentrado!$B$2:$B573, "=Campeche")</f>
        <v>30.03199600933182</v>
      </c>
      <c r="D12" s="6">
        <f>SUMIFS(Concentrado!E$2:E573,Concentrado!$A$2:$A573,"="&amp;$A12,Concentrado!$B$2:$B573, "=Campeche")</f>
        <v>778.88175000000001</v>
      </c>
      <c r="E12" s="6">
        <f>SUMIFS(Concentrado!F$2:F573,Concentrado!$A$2:$A573,"="&amp;$A12,Concentrado!$B$2:$B573, "=Campeche")</f>
        <v>16.671343449449335</v>
      </c>
      <c r="F12" s="6">
        <f>SUMIFS(Concentrado!G$2:G573,Concentrado!$A$2:$A573,"="&amp;$A12,Concentrado!$B$2:$B573, "=Campeche")</f>
        <v>1152.2639999999999</v>
      </c>
      <c r="G12" s="6">
        <f>SUMIFS(Concentrado!H$2:H573,Concentrado!$A$2:$A573,"="&amp;$A12,Concentrado!$B$2:$B573, "=Campeche")</f>
        <v>24.663293097362065</v>
      </c>
      <c r="H12" s="6">
        <f>SUMIFS(Concentrado!I$2:I573,Concentrado!$A$2:$A573,"="&amp;$A12,Concentrado!$B$2:$B573, "=Campeche")</f>
        <v>288.58999999999997</v>
      </c>
      <c r="I12" s="6">
        <f>SUMIFS(Concentrado!J$2:J573,Concentrado!$A$2:$A573,"="&amp;$A12,Concentrado!$B$2:$B573, "=Campeche")</f>
        <v>6.1770390769543431</v>
      </c>
      <c r="J12" s="6">
        <f>SUMIFS(Concentrado!K$2:K573,Concentrado!$A$2:$A573,"="&amp;$A12,Concentrado!$B$2:$B573, "=Campeche")</f>
        <v>269.40600000000001</v>
      </c>
      <c r="K12" s="6">
        <f>SUMIFS(Concentrado!L$2:L573,Concentrado!$A$2:$A573,"="&amp;$A12,Concentrado!$B$2:$B573, "=Campeche")</f>
        <v>5.7664208377489237</v>
      </c>
      <c r="L12" s="6">
        <f>SUMIFS(Concentrado!M$2:M573,Concentrado!$A$2:$A573,"="&amp;$A12,Concentrado!$B$2:$B573, "=Campeche")</f>
        <v>779.7490600000001</v>
      </c>
      <c r="M12" s="6">
        <f>SUMIFS(Concentrado!N$2:N573,Concentrado!$A$2:$A573,"="&amp;$A12,Concentrado!$B$2:$B573, "=Campeche")</f>
        <v>16.68990752915353</v>
      </c>
      <c r="N12" s="6">
        <f>SUMIFS(Concentrado!O$2:O573,Concentrado!$A$2:$A573,"="&amp;$A12,Concentrado!$B$2:$B573, "=Campeche")</f>
        <v>4671.9795099999992</v>
      </c>
      <c r="O12" s="6">
        <f>SUMIFS(Concentrado!P$2:P573,Concentrado!$A$2:$A573,"="&amp;$A12,Concentrado!$B$2:$B573, "=Campeche")</f>
        <v>0</v>
      </c>
      <c r="P12" s="6">
        <f>SUMIFS(Concentrado!Q$2:Q573,Concentrado!$A$2:$A573,"="&amp;$A12,Concentrado!$B$2:$B573, "=Campeche")</f>
        <v>0</v>
      </c>
      <c r="Q12" s="6">
        <f>SUMIFS(Concentrado!R$2:R573,Concentrado!$A$2:$A573,"="&amp;$A12,Concentrado!$B$2:$B573, "=Campeche")</f>
        <v>0</v>
      </c>
      <c r="R12" s="6">
        <f>SUMIFS(Concentrado!S$2:S573,Concentrado!$A$2:$A573,"="&amp;$A12,Concentrado!$B$2:$B573, "=Campeche")</f>
        <v>0</v>
      </c>
      <c r="S12" s="6">
        <f>SUMIFS(Concentrado!T$2:T573,Concentrado!$A$2:$A573,"="&amp;$A12,Concentrado!$B$2:$B573, "=Campeche")</f>
        <v>177.51740000000001</v>
      </c>
      <c r="T12" s="6">
        <f>SUMIFS(Concentrado!U$2:U573,Concentrado!$A$2:$A573,"="&amp;$A12,Concentrado!$B$2:$B573, "=Campeche")</f>
        <v>602.23166000000003</v>
      </c>
    </row>
    <row r="13" spans="1:20" x14ac:dyDescent="0.25">
      <c r="A13" s="3">
        <v>2014</v>
      </c>
      <c r="B13" s="6">
        <f>SUMIFS(Concentrado!C$2:C574,Concentrado!$A$2:$A574,"="&amp;$A13,Concentrado!$B$2:$B574, "=Campeche")</f>
        <v>1338.5530900000001</v>
      </c>
      <c r="C13" s="6">
        <f>SUMIFS(Concentrado!D$2:D574,Concentrado!$A$2:$A574,"="&amp;$A13,Concentrado!$B$2:$B574, "=Campeche")</f>
        <v>25.955586434120644</v>
      </c>
      <c r="D13" s="6">
        <f>SUMIFS(Concentrado!E$2:E574,Concentrado!$A$2:$A574,"="&amp;$A13,Concentrado!$B$2:$B574, "=Campeche")</f>
        <v>666.66039999999998</v>
      </c>
      <c r="E13" s="6">
        <f>SUMIFS(Concentrado!F$2:F574,Concentrado!$A$2:$A574,"="&amp;$A13,Concentrado!$B$2:$B574, "=Campeche")</f>
        <v>12.927064128928528</v>
      </c>
      <c r="F13" s="6">
        <f>SUMIFS(Concentrado!G$2:G574,Concentrado!$A$2:$A574,"="&amp;$A13,Concentrado!$B$2:$B574, "=Campeche")</f>
        <v>1242.74</v>
      </c>
      <c r="G13" s="6">
        <f>SUMIFS(Concentrado!H$2:H574,Concentrado!$A$2:$A574,"="&amp;$A13,Concentrado!$B$2:$B574, "=Campeche")</f>
        <v>24.097696031719657</v>
      </c>
      <c r="H13" s="6">
        <f>SUMIFS(Concentrado!I$2:I574,Concentrado!$A$2:$A574,"="&amp;$A13,Concentrado!$B$2:$B574, "=Campeche")</f>
        <v>370.11730999999997</v>
      </c>
      <c r="I13" s="6">
        <f>SUMIFS(Concentrado!J$2:J574,Concentrado!$A$2:$A574,"="&amp;$A13,Concentrado!$B$2:$B574, "=Campeche")</f>
        <v>7.1768627649047696</v>
      </c>
      <c r="J13" s="6">
        <f>SUMIFS(Concentrado!K$2:K574,Concentrado!$A$2:$A574,"="&amp;$A13,Concentrado!$B$2:$B574, "=Campeche")</f>
        <v>651.96</v>
      </c>
      <c r="K13" s="6">
        <f>SUMIFS(Concentrado!L$2:L574,Concentrado!$A$2:$A574,"="&amp;$A13,Concentrado!$B$2:$B574, "=Campeche")</f>
        <v>12.642011929156499</v>
      </c>
      <c r="L13" s="6">
        <f>SUMIFS(Concentrado!M$2:M574,Concentrado!$A$2:$A574,"="&amp;$A13,Concentrado!$B$2:$B574, "=Campeche")</f>
        <v>887.05973000000006</v>
      </c>
      <c r="M13" s="6">
        <f>SUMIFS(Concentrado!N$2:N574,Concentrado!$A$2:$A574,"="&amp;$A13,Concentrado!$B$2:$B574, "=Campeche")</f>
        <v>17.200778711169924</v>
      </c>
      <c r="N13" s="6">
        <f>SUMIFS(Concentrado!O$2:O574,Concentrado!$A$2:$A574,"="&amp;$A13,Concentrado!$B$2:$B574, "=Campeche")</f>
        <v>5157.0905299999995</v>
      </c>
      <c r="O13" s="6">
        <f>SUMIFS(Concentrado!P$2:P574,Concentrado!$A$2:$A574,"="&amp;$A13,Concentrado!$B$2:$B574, "=Campeche")</f>
        <v>0</v>
      </c>
      <c r="P13" s="6">
        <f>SUMIFS(Concentrado!Q$2:Q574,Concentrado!$A$2:$A574,"="&amp;$A13,Concentrado!$B$2:$B574, "=Campeche")</f>
        <v>0</v>
      </c>
      <c r="Q13" s="6">
        <f>SUMIFS(Concentrado!R$2:R574,Concentrado!$A$2:$A574,"="&amp;$A13,Concentrado!$B$2:$B574, "=Campeche")</f>
        <v>0</v>
      </c>
      <c r="R13" s="6">
        <f>SUMIFS(Concentrado!S$2:S574,Concentrado!$A$2:$A574,"="&amp;$A13,Concentrado!$B$2:$B574, "=Campeche")</f>
        <v>0</v>
      </c>
      <c r="S13" s="6">
        <f>SUMIFS(Concentrado!T$2:T574,Concentrado!$A$2:$A574,"="&amp;$A13,Concentrado!$B$2:$B574, "=Campeche")</f>
        <v>184.28039000000001</v>
      </c>
      <c r="T13" s="6">
        <f>SUMIFS(Concentrado!U$2:U574,Concentrado!$A$2:$A574,"="&amp;$A13,Concentrado!$B$2:$B574, "=Campeche")</f>
        <v>702.77934000000005</v>
      </c>
    </row>
    <row r="14" spans="1:20" x14ac:dyDescent="0.25">
      <c r="A14" s="3">
        <v>2015</v>
      </c>
      <c r="B14" s="6">
        <f>SUMIFS(Concentrado!C$2:C575,Concentrado!$A$2:$A575,"="&amp;$A14,Concentrado!$B$2:$B575, "=Campeche")</f>
        <v>1461.3446300000001</v>
      </c>
      <c r="C14" s="6">
        <f>SUMIFS(Concentrado!D$2:D575,Concentrado!$A$2:$A575,"="&amp;$A14,Concentrado!$B$2:$B575, "=Campeche")</f>
        <v>27.615559446661102</v>
      </c>
      <c r="D14" s="6">
        <f>SUMIFS(Concentrado!E$2:E575,Concentrado!$A$2:$A575,"="&amp;$A14,Concentrado!$B$2:$B575, "=Campeche")</f>
        <v>671.87194</v>
      </c>
      <c r="E14" s="6">
        <f>SUMIFS(Concentrado!F$2:F575,Concentrado!$A$2:$A575,"="&amp;$A14,Concentrado!$B$2:$B575, "=Campeche")</f>
        <v>12.696607712318702</v>
      </c>
      <c r="F14" s="6">
        <f>SUMIFS(Concentrado!G$2:G575,Concentrado!$A$2:$A575,"="&amp;$A14,Concentrado!$B$2:$B575, "=Campeche")</f>
        <v>1355.6389999999999</v>
      </c>
      <c r="G14" s="6">
        <f>SUMIFS(Concentrado!H$2:H575,Concentrado!$A$2:$A575,"="&amp;$A14,Concentrado!$B$2:$B575, "=Campeche")</f>
        <v>25.618001821180407</v>
      </c>
      <c r="H14" s="6">
        <f>SUMIFS(Concentrado!I$2:I575,Concentrado!$A$2:$A575,"="&amp;$A14,Concentrado!$B$2:$B575, "=Campeche")</f>
        <v>393.53014000000002</v>
      </c>
      <c r="I14" s="6">
        <f>SUMIFS(Concentrado!J$2:J575,Concentrado!$A$2:$A575,"="&amp;$A14,Concentrado!$B$2:$B575, "=Campeche")</f>
        <v>7.4366817738419915</v>
      </c>
      <c r="J14" s="6">
        <f>SUMIFS(Concentrado!K$2:K575,Concentrado!$A$2:$A575,"="&amp;$A14,Concentrado!$B$2:$B575, "=Campeche")</f>
        <v>587.29499999999996</v>
      </c>
      <c r="K14" s="6">
        <f>SUMIFS(Concentrado!L$2:L575,Concentrado!$A$2:$A575,"="&amp;$A14,Concentrado!$B$2:$B575, "=Campeche")</f>
        <v>11.098326604332089</v>
      </c>
      <c r="L14" s="6">
        <f>SUMIFS(Concentrado!M$2:M575,Concentrado!$A$2:$A575,"="&amp;$A14,Concentrado!$B$2:$B575, "=Campeche")</f>
        <v>822.0630000000001</v>
      </c>
      <c r="M14" s="6">
        <f>SUMIFS(Concentrado!N$2:N575,Concentrado!$A$2:$A575,"="&amp;$A14,Concentrado!$B$2:$B575, "=Campeche")</f>
        <v>15.534822641665691</v>
      </c>
      <c r="N14" s="6">
        <f>SUMIFS(Concentrado!O$2:O575,Concentrado!$A$2:$A575,"="&amp;$A14,Concentrado!$B$2:$B575, "=Campeche")</f>
        <v>5291.7437100000006</v>
      </c>
      <c r="O14" s="6">
        <f>SUMIFS(Concentrado!P$2:P575,Concentrado!$A$2:$A575,"="&amp;$A14,Concentrado!$B$2:$B575, "=Campeche")</f>
        <v>0</v>
      </c>
      <c r="P14" s="6">
        <f>SUMIFS(Concentrado!Q$2:Q575,Concentrado!$A$2:$A575,"="&amp;$A14,Concentrado!$B$2:$B575, "=Campeche")</f>
        <v>0</v>
      </c>
      <c r="Q14" s="6">
        <f>SUMIFS(Concentrado!R$2:R575,Concentrado!$A$2:$A575,"="&amp;$A14,Concentrado!$B$2:$B575, "=Campeche")</f>
        <v>0</v>
      </c>
      <c r="R14" s="6">
        <f>SUMIFS(Concentrado!S$2:S575,Concentrado!$A$2:$A575,"="&amp;$A14,Concentrado!$B$2:$B575, "=Campeche")</f>
        <v>0</v>
      </c>
      <c r="S14" s="6">
        <f>SUMIFS(Concentrado!T$2:T575,Concentrado!$A$2:$A575,"="&amp;$A14,Concentrado!$B$2:$B575, "=Campeche")</f>
        <v>182.2457</v>
      </c>
      <c r="T14" s="6">
        <f>SUMIFS(Concentrado!U$2:U575,Concentrado!$A$2:$A575,"="&amp;$A14,Concentrado!$B$2:$B575, "=Campeche")</f>
        <v>639.81730000000005</v>
      </c>
    </row>
    <row r="15" spans="1:20" x14ac:dyDescent="0.25">
      <c r="A15" s="3">
        <v>2016</v>
      </c>
      <c r="B15" s="6">
        <f>SUMIFS(Concentrado!C$2:C576,Concentrado!$A$2:$A576,"="&amp;$A15,Concentrado!$B$2:$B576, "=Campeche")</f>
        <v>1531.27631</v>
      </c>
      <c r="C15" s="6">
        <f>SUMIFS(Concentrado!D$2:D576,Concentrado!$A$2:$A576,"="&amp;$A15,Concentrado!$B$2:$B576, "=Campeche")</f>
        <v>28.877991686611754</v>
      </c>
      <c r="D15" s="6">
        <f>SUMIFS(Concentrado!E$2:E576,Concentrado!$A$2:$A576,"="&amp;$A15,Concentrado!$B$2:$B576, "=Campeche")</f>
        <v>686.04408000000001</v>
      </c>
      <c r="E15" s="6">
        <f>SUMIFS(Concentrado!F$2:F576,Concentrado!$A$2:$A576,"="&amp;$A15,Concentrado!$B$2:$B576, "=Campeche")</f>
        <v>12.937949284208027</v>
      </c>
      <c r="F15" s="6">
        <f>SUMIFS(Concentrado!G$2:G576,Concentrado!$A$2:$A576,"="&amp;$A15,Concentrado!$B$2:$B576, "=Campeche")</f>
        <v>1427.0601099999999</v>
      </c>
      <c r="G15" s="6">
        <f>SUMIFS(Concentrado!H$2:H576,Concentrado!$A$2:$A576,"="&amp;$A15,Concentrado!$B$2:$B576, "=Campeche")</f>
        <v>26.912602071715753</v>
      </c>
      <c r="H15" s="6">
        <f>SUMIFS(Concentrado!I$2:I576,Concentrado!$A$2:$A576,"="&amp;$A15,Concentrado!$B$2:$B576, "=Campeche")</f>
        <v>398.29890999999998</v>
      </c>
      <c r="I15" s="6">
        <f>SUMIFS(Concentrado!J$2:J576,Concentrado!$A$2:$A576,"="&amp;$A15,Concentrado!$B$2:$B576, "=Campeche")</f>
        <v>7.5114285623386428</v>
      </c>
      <c r="J15" s="6">
        <f>SUMIFS(Concentrado!K$2:K576,Concentrado!$A$2:$A576,"="&amp;$A15,Concentrado!$B$2:$B576, "=Campeche")</f>
        <v>323.69601</v>
      </c>
      <c r="K15" s="6">
        <f>SUMIFS(Concentrado!L$2:L576,Concentrado!$A$2:$A576,"="&amp;$A15,Concentrado!$B$2:$B576, "=Campeche")</f>
        <v>6.1045094374701039</v>
      </c>
      <c r="L15" s="6">
        <f>SUMIFS(Concentrado!M$2:M576,Concentrado!$A$2:$A576,"="&amp;$A15,Concentrado!$B$2:$B576, "=Campeche")</f>
        <v>936.19661000000008</v>
      </c>
      <c r="M15" s="6">
        <f>SUMIFS(Concentrado!N$2:N576,Concentrado!$A$2:$A576,"="&amp;$A15,Concentrado!$B$2:$B576, "=Campeche")</f>
        <v>17.655518957655726</v>
      </c>
      <c r="N15" s="6">
        <f>SUMIFS(Concentrado!O$2:O576,Concentrado!$A$2:$A576,"="&amp;$A15,Concentrado!$B$2:$B576, "=Campeche")</f>
        <v>5302.5720299999994</v>
      </c>
      <c r="O15" s="6">
        <f>SUMIFS(Concentrado!P$2:P576,Concentrado!$A$2:$A576,"="&amp;$A15,Concentrado!$B$2:$B576, "=Campeche")</f>
        <v>0</v>
      </c>
      <c r="P15" s="6">
        <f>SUMIFS(Concentrado!Q$2:Q576,Concentrado!$A$2:$A576,"="&amp;$A15,Concentrado!$B$2:$B576, "=Campeche")</f>
        <v>0</v>
      </c>
      <c r="Q15" s="6">
        <f>SUMIFS(Concentrado!R$2:R576,Concentrado!$A$2:$A576,"="&amp;$A15,Concentrado!$B$2:$B576, "=Campeche")</f>
        <v>0</v>
      </c>
      <c r="R15" s="6">
        <f>SUMIFS(Concentrado!S$2:S576,Concentrado!$A$2:$A576,"="&amp;$A15,Concentrado!$B$2:$B576, "=Campeche")</f>
        <v>0</v>
      </c>
      <c r="S15" s="6">
        <f>SUMIFS(Concentrado!T$2:T576,Concentrado!$A$2:$A576,"="&amp;$A15,Concentrado!$B$2:$B576, "=Campeche")</f>
        <v>188.93749</v>
      </c>
      <c r="T15" s="6">
        <f>SUMIFS(Concentrado!U$2:U576,Concentrado!$A$2:$A576,"="&amp;$A15,Concentrado!$B$2:$B576, "=Campeche")</f>
        <v>747.25912000000005</v>
      </c>
    </row>
    <row r="16" spans="1:20" x14ac:dyDescent="0.25">
      <c r="A16" s="3">
        <v>2017</v>
      </c>
      <c r="B16" s="6">
        <f>SUMIFS(Concentrado!C$2:C577,Concentrado!$A$2:$A577,"="&amp;$A16,Concentrado!$B$2:$B577, "=Campeche")</f>
        <v>1600.3988899999999</v>
      </c>
      <c r="C16" s="6">
        <f>SUMIFS(Concentrado!D$2:D577,Concentrado!$A$2:$A577,"="&amp;$A16,Concentrado!$B$2:$B577, "=Campeche")</f>
        <v>29.059847337207334</v>
      </c>
      <c r="D16" s="6">
        <f>SUMIFS(Concentrado!E$2:E577,Concentrado!$A$2:$A577,"="&amp;$A16,Concentrado!$B$2:$B577, "=Campeche")</f>
        <v>729.32959000000005</v>
      </c>
      <c r="E16" s="6">
        <f>SUMIFS(Concentrado!F$2:F577,Concentrado!$A$2:$A577,"="&amp;$A16,Concentrado!$B$2:$B577, "=Campeche")</f>
        <v>13.243077507950545</v>
      </c>
      <c r="F16" s="6">
        <f>SUMIFS(Concentrado!G$2:G577,Concentrado!$A$2:$A577,"="&amp;$A16,Concentrado!$B$2:$B577, "=Campeche")</f>
        <v>1508.04</v>
      </c>
      <c r="G16" s="6">
        <f>SUMIFS(Concentrado!H$2:H577,Concentrado!$A$2:$A577,"="&amp;$A16,Concentrado!$B$2:$B577, "=Campeche")</f>
        <v>27.38280590684623</v>
      </c>
      <c r="H16" s="6">
        <f>SUMIFS(Concentrado!I$2:I577,Concentrado!$A$2:$A577,"="&amp;$A16,Concentrado!$B$2:$B577, "=Campeche")</f>
        <v>425.07312000000002</v>
      </c>
      <c r="I16" s="6">
        <f>SUMIFS(Concentrado!J$2:J577,Concentrado!$A$2:$A577,"="&amp;$A16,Concentrado!$B$2:$B577, "=Campeche")</f>
        <v>7.7184257321938121</v>
      </c>
      <c r="J16" s="6">
        <f>SUMIFS(Concentrado!K$2:K577,Concentrado!$A$2:$A577,"="&amp;$A16,Concentrado!$B$2:$B577, "=Campeche")</f>
        <v>367.238</v>
      </c>
      <c r="K16" s="6">
        <f>SUMIFS(Concentrado!L$2:L577,Concentrado!$A$2:$A577,"="&amp;$A16,Concentrado!$B$2:$B577, "=Campeche")</f>
        <v>6.6682626956966624</v>
      </c>
      <c r="L16" s="6">
        <f>SUMIFS(Concentrado!M$2:M577,Concentrado!$A$2:$A577,"="&amp;$A16,Concentrado!$B$2:$B577, "=Campeche")</f>
        <v>877.17193999999995</v>
      </c>
      <c r="M16" s="6">
        <f>SUMIFS(Concentrado!N$2:N577,Concentrado!$A$2:$A577,"="&amp;$A16,Concentrado!$B$2:$B577, "=Campeche")</f>
        <v>15.92758082010541</v>
      </c>
      <c r="N16" s="6">
        <f>SUMIFS(Concentrado!O$2:O577,Concentrado!$A$2:$A577,"="&amp;$A16,Concentrado!$B$2:$B577, "=Campeche")</f>
        <v>5507.2515400000002</v>
      </c>
      <c r="O16" s="6">
        <f>SUMIFS(Concentrado!P$2:P577,Concentrado!$A$2:$A577,"="&amp;$A16,Concentrado!$B$2:$B577, "=Campeche")</f>
        <v>4.3041099999999997</v>
      </c>
      <c r="P16" s="6">
        <f>SUMIFS(Concentrado!Q$2:Q577,Concentrado!$A$2:$A577,"="&amp;$A16,Concentrado!$B$2:$B577, "=Campeche")</f>
        <v>0</v>
      </c>
      <c r="Q16" s="6">
        <f>SUMIFS(Concentrado!R$2:R577,Concentrado!$A$2:$A577,"="&amp;$A16,Concentrado!$B$2:$B577, "=Campeche")</f>
        <v>0</v>
      </c>
      <c r="R16" s="6">
        <f>SUMIFS(Concentrado!S$2:S577,Concentrado!$A$2:$A577,"="&amp;$A16,Concentrado!$B$2:$B577, "=Campeche")</f>
        <v>0</v>
      </c>
      <c r="S16" s="6">
        <f>SUMIFS(Concentrado!T$2:T577,Concentrado!$A$2:$A577,"="&amp;$A16,Concentrado!$B$2:$B577, "=Campeche")</f>
        <v>194.32991999999999</v>
      </c>
      <c r="T16" s="6">
        <f>SUMIFS(Concentrado!U$2:U577,Concentrado!$A$2:$A577,"="&amp;$A16,Concentrado!$B$2:$B577, "=Campeche")</f>
        <v>678.53791000000001</v>
      </c>
    </row>
    <row r="17" spans="1:20" x14ac:dyDescent="0.25">
      <c r="A17" s="3">
        <v>2018</v>
      </c>
      <c r="B17" s="6">
        <f>SUMIFS(Concentrado!C$2:C578,Concentrado!$A$2:$A578,"="&amp;$A17,Concentrado!$B$2:$B578, "=Campeche")</f>
        <v>1779.26298</v>
      </c>
      <c r="C17" s="6">
        <f>SUMIFS(Concentrado!D$2:D578,Concentrado!$A$2:$A578,"="&amp;$A17,Concentrado!$B$2:$B578, "=Campeche")</f>
        <v>31.162199523299329</v>
      </c>
      <c r="D17" s="6">
        <f>SUMIFS(Concentrado!E$2:E578,Concentrado!$A$2:$A578,"="&amp;$A17,Concentrado!$B$2:$B578, "=Campeche")</f>
        <v>681.59245999999996</v>
      </c>
      <c r="E17" s="6">
        <f>SUMIFS(Concentrado!F$2:F578,Concentrado!$A$2:$A578,"="&amp;$A17,Concentrado!$B$2:$B578, "=Campeche")</f>
        <v>11.937482244528246</v>
      </c>
      <c r="F17" s="6">
        <f>SUMIFS(Concentrado!G$2:G578,Concentrado!$A$2:$A578,"="&amp;$A17,Concentrado!$B$2:$B578, "=Campeche")</f>
        <v>1570.86</v>
      </c>
      <c r="G17" s="6">
        <f>SUMIFS(Concentrado!H$2:H578,Concentrado!$A$2:$A578,"="&amp;$A17,Concentrado!$B$2:$B578, "=Campeche")</f>
        <v>27.512207747485412</v>
      </c>
      <c r="H17" s="6">
        <f>SUMIFS(Concentrado!I$2:I578,Concentrado!$A$2:$A578,"="&amp;$A17,Concentrado!$B$2:$B578, "=Campeche")</f>
        <v>443.21465999999998</v>
      </c>
      <c r="I17" s="6">
        <f>SUMIFS(Concentrado!J$2:J578,Concentrado!$A$2:$A578,"="&amp;$A17,Concentrado!$B$2:$B578, "=Campeche")</f>
        <v>7.7625083092389593</v>
      </c>
      <c r="J17" s="6">
        <f>SUMIFS(Concentrado!K$2:K578,Concentrado!$A$2:$A578,"="&amp;$A17,Concentrado!$B$2:$B578, "=Campeche")</f>
        <v>327.22500000000002</v>
      </c>
      <c r="K17" s="6">
        <f>SUMIFS(Concentrado!L$2:L578,Concentrado!$A$2:$A578,"="&amp;$A17,Concentrado!$B$2:$B578, "=Campeche")</f>
        <v>5.7310531684369801</v>
      </c>
      <c r="L17" s="6">
        <f>SUMIFS(Concentrado!M$2:M578,Concentrado!$A$2:$A578,"="&amp;$A17,Concentrado!$B$2:$B578, "=Campeche")</f>
        <v>907.52845000000002</v>
      </c>
      <c r="M17" s="6">
        <f>SUMIFS(Concentrado!N$2:N578,Concentrado!$A$2:$A578,"="&amp;$A17,Concentrado!$B$2:$B578, "=Campeche")</f>
        <v>15.894549007011079</v>
      </c>
      <c r="N17" s="6">
        <f>SUMIFS(Concentrado!O$2:O578,Concentrado!$A$2:$A578,"="&amp;$A17,Concentrado!$B$2:$B578, "=Campeche")</f>
        <v>5709.6835499999997</v>
      </c>
      <c r="O17" s="6">
        <f>SUMIFS(Concentrado!P$2:P578,Concentrado!$A$2:$A578,"="&amp;$A17,Concentrado!$B$2:$B578, "=Campeche")</f>
        <v>4.8412600000000001</v>
      </c>
      <c r="P17" s="6">
        <f>SUMIFS(Concentrado!Q$2:Q578,Concentrado!$A$2:$A578,"="&amp;$A17,Concentrado!$B$2:$B578, "=Campeche")</f>
        <v>0</v>
      </c>
      <c r="Q17" s="6">
        <f>SUMIFS(Concentrado!R$2:R578,Concentrado!$A$2:$A578,"="&amp;$A17,Concentrado!$B$2:$B578, "=Campeche")</f>
        <v>0</v>
      </c>
      <c r="R17" s="6">
        <f>SUMIFS(Concentrado!S$2:S578,Concentrado!$A$2:$A578,"="&amp;$A17,Concentrado!$B$2:$B578, "=Campeche")</f>
        <v>0</v>
      </c>
      <c r="S17" s="6">
        <f>SUMIFS(Concentrado!T$2:T578,Concentrado!$A$2:$A578,"="&amp;$A17,Concentrado!$B$2:$B578, "=Campeche")</f>
        <v>203.03213</v>
      </c>
      <c r="T17" s="6">
        <f>SUMIFS(Concentrado!U$2:U578,Concentrado!$A$2:$A578,"="&amp;$A17,Concentrado!$B$2:$B578, "=Campeche")</f>
        <v>699.65506000000005</v>
      </c>
    </row>
    <row r="18" spans="1:20" x14ac:dyDescent="0.25">
      <c r="A18" s="3">
        <v>2019</v>
      </c>
      <c r="B18" s="6">
        <f>SUMIFS(Concentrado!C$2:C579,Concentrado!$A$2:$A579,"="&amp;$A18,Concentrado!$B$2:$B579, "=Campeche")</f>
        <v>1847.43175</v>
      </c>
      <c r="C18" s="6">
        <f>SUMIFS(Concentrado!D$2:D579,Concentrado!$A$2:$A579,"="&amp;$A18,Concentrado!$B$2:$B579, "=Campeche")</f>
        <v>31.317280660016838</v>
      </c>
      <c r="D18" s="6">
        <f>SUMIFS(Concentrado!E$2:E579,Concentrado!$A$2:$A579,"="&amp;$A18,Concentrado!$B$2:$B579, "=Campeche")</f>
        <v>677.51295000000005</v>
      </c>
      <c r="E18" s="6">
        <f>SUMIFS(Concentrado!F$2:F579,Concentrado!$A$2:$A579,"="&amp;$A18,Concentrado!$B$2:$B579, "=Campeche")</f>
        <v>11.485059302432123</v>
      </c>
      <c r="F18" s="6">
        <f>SUMIFS(Concentrado!G$2:G579,Concentrado!$A$2:$A579,"="&amp;$A18,Concentrado!$B$2:$B579, "=Campeche")</f>
        <v>1628.6492599999999</v>
      </c>
      <c r="G18" s="6">
        <f>SUMIFS(Concentrado!H$2:H579,Concentrado!$A$2:$A579,"="&amp;$A18,Concentrado!$B$2:$B579, "=Campeche")</f>
        <v>27.608525171308081</v>
      </c>
      <c r="H18" s="6">
        <f>SUMIFS(Concentrado!I$2:I579,Concentrado!$A$2:$A579,"="&amp;$A18,Concentrado!$B$2:$B579, "=Campeche")</f>
        <v>496.19826999999998</v>
      </c>
      <c r="I18" s="6">
        <f>SUMIFS(Concentrado!J$2:J579,Concentrado!$A$2:$A579,"="&amp;$A18,Concentrado!$B$2:$B579, "=Campeche")</f>
        <v>8.4114503740691973</v>
      </c>
      <c r="J18" s="6">
        <f>SUMIFS(Concentrado!K$2:K579,Concentrado!$A$2:$A579,"="&amp;$A18,Concentrado!$B$2:$B579, "=Campeche")</f>
        <v>335.64100000000002</v>
      </c>
      <c r="K18" s="6">
        <f>SUMIFS(Concentrado!L$2:L579,Concentrado!$A$2:$A579,"="&amp;$A18,Concentrado!$B$2:$B579, "=Campeche")</f>
        <v>5.6897167638310391</v>
      </c>
      <c r="L18" s="6">
        <f>SUMIFS(Concentrado!M$2:M579,Concentrado!$A$2:$A579,"="&amp;$A18,Concentrado!$B$2:$B579, "=Campeche")</f>
        <v>913.64776000000006</v>
      </c>
      <c r="M18" s="6">
        <f>SUMIFS(Concentrado!N$2:N579,Concentrado!$A$2:$A579,"="&amp;$A18,Concentrado!$B$2:$B579, "=Campeche")</f>
        <v>15.487967728342717</v>
      </c>
      <c r="N18" s="6">
        <f>SUMIFS(Concentrado!O$2:O579,Concentrado!$A$2:$A579,"="&amp;$A18,Concentrado!$B$2:$B579, "=Campeche")</f>
        <v>5899.0809900000004</v>
      </c>
      <c r="O18" s="6">
        <f>SUMIFS(Concentrado!P$2:P579,Concentrado!$A$2:$A579,"="&amp;$A18,Concentrado!$B$2:$B579, "=Campeche")</f>
        <v>5.5449400000000004</v>
      </c>
      <c r="P18" s="6">
        <f>SUMIFS(Concentrado!Q$2:Q579,Concentrado!$A$2:$A579,"="&amp;$A18,Concentrado!$B$2:$B579, "=Campeche")</f>
        <v>0</v>
      </c>
      <c r="Q18" s="6">
        <f>SUMIFS(Concentrado!R$2:R579,Concentrado!$A$2:$A579,"="&amp;$A18,Concentrado!$B$2:$B579, "=Campeche")</f>
        <v>0</v>
      </c>
      <c r="R18" s="6">
        <f>SUMIFS(Concentrado!S$2:S579,Concentrado!$A$2:$A579,"="&amp;$A18,Concentrado!$B$2:$B579, "=Campeche")</f>
        <v>0</v>
      </c>
      <c r="S18" s="6">
        <f>SUMIFS(Concentrado!T$2:T579,Concentrado!$A$2:$A579,"="&amp;$A18,Concentrado!$B$2:$B579, "=Campeche")</f>
        <v>208.58375000000001</v>
      </c>
      <c r="T18" s="6">
        <f>SUMIFS(Concentrado!U$2:U579,Concentrado!$A$2:$A579,"="&amp;$A18,Concentrado!$B$2:$B579, "=Campeche")</f>
        <v>699.51907000000006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"=Chiapas")</f>
        <v>1204.5250000000001</v>
      </c>
      <c r="C2" s="6">
        <f>SUMIFS(Concentrado!D$2:D563,Concentrado!$A$2:$A563,"="&amp;$A2,Concentrado!$B$2:$B563, "=Chiapas")</f>
        <v>28.743404068559315</v>
      </c>
      <c r="D2" s="6">
        <f>SUMIFS(Concentrado!E$2:E563,Concentrado!$A$2:$A563,"="&amp;$A2,Concentrado!$B$2:$B563, "=Chiapas")</f>
        <v>825.93714</v>
      </c>
      <c r="E2" s="6">
        <f>SUMIFS(Concentrado!F$2:F563,Concentrado!$A$2:$A563,"="&amp;$A2,Concentrado!$B$2:$B563, "=Chiapas")</f>
        <v>19.709217285029567</v>
      </c>
      <c r="F2" s="6">
        <f>SUMIFS(Concentrado!G$2:G563,Concentrado!$A$2:$A563,"="&amp;$A2,Concentrado!$B$2:$B563, "=Chiapas")</f>
        <v>1507.3099</v>
      </c>
      <c r="G2" s="6">
        <f>SUMIFS(Concentrado!H$2:H563,Concentrado!$A$2:$A563,"="&amp;$A2,Concentrado!$B$2:$B563, "=Chiapas")</f>
        <v>35.968715894016093</v>
      </c>
      <c r="H2" s="6">
        <f>SUMIFS(Concentrado!I$2:I563,Concentrado!$A$2:$A563,"="&amp;$A2,Concentrado!$B$2:$B563, "=Chiapas")</f>
        <v>321.15845000000002</v>
      </c>
      <c r="I2" s="6">
        <f>SUMIFS(Concentrado!J$2:J563,Concentrado!$A$2:$A563,"="&amp;$A2,Concentrado!$B$2:$B563, "=Chiapas")</f>
        <v>7.6637571643446201</v>
      </c>
      <c r="J2" s="6">
        <f>SUMIFS(Concentrado!K$2:K563,Concentrado!$A$2:$A563,"="&amp;$A2,Concentrado!$B$2:$B563, "=Chiapas")</f>
        <v>280.64503000000002</v>
      </c>
      <c r="K2" s="6">
        <f>SUMIFS(Concentrado!L$2:L563,Concentrado!$A$2:$A563,"="&amp;$A2,Concentrado!$B$2:$B563, "=Chiapas")</f>
        <v>6.6969913427475145</v>
      </c>
      <c r="L2" s="6">
        <f>SUMIFS(Concentrado!M$2:M563,Concentrado!$A$2:$A563,"="&amp;$A2,Concentrado!$B$2:$B563, "=Chiapas")</f>
        <v>51.038080000000001</v>
      </c>
      <c r="M2" s="6">
        <f>SUMIFS(Concentrado!N$2:N563,Concentrado!$A$2:$A563,"="&amp;$A2,Concentrado!$B$2:$B563, "=Chiapas")</f>
        <v>1.2179142453028833</v>
      </c>
      <c r="N2" s="6">
        <f>SUMIFS(Concentrado!O$2:O563,Concentrado!$A$2:$A563,"="&amp;$A2,Concentrado!$B$2:$B563, "=Chiapas")</f>
        <v>4190.6136000000006</v>
      </c>
      <c r="O2" s="6">
        <f>SUMIFS(Concentrado!P$2:P563,Concentrado!$A$2:$A563,"="&amp;$A2,Concentrado!$B$2:$B563, "=Chiapas")</f>
        <v>0</v>
      </c>
      <c r="P2" s="6">
        <f>SUMIFS(Concentrado!Q$2:Q563,Concentrado!$A$2:$A563,"="&amp;$A2,Concentrado!$B$2:$B563, "=Chiapas")</f>
        <v>0</v>
      </c>
      <c r="Q2" s="6">
        <f>SUMIFS(Concentrado!R$2:R563,Concentrado!$A$2:$A563,"="&amp;$A2,Concentrado!$B$2:$B563, "=Chiapas")</f>
        <v>0</v>
      </c>
      <c r="R2" s="6">
        <f>SUMIFS(Concentrado!S$2:S563,Concentrado!$A$2:$A563,"="&amp;$A2,Concentrado!$B$2:$B563, "=Chiapas")</f>
        <v>0</v>
      </c>
      <c r="S2" s="6">
        <f>SUMIFS(Concentrado!T$2:T563,Concentrado!$A$2:$A563,"="&amp;$A2,Concentrado!$B$2:$B563, "=Chiapas")</f>
        <v>0</v>
      </c>
      <c r="T2" s="6">
        <f>SUMIFS(Concentrado!U$2:U563,Concentrado!$A$2:$A563,"="&amp;$A2,Concentrado!$B$2:$B563, "=Chiapas")</f>
        <v>51.038080000000001</v>
      </c>
    </row>
    <row r="3" spans="1:20" x14ac:dyDescent="0.25">
      <c r="A3" s="3">
        <v>2004</v>
      </c>
      <c r="B3" s="6">
        <f>SUMIFS(Concentrado!C$2:C564,Concentrado!$A$2:$A564,"="&amp;$A3,Concentrado!$B$2:$B564, "=Chiapas")</f>
        <v>1564.3009999999999</v>
      </c>
      <c r="C3" s="6">
        <f>SUMIFS(Concentrado!D$2:D564,Concentrado!$A$2:$A564,"="&amp;$A3,Concentrado!$B$2:$B564, "=Chiapas")</f>
        <v>27.090715262052889</v>
      </c>
      <c r="D3" s="6">
        <f>SUMIFS(Concentrado!E$2:E564,Concentrado!$A$2:$A564,"="&amp;$A3,Concentrado!$B$2:$B564, "=Chiapas")</f>
        <v>1166.8014000000001</v>
      </c>
      <c r="E3" s="6">
        <f>SUMIFS(Concentrado!F$2:F564,Concentrado!$A$2:$A564,"="&amp;$A3,Concentrado!$B$2:$B564, "=Chiapas")</f>
        <v>20.20677893497778</v>
      </c>
      <c r="F3" s="6">
        <f>SUMIFS(Concentrado!G$2:G564,Concentrado!$A$2:$A564,"="&amp;$A3,Concentrado!$B$2:$B564, "=Chiapas")</f>
        <v>1661.8092999999999</v>
      </c>
      <c r="G3" s="6">
        <f>SUMIFS(Concentrado!H$2:H564,Concentrado!$A$2:$A564,"="&amp;$A3,Concentrado!$B$2:$B564, "=Chiapas")</f>
        <v>28.779373385385181</v>
      </c>
      <c r="H3" s="6">
        <f>SUMIFS(Concentrado!I$2:I564,Concentrado!$A$2:$A564,"="&amp;$A3,Concentrado!$B$2:$B564, "=Chiapas")</f>
        <v>317.27024999999998</v>
      </c>
      <c r="I3" s="6">
        <f>SUMIFS(Concentrado!J$2:J564,Concentrado!$A$2:$A564,"="&amp;$A3,Concentrado!$B$2:$B564, "=Chiapas")</f>
        <v>5.4945167227217357</v>
      </c>
      <c r="J3" s="6">
        <f>SUMIFS(Concentrado!K$2:K564,Concentrado!$A$2:$A564,"="&amp;$A3,Concentrado!$B$2:$B564, "=Chiapas")</f>
        <v>298.61340000000001</v>
      </c>
      <c r="K3" s="6">
        <f>SUMIFS(Concentrado!L$2:L564,Concentrado!$A$2:$A564,"="&amp;$A3,Concentrado!$B$2:$B564, "=Chiapas")</f>
        <v>5.1714155989374833</v>
      </c>
      <c r="L3" s="6">
        <f>SUMIFS(Concentrado!M$2:M564,Concentrado!$A$2:$A564,"="&amp;$A3,Concentrado!$B$2:$B564, "=Chiapas")</f>
        <v>765.51140000000009</v>
      </c>
      <c r="M3" s="6">
        <f>SUMIFS(Concentrado!N$2:N564,Concentrado!$A$2:$A564,"="&amp;$A3,Concentrado!$B$2:$B564, "=Chiapas")</f>
        <v>13.257200095924937</v>
      </c>
      <c r="N3" s="6">
        <f>SUMIFS(Concentrado!O$2:O564,Concentrado!$A$2:$A564,"="&amp;$A3,Concentrado!$B$2:$B564, "=Chiapas")</f>
        <v>5774.3067499999997</v>
      </c>
      <c r="O3" s="6">
        <f>SUMIFS(Concentrado!P$2:P564,Concentrado!$A$2:$A564,"="&amp;$A3,Concentrado!$B$2:$B564, "=Chiapas")</f>
        <v>0</v>
      </c>
      <c r="P3" s="6">
        <f>SUMIFS(Concentrado!Q$2:Q564,Concentrado!$A$2:$A564,"="&amp;$A3,Concentrado!$B$2:$B564, "=Chiapas")</f>
        <v>0</v>
      </c>
      <c r="Q3" s="6">
        <f>SUMIFS(Concentrado!R$2:R564,Concentrado!$A$2:$A564,"="&amp;$A3,Concentrado!$B$2:$B564, "=Chiapas")</f>
        <v>0</v>
      </c>
      <c r="R3" s="6">
        <f>SUMIFS(Concentrado!S$2:S564,Concentrado!$A$2:$A564,"="&amp;$A3,Concentrado!$B$2:$B564, "=Chiapas")</f>
        <v>0</v>
      </c>
      <c r="S3" s="6">
        <f>SUMIFS(Concentrado!T$2:T564,Concentrado!$A$2:$A564,"="&amp;$A3,Concentrado!$B$2:$B564, "=Chiapas")</f>
        <v>706.44460000000004</v>
      </c>
      <c r="T3" s="6">
        <f>SUMIFS(Concentrado!U$2:U564,Concentrado!$A$2:$A564,"="&amp;$A3,Concentrado!$B$2:$B564, "=Chiapas")</f>
        <v>59.066800000000001</v>
      </c>
    </row>
    <row r="4" spans="1:20" x14ac:dyDescent="0.25">
      <c r="A4" s="3">
        <v>2005</v>
      </c>
      <c r="B4" s="6">
        <f>SUMIFS(Concentrado!C$2:C565,Concentrado!$A$2:$A565,"="&amp;$A4,Concentrado!$B$2:$B565, "=Chiapas")</f>
        <v>1455.307</v>
      </c>
      <c r="C4" s="6">
        <f>SUMIFS(Concentrado!D$2:D565,Concentrado!$A$2:$A565,"="&amp;$A4,Concentrado!$B$2:$B565, "=Chiapas")</f>
        <v>23.182694714097359</v>
      </c>
      <c r="D4" s="6">
        <f>SUMIFS(Concentrado!E$2:E565,Concentrado!$A$2:$A565,"="&amp;$A4,Concentrado!$B$2:$B565, "=Chiapas")</f>
        <v>1061.3405700000001</v>
      </c>
      <c r="E4" s="6">
        <f>SUMIFS(Concentrado!F$2:F565,Concentrado!$A$2:$A565,"="&amp;$A4,Concentrado!$B$2:$B565, "=Chiapas")</f>
        <v>16.906903094670799</v>
      </c>
      <c r="F4" s="6">
        <f>SUMIFS(Concentrado!G$2:G565,Concentrado!$A$2:$A565,"="&amp;$A4,Concentrado!$B$2:$B565, "=Chiapas")</f>
        <v>1803.7552000000001</v>
      </c>
      <c r="G4" s="6">
        <f>SUMIFS(Concentrado!H$2:H565,Concentrado!$A$2:$A565,"="&amp;$A4,Concentrado!$B$2:$B565, "=Chiapas")</f>
        <v>28.733391745223258</v>
      </c>
      <c r="H4" s="6">
        <f>SUMIFS(Concentrado!I$2:I565,Concentrado!$A$2:$A565,"="&amp;$A4,Concentrado!$B$2:$B565, "=Chiapas")</f>
        <v>357.92541</v>
      </c>
      <c r="I4" s="6">
        <f>SUMIFS(Concentrado!J$2:J565,Concentrado!$A$2:$A565,"="&amp;$A4,Concentrado!$B$2:$B565, "=Chiapas")</f>
        <v>5.7016667345433838</v>
      </c>
      <c r="J4" s="6">
        <f>SUMIFS(Concentrado!K$2:K565,Concentrado!$A$2:$A565,"="&amp;$A4,Concentrado!$B$2:$B565, "=Chiapas")</f>
        <v>808.8066</v>
      </c>
      <c r="K4" s="6">
        <f>SUMIFS(Concentrado!L$2:L565,Concentrado!$A$2:$A565,"="&amp;$A4,Concentrado!$B$2:$B565, "=Chiapas")</f>
        <v>12.884096957237926</v>
      </c>
      <c r="L4" s="6">
        <f>SUMIFS(Concentrado!M$2:M565,Concentrado!$A$2:$A565,"="&amp;$A4,Concentrado!$B$2:$B565, "=Chiapas")</f>
        <v>790.42276000000004</v>
      </c>
      <c r="M4" s="6">
        <f>SUMIFS(Concentrado!N$2:N565,Concentrado!$A$2:$A565,"="&amp;$A4,Concentrado!$B$2:$B565, "=Chiapas")</f>
        <v>12.591246754227283</v>
      </c>
      <c r="N4" s="6">
        <f>SUMIFS(Concentrado!O$2:O565,Concentrado!$A$2:$A565,"="&amp;$A4,Concentrado!$B$2:$B565, "=Chiapas")</f>
        <v>6277.5575399999998</v>
      </c>
      <c r="O4" s="6">
        <f>SUMIFS(Concentrado!P$2:P565,Concentrado!$A$2:$A565,"="&amp;$A4,Concentrado!$B$2:$B565, "=Chiapas")</f>
        <v>0</v>
      </c>
      <c r="P4" s="6">
        <f>SUMIFS(Concentrado!Q$2:Q565,Concentrado!$A$2:$A565,"="&amp;$A4,Concentrado!$B$2:$B565, "=Chiapas")</f>
        <v>0</v>
      </c>
      <c r="Q4" s="6">
        <f>SUMIFS(Concentrado!R$2:R565,Concentrado!$A$2:$A565,"="&amp;$A4,Concentrado!$B$2:$B565, "=Chiapas")</f>
        <v>0</v>
      </c>
      <c r="R4" s="6">
        <f>SUMIFS(Concentrado!S$2:S565,Concentrado!$A$2:$A565,"="&amp;$A4,Concentrado!$B$2:$B565, "=Chiapas")</f>
        <v>0</v>
      </c>
      <c r="S4" s="6">
        <f>SUMIFS(Concentrado!T$2:T565,Concentrado!$A$2:$A565,"="&amp;$A4,Concentrado!$B$2:$B565, "=Chiapas")</f>
        <v>727.93889999999999</v>
      </c>
      <c r="T4" s="6">
        <f>SUMIFS(Concentrado!U$2:U565,Concentrado!$A$2:$A565,"="&amp;$A4,Concentrado!$B$2:$B565, "=Chiapas")</f>
        <v>62.48386</v>
      </c>
    </row>
    <row r="5" spans="1:20" x14ac:dyDescent="0.25">
      <c r="A5" s="3">
        <v>2006</v>
      </c>
      <c r="B5" s="6">
        <f>SUMIFS(Concentrado!C$2:C566,Concentrado!$A$2:$A566,"="&amp;$A5,Concentrado!$B$2:$B566, "=Chiapas")</f>
        <v>1608.7776799999999</v>
      </c>
      <c r="C5" s="6">
        <f>SUMIFS(Concentrado!D$2:D566,Concentrado!$A$2:$A566,"="&amp;$A5,Concentrado!$B$2:$B566, "=Chiapas")</f>
        <v>24.410619729504067</v>
      </c>
      <c r="D5" s="6">
        <f>SUMIFS(Concentrado!E$2:E566,Concentrado!$A$2:$A566,"="&amp;$A5,Concentrado!$B$2:$B566, "=Chiapas")</f>
        <v>1183.6875299999999</v>
      </c>
      <c r="E5" s="6">
        <f>SUMIFS(Concentrado!F$2:F566,Concentrado!$A$2:$A566,"="&amp;$A5,Concentrado!$B$2:$B566, "=Chiapas")</f>
        <v>17.960558834571806</v>
      </c>
      <c r="F5" s="6">
        <f>SUMIFS(Concentrado!G$2:G566,Concentrado!$A$2:$A566,"="&amp;$A5,Concentrado!$B$2:$B566, "=Chiapas")</f>
        <v>1911.2156</v>
      </c>
      <c r="G5" s="6">
        <f>SUMIFS(Concentrado!H$2:H566,Concentrado!$A$2:$A566,"="&amp;$A5,Concentrado!$B$2:$B566, "=Chiapas")</f>
        <v>28.999629851090397</v>
      </c>
      <c r="H5" s="6">
        <f>SUMIFS(Concentrado!I$2:I566,Concentrado!$A$2:$A566,"="&amp;$A5,Concentrado!$B$2:$B566, "=Chiapas")</f>
        <v>373.78904</v>
      </c>
      <c r="I5" s="6">
        <f>SUMIFS(Concentrado!J$2:J566,Concentrado!$A$2:$A566,"="&amp;$A5,Concentrado!$B$2:$B566, "=Chiapas")</f>
        <v>5.6716488722645533</v>
      </c>
      <c r="J5" s="6">
        <f>SUMIFS(Concentrado!K$2:K566,Concentrado!$A$2:$A566,"="&amp;$A5,Concentrado!$B$2:$B566, "=Chiapas")</f>
        <v>554.45590000000004</v>
      </c>
      <c r="K5" s="6">
        <f>SUMIFS(Concentrado!L$2:L566,Concentrado!$A$2:$A566,"="&amp;$A5,Concentrado!$B$2:$B566, "=Chiapas")</f>
        <v>8.4129785612639374</v>
      </c>
      <c r="L5" s="6">
        <f>SUMIFS(Concentrado!M$2:M566,Concentrado!$A$2:$A566,"="&amp;$A5,Concentrado!$B$2:$B566, "=Chiapas")</f>
        <v>958.55699000000004</v>
      </c>
      <c r="M5" s="6">
        <f>SUMIFS(Concentrado!N$2:N566,Concentrado!$A$2:$A566,"="&amp;$A5,Concentrado!$B$2:$B566, "=Chiapas")</f>
        <v>14.544564151305254</v>
      </c>
      <c r="N5" s="6">
        <f>SUMIFS(Concentrado!O$2:O566,Concentrado!$A$2:$A566,"="&amp;$A5,Concentrado!$B$2:$B566, "=Chiapas")</f>
        <v>6590.4827399999995</v>
      </c>
      <c r="O5" s="6">
        <f>SUMIFS(Concentrado!P$2:P566,Concentrado!$A$2:$A566,"="&amp;$A5,Concentrado!$B$2:$B566, "=Chiapas")</f>
        <v>0</v>
      </c>
      <c r="P5" s="6">
        <f>SUMIFS(Concentrado!Q$2:Q566,Concentrado!$A$2:$A566,"="&amp;$A5,Concentrado!$B$2:$B566, "=Chiapas")</f>
        <v>0</v>
      </c>
      <c r="Q5" s="6">
        <f>SUMIFS(Concentrado!R$2:R566,Concentrado!$A$2:$A566,"="&amp;$A5,Concentrado!$B$2:$B566, "=Chiapas")</f>
        <v>0</v>
      </c>
      <c r="R5" s="6">
        <f>SUMIFS(Concentrado!S$2:S566,Concentrado!$A$2:$A566,"="&amp;$A5,Concentrado!$B$2:$B566, "=Chiapas")</f>
        <v>0</v>
      </c>
      <c r="S5" s="6">
        <f>SUMIFS(Concentrado!T$2:T566,Concentrado!$A$2:$A566,"="&amp;$A5,Concentrado!$B$2:$B566, "=Chiapas")</f>
        <v>897.64800000000002</v>
      </c>
      <c r="T5" s="6">
        <f>SUMIFS(Concentrado!U$2:U566,Concentrado!$A$2:$A566,"="&amp;$A5,Concentrado!$B$2:$B566, "=Chiapas")</f>
        <v>60.908990000000003</v>
      </c>
    </row>
    <row r="6" spans="1:20" x14ac:dyDescent="0.25">
      <c r="A6" s="3">
        <v>2007</v>
      </c>
      <c r="B6" s="6">
        <f>SUMIFS(Concentrado!C$2:C567,Concentrado!$A$2:$A567,"="&amp;$A6,Concentrado!$B$2:$B567, "=Chiapas")</f>
        <v>1640.3487</v>
      </c>
      <c r="C6" s="6">
        <f>SUMIFS(Concentrado!D$2:D567,Concentrado!$A$2:$A567,"="&amp;$A6,Concentrado!$B$2:$B567, "=Chiapas")</f>
        <v>20.119438185508443</v>
      </c>
      <c r="D6" s="6">
        <f>SUMIFS(Concentrado!E$2:E567,Concentrado!$A$2:$A567,"="&amp;$A6,Concentrado!$B$2:$B567, "=Chiapas")</f>
        <v>2895.7509</v>
      </c>
      <c r="E6" s="6">
        <f>SUMIFS(Concentrado!F$2:F567,Concentrado!$A$2:$A567,"="&amp;$A6,Concentrado!$B$2:$B567, "=Chiapas")</f>
        <v>35.517375807461207</v>
      </c>
      <c r="F6" s="6">
        <f>SUMIFS(Concentrado!G$2:G567,Concentrado!$A$2:$A567,"="&amp;$A6,Concentrado!$B$2:$B567, "=Chiapas")</f>
        <v>2038.4301</v>
      </c>
      <c r="G6" s="6">
        <f>SUMIFS(Concentrado!H$2:H567,Concentrado!$A$2:$A567,"="&amp;$A6,Concentrado!$B$2:$B567, "=Chiapas")</f>
        <v>25.002042792748757</v>
      </c>
      <c r="H6" s="6">
        <f>SUMIFS(Concentrado!I$2:I567,Concentrado!$A$2:$A567,"="&amp;$A6,Concentrado!$B$2:$B567, "=Chiapas")</f>
        <v>402.3818</v>
      </c>
      <c r="I6" s="6">
        <f>SUMIFS(Concentrado!J$2:J567,Concentrado!$A$2:$A567,"="&amp;$A6,Concentrado!$B$2:$B567, "=Chiapas")</f>
        <v>4.9353504849753111</v>
      </c>
      <c r="J6" s="6">
        <f>SUMIFS(Concentrado!K$2:K567,Concentrado!$A$2:$A567,"="&amp;$A6,Concentrado!$B$2:$B567, "=Chiapas")</f>
        <v>246.66149999999999</v>
      </c>
      <c r="K6" s="6">
        <f>SUMIFS(Concentrado!L$2:L567,Concentrado!$A$2:$A567,"="&amp;$A6,Concentrado!$B$2:$B567, "=Chiapas")</f>
        <v>3.025387712987361</v>
      </c>
      <c r="L6" s="6">
        <f>SUMIFS(Concentrado!M$2:M567,Concentrado!$A$2:$A567,"="&amp;$A6,Concentrado!$B$2:$B567, "=Chiapas")</f>
        <v>929.48119999999994</v>
      </c>
      <c r="M6" s="6">
        <f>SUMIFS(Concentrado!N$2:N567,Concentrado!$A$2:$A567,"="&amp;$A6,Concentrado!$B$2:$B567, "=Chiapas")</f>
        <v>11.400405016318913</v>
      </c>
      <c r="N6" s="6">
        <f>SUMIFS(Concentrado!O$2:O567,Concentrado!$A$2:$A567,"="&amp;$A6,Concentrado!$B$2:$B567, "=Chiapas")</f>
        <v>8153.0542000000005</v>
      </c>
      <c r="O6" s="6">
        <f>SUMIFS(Concentrado!P$2:P567,Concentrado!$A$2:$A567,"="&amp;$A6,Concentrado!$B$2:$B567, "=Chiapas")</f>
        <v>0</v>
      </c>
      <c r="P6" s="6">
        <f>SUMIFS(Concentrado!Q$2:Q567,Concentrado!$A$2:$A567,"="&amp;$A6,Concentrado!$B$2:$B567, "=Chiapas")</f>
        <v>0</v>
      </c>
      <c r="Q6" s="6">
        <f>SUMIFS(Concentrado!R$2:R567,Concentrado!$A$2:$A567,"="&amp;$A6,Concentrado!$B$2:$B567, "=Chiapas")</f>
        <v>0</v>
      </c>
      <c r="R6" s="6">
        <f>SUMIFS(Concentrado!S$2:S567,Concentrado!$A$2:$A567,"="&amp;$A6,Concentrado!$B$2:$B567, "=Chiapas")</f>
        <v>0</v>
      </c>
      <c r="S6" s="6">
        <f>SUMIFS(Concentrado!T$2:T567,Concentrado!$A$2:$A567,"="&amp;$A6,Concentrado!$B$2:$B567, "=Chiapas")</f>
        <v>862.38909999999998</v>
      </c>
      <c r="T6" s="6">
        <f>SUMIFS(Concentrado!U$2:U567,Concentrado!$A$2:$A567,"="&amp;$A6,Concentrado!$B$2:$B567, "=Chiapas")</f>
        <v>67.092100000000002</v>
      </c>
    </row>
    <row r="7" spans="1:20" x14ac:dyDescent="0.25">
      <c r="A7" s="3">
        <v>2008</v>
      </c>
      <c r="B7" s="6">
        <f>SUMIFS(Concentrado!C$2:C568,Concentrado!$A$2:$A568,"="&amp;$A7,Concentrado!$B$2:$B568, "=Chiapas")</f>
        <v>1718.8205</v>
      </c>
      <c r="C7" s="6">
        <f>SUMIFS(Concentrado!D$2:D568,Concentrado!$A$2:$A568,"="&amp;$A7,Concentrado!$B$2:$B568, "=Chiapas")</f>
        <v>18.101527908493971</v>
      </c>
      <c r="D7" s="6">
        <f>SUMIFS(Concentrado!E$2:E568,Concentrado!$A$2:$A568,"="&amp;$A7,Concentrado!$B$2:$B568, "=Chiapas")</f>
        <v>3907.5790000000002</v>
      </c>
      <c r="E7" s="6">
        <f>SUMIFS(Concentrado!F$2:F568,Concentrado!$A$2:$A568,"="&amp;$A7,Concentrado!$B$2:$B568, "=Chiapas")</f>
        <v>41.152144929121434</v>
      </c>
      <c r="F7" s="6">
        <f>SUMIFS(Concentrado!G$2:G568,Concentrado!$A$2:$A568,"="&amp;$A7,Concentrado!$B$2:$B568, "=Chiapas")</f>
        <v>2174.694</v>
      </c>
      <c r="G7" s="6">
        <f>SUMIFS(Concentrado!H$2:H568,Concentrado!$A$2:$A568,"="&amp;$A7,Concentrado!$B$2:$B568, "=Chiapas")</f>
        <v>22.902498622418328</v>
      </c>
      <c r="H7" s="6">
        <f>SUMIFS(Concentrado!I$2:I568,Concentrado!$A$2:$A568,"="&amp;$A7,Concentrado!$B$2:$B568, "=Chiapas")</f>
        <v>469.77440000000001</v>
      </c>
      <c r="I7" s="6">
        <f>SUMIFS(Concentrado!J$2:J568,Concentrado!$A$2:$A568,"="&amp;$A7,Concentrado!$B$2:$B568, "=Chiapas")</f>
        <v>4.9473661806430691</v>
      </c>
      <c r="J7" s="6">
        <f>SUMIFS(Concentrado!K$2:K568,Concentrado!$A$2:$A568,"="&amp;$A7,Concentrado!$B$2:$B568, "=Chiapas")</f>
        <v>213.67189999999999</v>
      </c>
      <c r="K7" s="6">
        <f>SUMIFS(Concentrado!L$2:L568,Concentrado!$A$2:$A568,"="&amp;$A7,Concentrado!$B$2:$B568, "=Chiapas")</f>
        <v>2.2502569995592516</v>
      </c>
      <c r="L7" s="6">
        <f>SUMIFS(Concentrado!M$2:M568,Concentrado!$A$2:$A568,"="&amp;$A7,Concentrado!$B$2:$B568, "=Chiapas")</f>
        <v>1010.9045</v>
      </c>
      <c r="M7" s="6">
        <f>SUMIFS(Concentrado!N$2:N568,Concentrado!$A$2:$A568,"="&amp;$A7,Concentrado!$B$2:$B568, "=Chiapas")</f>
        <v>10.646205359763943</v>
      </c>
      <c r="N7" s="6">
        <f>SUMIFS(Concentrado!O$2:O568,Concentrado!$A$2:$A568,"="&amp;$A7,Concentrado!$B$2:$B568, "=Chiapas")</f>
        <v>9495.444300000001</v>
      </c>
      <c r="O7" s="6">
        <f>SUMIFS(Concentrado!P$2:P568,Concentrado!$A$2:$A568,"="&amp;$A7,Concentrado!$B$2:$B568, "=Chiapas")</f>
        <v>0</v>
      </c>
      <c r="P7" s="6">
        <f>SUMIFS(Concentrado!Q$2:Q568,Concentrado!$A$2:$A568,"="&amp;$A7,Concentrado!$B$2:$B568, "=Chiapas")</f>
        <v>0</v>
      </c>
      <c r="Q7" s="6">
        <f>SUMIFS(Concentrado!R$2:R568,Concentrado!$A$2:$A568,"="&amp;$A7,Concentrado!$B$2:$B568, "=Chiapas")</f>
        <v>0</v>
      </c>
      <c r="R7" s="6">
        <f>SUMIFS(Concentrado!S$2:S568,Concentrado!$A$2:$A568,"="&amp;$A7,Concentrado!$B$2:$B568, "=Chiapas")</f>
        <v>0</v>
      </c>
      <c r="S7" s="6">
        <f>SUMIFS(Concentrado!T$2:T568,Concentrado!$A$2:$A568,"="&amp;$A7,Concentrado!$B$2:$B568, "=Chiapas")</f>
        <v>934.1567</v>
      </c>
      <c r="T7" s="6">
        <f>SUMIFS(Concentrado!U$2:U568,Concentrado!$A$2:$A568,"="&amp;$A7,Concentrado!$B$2:$B568, "=Chiapas")</f>
        <v>76.747799999999998</v>
      </c>
    </row>
    <row r="8" spans="1:20" x14ac:dyDescent="0.25">
      <c r="A8" s="3">
        <v>2009</v>
      </c>
      <c r="B8" s="6">
        <f>SUMIFS(Concentrado!C$2:C569,Concentrado!$A$2:$A569,"="&amp;$A8,Concentrado!$B$2:$B569, "=Chiapas")</f>
        <v>1899.9650799999999</v>
      </c>
      <c r="C8" s="6">
        <f>SUMIFS(Concentrado!D$2:D569,Concentrado!$A$2:$A569,"="&amp;$A8,Concentrado!$B$2:$B569, "=Chiapas")</f>
        <v>18.042674849763934</v>
      </c>
      <c r="D8" s="6">
        <f>SUMIFS(Concentrado!E$2:E569,Concentrado!$A$2:$A569,"="&amp;$A8,Concentrado!$B$2:$B569, "=Chiapas")</f>
        <v>4483.0341399999998</v>
      </c>
      <c r="E8" s="6">
        <f>SUMIFS(Concentrado!F$2:F569,Concentrado!$A$2:$A569,"="&amp;$A8,Concentrado!$B$2:$B569, "=Chiapas")</f>
        <v>42.572323133649952</v>
      </c>
      <c r="F8" s="6">
        <f>SUMIFS(Concentrado!G$2:G569,Concentrado!$A$2:$A569,"="&amp;$A8,Concentrado!$B$2:$B569, "=Chiapas")</f>
        <v>2139.83563</v>
      </c>
      <c r="G8" s="6">
        <f>SUMIFS(Concentrado!H$2:H569,Concentrado!$A$2:$A569,"="&amp;$A8,Concentrado!$B$2:$B569, "=Chiapas")</f>
        <v>20.320562156873834</v>
      </c>
      <c r="H8" s="6">
        <f>SUMIFS(Concentrado!I$2:I569,Concentrado!$A$2:$A569,"="&amp;$A8,Concentrado!$B$2:$B569, "=Chiapas")</f>
        <v>544.59721999999999</v>
      </c>
      <c r="I8" s="6">
        <f>SUMIFS(Concentrado!J$2:J569,Concentrado!$A$2:$A569,"="&amp;$A8,Concentrado!$B$2:$B569, "=Chiapas")</f>
        <v>5.1716690311725921</v>
      </c>
      <c r="J8" s="6">
        <f>SUMIFS(Concentrado!K$2:K569,Concentrado!$A$2:$A569,"="&amp;$A8,Concentrado!$B$2:$B569, "=Chiapas")</f>
        <v>335.17644000000001</v>
      </c>
      <c r="K8" s="6">
        <f>SUMIFS(Concentrado!L$2:L569,Concentrado!$A$2:$A569,"="&amp;$A8,Concentrado!$B$2:$B569, "=Chiapas")</f>
        <v>3.1829424592484674</v>
      </c>
      <c r="L8" s="6">
        <f>SUMIFS(Concentrado!M$2:M569,Concentrado!$A$2:$A569,"="&amp;$A8,Concentrado!$B$2:$B569, "=Chiapas")</f>
        <v>1127.7873199999999</v>
      </c>
      <c r="M8" s="6">
        <f>SUMIFS(Concentrado!N$2:N569,Concentrado!$A$2:$A569,"="&amp;$A8,Concentrado!$B$2:$B569, "=Chiapas")</f>
        <v>10.709828369291223</v>
      </c>
      <c r="N8" s="6">
        <f>SUMIFS(Concentrado!O$2:O569,Concentrado!$A$2:$A569,"="&amp;$A8,Concentrado!$B$2:$B569, "=Chiapas")</f>
        <v>10530.395829999999</v>
      </c>
      <c r="O8" s="6">
        <f>SUMIFS(Concentrado!P$2:P569,Concentrado!$A$2:$A569,"="&amp;$A8,Concentrado!$B$2:$B569, "=Chiapas")</f>
        <v>0</v>
      </c>
      <c r="P8" s="6">
        <f>SUMIFS(Concentrado!Q$2:Q569,Concentrado!$A$2:$A569,"="&amp;$A8,Concentrado!$B$2:$B569, "=Chiapas")</f>
        <v>0</v>
      </c>
      <c r="Q8" s="6">
        <f>SUMIFS(Concentrado!R$2:R569,Concentrado!$A$2:$A569,"="&amp;$A8,Concentrado!$B$2:$B569, "=Chiapas")</f>
        <v>0</v>
      </c>
      <c r="R8" s="6">
        <f>SUMIFS(Concentrado!S$2:S569,Concentrado!$A$2:$A569,"="&amp;$A8,Concentrado!$B$2:$B569, "=Chiapas")</f>
        <v>0</v>
      </c>
      <c r="S8" s="6">
        <f>SUMIFS(Concentrado!T$2:T569,Concentrado!$A$2:$A569,"="&amp;$A8,Concentrado!$B$2:$B569, "=Chiapas")</f>
        <v>1043.72732</v>
      </c>
      <c r="T8" s="6">
        <f>SUMIFS(Concentrado!U$2:U569,Concentrado!$A$2:$A569,"="&amp;$A8,Concentrado!$B$2:$B569, "=Chiapas")</f>
        <v>84.06</v>
      </c>
    </row>
    <row r="9" spans="1:20" x14ac:dyDescent="0.25">
      <c r="A9" s="3">
        <v>2010</v>
      </c>
      <c r="B9" s="6">
        <f>SUMIFS(Concentrado!C$2:C570,Concentrado!$A$2:$A570,"="&amp;$A9,Concentrado!$B$2:$B570, "=Chiapas")</f>
        <v>2179.0563000000002</v>
      </c>
      <c r="C9" s="6">
        <f>SUMIFS(Concentrado!D$2:D570,Concentrado!$A$2:$A570,"="&amp;$A9,Concentrado!$B$2:$B570, "=Chiapas")</f>
        <v>18.501682793254396</v>
      </c>
      <c r="D9" s="6">
        <f>SUMIFS(Concentrado!E$2:E570,Concentrado!$A$2:$A570,"="&amp;$A9,Concentrado!$B$2:$B570, "=Chiapas")</f>
        <v>5157.4928499999996</v>
      </c>
      <c r="E9" s="6">
        <f>SUMIFS(Concentrado!F$2:F570,Concentrado!$A$2:$A570,"="&amp;$A9,Concentrado!$B$2:$B570, "=Chiapas")</f>
        <v>43.79065227418748</v>
      </c>
      <c r="F9" s="6">
        <f>SUMIFS(Concentrado!G$2:G570,Concentrado!$A$2:$A570,"="&amp;$A9,Concentrado!$B$2:$B570, "=Chiapas")</f>
        <v>2229.0543600000001</v>
      </c>
      <c r="G9" s="6">
        <f>SUMIFS(Concentrado!H$2:H570,Concentrado!$A$2:$A570,"="&amp;$A9,Concentrado!$B$2:$B570, "=Chiapas")</f>
        <v>18.926200620718557</v>
      </c>
      <c r="H9" s="6">
        <f>SUMIFS(Concentrado!I$2:I570,Concentrado!$A$2:$A570,"="&amp;$A9,Concentrado!$B$2:$B570, "=Chiapas")</f>
        <v>666.12990000000002</v>
      </c>
      <c r="I9" s="6">
        <f>SUMIFS(Concentrado!J$2:J570,Concentrado!$A$2:$A570,"="&amp;$A9,Concentrado!$B$2:$B570, "=Chiapas")</f>
        <v>5.6558998080509761</v>
      </c>
      <c r="J9" s="6">
        <f>SUMIFS(Concentrado!K$2:K570,Concentrado!$A$2:$A570,"="&amp;$A9,Concentrado!$B$2:$B570, "=Chiapas")</f>
        <v>311.95835</v>
      </c>
      <c r="K9" s="6">
        <f>SUMIFS(Concentrado!L$2:L570,Concentrado!$A$2:$A570,"="&amp;$A9,Concentrado!$B$2:$B570, "=Chiapas")</f>
        <v>2.6487403911532859</v>
      </c>
      <c r="L9" s="6">
        <f>SUMIFS(Concentrado!M$2:M570,Concentrado!$A$2:$A570,"="&amp;$A9,Concentrado!$B$2:$B570, "=Chiapas")</f>
        <v>1233.9196299999999</v>
      </c>
      <c r="M9" s="6">
        <f>SUMIFS(Concentrado!N$2:N570,Concentrado!$A$2:$A570,"="&amp;$A9,Concentrado!$B$2:$B570, "=Chiapas")</f>
        <v>10.476824112635285</v>
      </c>
      <c r="N9" s="6">
        <f>SUMIFS(Concentrado!O$2:O570,Concentrado!$A$2:$A570,"="&amp;$A9,Concentrado!$B$2:$B570, "=Chiapas")</f>
        <v>11777.611390000002</v>
      </c>
      <c r="O9" s="6">
        <f>SUMIFS(Concentrado!P$2:P570,Concentrado!$A$2:$A570,"="&amp;$A9,Concentrado!$B$2:$B570, "=Chiapas")</f>
        <v>0</v>
      </c>
      <c r="P9" s="6">
        <f>SUMIFS(Concentrado!Q$2:Q570,Concentrado!$A$2:$A570,"="&amp;$A9,Concentrado!$B$2:$B570, "=Chiapas")</f>
        <v>0</v>
      </c>
      <c r="Q9" s="6">
        <f>SUMIFS(Concentrado!R$2:R570,Concentrado!$A$2:$A570,"="&amp;$A9,Concentrado!$B$2:$B570, "=Chiapas")</f>
        <v>0</v>
      </c>
      <c r="R9" s="6">
        <f>SUMIFS(Concentrado!S$2:S570,Concentrado!$A$2:$A570,"="&amp;$A9,Concentrado!$B$2:$B570, "=Chiapas")</f>
        <v>0</v>
      </c>
      <c r="S9" s="6">
        <f>SUMIFS(Concentrado!T$2:T570,Concentrado!$A$2:$A570,"="&amp;$A9,Concentrado!$B$2:$B570, "=Chiapas")</f>
        <v>1151.3019999999999</v>
      </c>
      <c r="T9" s="6">
        <f>SUMIFS(Concentrado!U$2:U570,Concentrado!$A$2:$A570,"="&amp;$A9,Concentrado!$B$2:$B570, "=Chiapas")</f>
        <v>82.617630000000005</v>
      </c>
    </row>
    <row r="10" spans="1:20" x14ac:dyDescent="0.25">
      <c r="A10" s="3">
        <v>2011</v>
      </c>
      <c r="B10" s="6">
        <f>SUMIFS(Concentrado!C$2:C571,Concentrado!$A$2:$A571,"="&amp;$A10,Concentrado!$B$2:$B571, "=Chiapas")</f>
        <v>2349.7360600000002</v>
      </c>
      <c r="C10" s="6">
        <f>SUMIFS(Concentrado!D$2:D571,Concentrado!$A$2:$A571,"="&amp;$A10,Concentrado!$B$2:$B571, "=Chiapas")</f>
        <v>17.255719281719081</v>
      </c>
      <c r="D10" s="6">
        <f>SUMIFS(Concentrado!E$2:E571,Concentrado!$A$2:$A571,"="&amp;$A10,Concentrado!$B$2:$B571, "=Chiapas")</f>
        <v>5932.6653100000003</v>
      </c>
      <c r="E10" s="6">
        <f>SUMIFS(Concentrado!F$2:F571,Concentrado!$A$2:$A571,"="&amp;$A10,Concentrado!$B$2:$B571, "=Chiapas")</f>
        <v>43.567619752898082</v>
      </c>
      <c r="F10" s="6">
        <f>SUMIFS(Concentrado!G$2:G571,Concentrado!$A$2:$A571,"="&amp;$A10,Concentrado!$B$2:$B571, "=Chiapas")</f>
        <v>2515.0993100000001</v>
      </c>
      <c r="G10" s="6">
        <f>SUMIFS(Concentrado!H$2:H571,Concentrado!$A$2:$A571,"="&amp;$A10,Concentrado!$B$2:$B571, "=Chiapas")</f>
        <v>18.47009474715443</v>
      </c>
      <c r="H10" s="6">
        <f>SUMIFS(Concentrado!I$2:I571,Concentrado!$A$2:$A571,"="&amp;$A10,Concentrado!$B$2:$B571, "=Chiapas")</f>
        <v>714.16061000000002</v>
      </c>
      <c r="I10" s="6">
        <f>SUMIFS(Concentrado!J$2:J571,Concentrado!$A$2:$A571,"="&amp;$A10,Concentrado!$B$2:$B571, "=Chiapas")</f>
        <v>5.2445698978723847</v>
      </c>
      <c r="J10" s="6">
        <f>SUMIFS(Concentrado!K$2:K571,Concentrado!$A$2:$A571,"="&amp;$A10,Concentrado!$B$2:$B571, "=Chiapas")</f>
        <v>644.70272</v>
      </c>
      <c r="K10" s="6">
        <f>SUMIFS(Concentrado!L$2:L571,Concentrado!$A$2:$A571,"="&amp;$A10,Concentrado!$B$2:$B571, "=Chiapas")</f>
        <v>4.7344930972718426</v>
      </c>
      <c r="L10" s="6">
        <f>SUMIFS(Concentrado!M$2:M571,Concentrado!$A$2:$A571,"="&amp;$A10,Concentrado!$B$2:$B571, "=Chiapas")</f>
        <v>1460.7795100000001</v>
      </c>
      <c r="M10" s="6">
        <f>SUMIFS(Concentrado!N$2:N571,Concentrado!$A$2:$A571,"="&amp;$A10,Concentrado!$B$2:$B571, "=Chiapas")</f>
        <v>10.727503223084192</v>
      </c>
      <c r="N10" s="6">
        <f>SUMIFS(Concentrado!O$2:O571,Concentrado!$A$2:$A571,"="&amp;$A10,Concentrado!$B$2:$B571, "=Chiapas")</f>
        <v>13617.14352</v>
      </c>
      <c r="O10" s="6">
        <f>SUMIFS(Concentrado!P$2:P571,Concentrado!$A$2:$A571,"="&amp;$A10,Concentrado!$B$2:$B571, "=Chiapas")</f>
        <v>0</v>
      </c>
      <c r="P10" s="6">
        <f>SUMIFS(Concentrado!Q$2:Q571,Concentrado!$A$2:$A571,"="&amp;$A10,Concentrado!$B$2:$B571, "=Chiapas")</f>
        <v>0</v>
      </c>
      <c r="Q10" s="6">
        <f>SUMIFS(Concentrado!R$2:R571,Concentrado!$A$2:$A571,"="&amp;$A10,Concentrado!$B$2:$B571, "=Chiapas")</f>
        <v>0</v>
      </c>
      <c r="R10" s="6">
        <f>SUMIFS(Concentrado!S$2:S571,Concentrado!$A$2:$A571,"="&amp;$A10,Concentrado!$B$2:$B571, "=Chiapas")</f>
        <v>0</v>
      </c>
      <c r="S10" s="6">
        <f>SUMIFS(Concentrado!T$2:T571,Concentrado!$A$2:$A571,"="&amp;$A10,Concentrado!$B$2:$B571, "=Chiapas")</f>
        <v>1377.4256800000001</v>
      </c>
      <c r="T10" s="6">
        <f>SUMIFS(Concentrado!U$2:U571,Concentrado!$A$2:$A571,"="&amp;$A10,Concentrado!$B$2:$B571, "=Chiapas")</f>
        <v>83.353830000000002</v>
      </c>
    </row>
    <row r="11" spans="1:20" x14ac:dyDescent="0.25">
      <c r="A11" s="3">
        <v>2012</v>
      </c>
      <c r="B11" s="6">
        <f>SUMIFS(Concentrado!C$2:C572,Concentrado!$A$2:$A572,"="&amp;$A11,Concentrado!$B$2:$B572, "=Chiapas")</f>
        <v>2757.3345800000002</v>
      </c>
      <c r="C11" s="6">
        <f>SUMIFS(Concentrado!D$2:D572,Concentrado!$A$2:$A572,"="&amp;$A11,Concentrado!$B$2:$B572, "=Chiapas")</f>
        <v>17.566274327079974</v>
      </c>
      <c r="D11" s="6">
        <f>SUMIFS(Concentrado!E$2:E572,Concentrado!$A$2:$A572,"="&amp;$A11,Concentrado!$B$2:$B572, "=Chiapas")</f>
        <v>6701.2982000000002</v>
      </c>
      <c r="E11" s="6">
        <f>SUMIFS(Concentrado!F$2:F572,Concentrado!$A$2:$A572,"="&amp;$A11,Concentrado!$B$2:$B572, "=Chiapas")</f>
        <v>42.692259177617551</v>
      </c>
      <c r="F11" s="6">
        <f>SUMIFS(Concentrado!G$2:G572,Concentrado!$A$2:$A572,"="&amp;$A11,Concentrado!$B$2:$B572, "=Chiapas")</f>
        <v>2922.0753800000002</v>
      </c>
      <c r="G11" s="6">
        <f>SUMIFS(Concentrado!H$2:H572,Concentrado!$A$2:$A572,"="&amp;$A11,Concentrado!$B$2:$B572, "=Chiapas")</f>
        <v>18.615795885563681</v>
      </c>
      <c r="H11" s="6">
        <f>SUMIFS(Concentrado!I$2:I572,Concentrado!$A$2:$A572,"="&amp;$A11,Concentrado!$B$2:$B572, "=Chiapas")</f>
        <v>585.90868</v>
      </c>
      <c r="I11" s="6">
        <f>SUMIFS(Concentrado!J$2:J572,Concentrado!$A$2:$A572,"="&amp;$A11,Concentrado!$B$2:$B572, "=Chiapas")</f>
        <v>3.7326745466983975</v>
      </c>
      <c r="J11" s="6">
        <f>SUMIFS(Concentrado!K$2:K572,Concentrado!$A$2:$A572,"="&amp;$A11,Concentrado!$B$2:$B572, "=Chiapas")</f>
        <v>95.880539999999996</v>
      </c>
      <c r="K11" s="6">
        <f>SUMIFS(Concentrado!L$2:L572,Concentrado!$A$2:$A572,"="&amp;$A11,Concentrado!$B$2:$B572, "=Chiapas")</f>
        <v>0.61083043040375773</v>
      </c>
      <c r="L11" s="6">
        <f>SUMIFS(Concentrado!M$2:M572,Concentrado!$A$2:$A572,"="&amp;$A11,Concentrado!$B$2:$B572, "=Chiapas")</f>
        <v>2634.2549799999997</v>
      </c>
      <c r="M11" s="6">
        <f>SUMIFS(Concentrado!N$2:N572,Concentrado!$A$2:$A572,"="&amp;$A11,Concentrado!$B$2:$B572, "=Chiapas")</f>
        <v>16.782165632636634</v>
      </c>
      <c r="N11" s="6">
        <f>SUMIFS(Concentrado!O$2:O572,Concentrado!$A$2:$A572,"="&amp;$A11,Concentrado!$B$2:$B572, "=Chiapas")</f>
        <v>15696.75236</v>
      </c>
      <c r="O11" s="6">
        <f>SUMIFS(Concentrado!P$2:P572,Concentrado!$A$2:$A572,"="&amp;$A11,Concentrado!$B$2:$B572, "=Chiapas")</f>
        <v>1049.75586</v>
      </c>
      <c r="P11" s="6">
        <f>SUMIFS(Concentrado!Q$2:Q572,Concentrado!$A$2:$A572,"="&amp;$A11,Concentrado!$B$2:$B572, "=Chiapas")</f>
        <v>0</v>
      </c>
      <c r="Q11" s="6">
        <f>SUMIFS(Concentrado!R$2:R572,Concentrado!$A$2:$A572,"="&amp;$A11,Concentrado!$B$2:$B572, "=Chiapas")</f>
        <v>0</v>
      </c>
      <c r="R11" s="6">
        <f>SUMIFS(Concentrado!S$2:S572,Concentrado!$A$2:$A572,"="&amp;$A11,Concentrado!$B$2:$B572, "=Chiapas")</f>
        <v>0</v>
      </c>
      <c r="S11" s="6">
        <f>SUMIFS(Concentrado!T$2:T572,Concentrado!$A$2:$A572,"="&amp;$A11,Concentrado!$B$2:$B572, "=Chiapas")</f>
        <v>1494.71225</v>
      </c>
      <c r="T11" s="6">
        <f>SUMIFS(Concentrado!U$2:U572,Concentrado!$A$2:$A572,"="&amp;$A11,Concentrado!$B$2:$B572, "=Chiapas")</f>
        <v>89.786869999999993</v>
      </c>
    </row>
    <row r="12" spans="1:20" x14ac:dyDescent="0.25">
      <c r="A12" s="3">
        <v>2013</v>
      </c>
      <c r="B12" s="6">
        <f>SUMIFS(Concentrado!C$2:C573,Concentrado!$A$2:$A573,"="&amp;$A12,Concentrado!$B$2:$B573, "=Chiapas")</f>
        <v>2610.9402399999999</v>
      </c>
      <c r="C12" s="6">
        <f>SUMIFS(Concentrado!D$2:D573,Concentrado!$A$2:$A573,"="&amp;$A12,Concentrado!$B$2:$B573, "=Chiapas")</f>
        <v>16.124311771248532</v>
      </c>
      <c r="D12" s="6">
        <f>SUMIFS(Concentrado!E$2:E573,Concentrado!$A$2:$A573,"="&amp;$A12,Concentrado!$B$2:$B573, "=Chiapas")</f>
        <v>7067.2556000000004</v>
      </c>
      <c r="E12" s="6">
        <f>SUMIFS(Concentrado!F$2:F573,Concentrado!$A$2:$A573,"="&amp;$A12,Concentrado!$B$2:$B573, "=Chiapas")</f>
        <v>43.645055875159407</v>
      </c>
      <c r="F12" s="6">
        <f>SUMIFS(Concentrado!G$2:G573,Concentrado!$A$2:$A573,"="&amp;$A12,Concentrado!$B$2:$B573, "=Chiapas")</f>
        <v>2998.0538299999998</v>
      </c>
      <c r="G12" s="6">
        <f>SUMIFS(Concentrado!H$2:H573,Concentrado!$A$2:$A573,"="&amp;$A12,Concentrado!$B$2:$B573, "=Chiapas")</f>
        <v>18.514998513296398</v>
      </c>
      <c r="H12" s="6">
        <f>SUMIFS(Concentrado!I$2:I573,Concentrado!$A$2:$A573,"="&amp;$A12,Concentrado!$B$2:$B573, "=Chiapas")</f>
        <v>720.08951999999999</v>
      </c>
      <c r="I12" s="6">
        <f>SUMIFS(Concentrado!J$2:J573,Concentrado!$A$2:$A573,"="&amp;$A12,Concentrado!$B$2:$B573, "=Chiapas")</f>
        <v>4.4470370274306639</v>
      </c>
      <c r="J12" s="6">
        <f>SUMIFS(Concentrado!K$2:K573,Concentrado!$A$2:$A573,"="&amp;$A12,Concentrado!$B$2:$B573, "=Chiapas")</f>
        <v>67.131370000000004</v>
      </c>
      <c r="K12" s="6">
        <f>SUMIFS(Concentrado!L$2:L573,Concentrado!$A$2:$A573,"="&amp;$A12,Concentrado!$B$2:$B573, "=Chiapas")</f>
        <v>0.41458135384632194</v>
      </c>
      <c r="L12" s="6">
        <f>SUMIFS(Concentrado!M$2:M573,Concentrado!$A$2:$A573,"="&amp;$A12,Concentrado!$B$2:$B573, "=Chiapas")</f>
        <v>2729.0980100000002</v>
      </c>
      <c r="M12" s="6">
        <f>SUMIFS(Concentrado!N$2:N573,Concentrado!$A$2:$A573,"="&amp;$A12,Concentrado!$B$2:$B573, "=Chiapas")</f>
        <v>16.854015459018683</v>
      </c>
      <c r="N12" s="6">
        <f>SUMIFS(Concentrado!O$2:O573,Concentrado!$A$2:$A573,"="&amp;$A12,Concentrado!$B$2:$B573, "=Chiapas")</f>
        <v>16192.568569999999</v>
      </c>
      <c r="O12" s="6">
        <f>SUMIFS(Concentrado!P$2:P573,Concentrado!$A$2:$A573,"="&amp;$A12,Concentrado!$B$2:$B573, "=Chiapas")</f>
        <v>1091.4311700000001</v>
      </c>
      <c r="P12" s="6">
        <f>SUMIFS(Concentrado!Q$2:Q573,Concentrado!$A$2:$A573,"="&amp;$A12,Concentrado!$B$2:$B573, "=Chiapas")</f>
        <v>0</v>
      </c>
      <c r="Q12" s="6">
        <f>SUMIFS(Concentrado!R$2:R573,Concentrado!$A$2:$A573,"="&amp;$A12,Concentrado!$B$2:$B573, "=Chiapas")</f>
        <v>0</v>
      </c>
      <c r="R12" s="6">
        <f>SUMIFS(Concentrado!S$2:S573,Concentrado!$A$2:$A573,"="&amp;$A12,Concentrado!$B$2:$B573, "=Chiapas")</f>
        <v>0</v>
      </c>
      <c r="S12" s="6">
        <f>SUMIFS(Concentrado!T$2:T573,Concentrado!$A$2:$A573,"="&amp;$A12,Concentrado!$B$2:$B573, "=Chiapas")</f>
        <v>1550.2835</v>
      </c>
      <c r="T12" s="6">
        <f>SUMIFS(Concentrado!U$2:U573,Concentrado!$A$2:$A573,"="&amp;$A12,Concentrado!$B$2:$B573, "=Chiapas")</f>
        <v>87.383340000000004</v>
      </c>
    </row>
    <row r="13" spans="1:20" x14ac:dyDescent="0.25">
      <c r="A13" s="3">
        <v>2014</v>
      </c>
      <c r="B13" s="6">
        <f>SUMIFS(Concentrado!C$2:C574,Concentrado!$A$2:$A574,"="&amp;$A13,Concentrado!$B$2:$B574, "=Chiapas")</f>
        <v>2560.4673499999999</v>
      </c>
      <c r="C13" s="6">
        <f>SUMIFS(Concentrado!D$2:D574,Concentrado!$A$2:$A574,"="&amp;$A13,Concentrado!$B$2:$B574, "=Chiapas")</f>
        <v>16.094373806660901</v>
      </c>
      <c r="D13" s="6">
        <f>SUMIFS(Concentrado!E$2:E574,Concentrado!$A$2:$A574,"="&amp;$A13,Concentrado!$B$2:$B574, "=Chiapas")</f>
        <v>6339.1706299999996</v>
      </c>
      <c r="E13" s="6">
        <f>SUMIFS(Concentrado!F$2:F574,Concentrado!$A$2:$A574,"="&amp;$A13,Concentrado!$B$2:$B574, "=Chiapas")</f>
        <v>39.846234221040184</v>
      </c>
      <c r="F13" s="6">
        <f>SUMIFS(Concentrado!G$2:G574,Concentrado!$A$2:$A574,"="&amp;$A13,Concentrado!$B$2:$B574, "=Chiapas")</f>
        <v>3107.3259400000002</v>
      </c>
      <c r="G13" s="6">
        <f>SUMIFS(Concentrado!H$2:H574,Concentrado!$A$2:$A574,"="&amp;$A13,Concentrado!$B$2:$B574, "=Chiapas")</f>
        <v>19.531772282702203</v>
      </c>
      <c r="H13" s="6">
        <f>SUMIFS(Concentrado!I$2:I574,Concentrado!$A$2:$A574,"="&amp;$A13,Concentrado!$B$2:$B574, "=Chiapas")</f>
        <v>1073.50641</v>
      </c>
      <c r="I13" s="6">
        <f>SUMIFS(Concentrado!J$2:J574,Concentrado!$A$2:$A574,"="&amp;$A13,Concentrado!$B$2:$B574, "=Chiapas")</f>
        <v>6.7477577663259707</v>
      </c>
      <c r="J13" s="6">
        <f>SUMIFS(Concentrado!K$2:K574,Concentrado!$A$2:$A574,"="&amp;$A13,Concentrado!$B$2:$B574, "=Chiapas")</f>
        <v>81.515320000000003</v>
      </c>
      <c r="K13" s="6">
        <f>SUMIFS(Concentrado!L$2:L574,Concentrado!$A$2:$A574,"="&amp;$A13,Concentrado!$B$2:$B574, "=Chiapas")</f>
        <v>0.51238225359506395</v>
      </c>
      <c r="L13" s="6">
        <f>SUMIFS(Concentrado!M$2:M574,Concentrado!$A$2:$A574,"="&amp;$A13,Concentrado!$B$2:$B574, "=Chiapas")</f>
        <v>2747.0977399999997</v>
      </c>
      <c r="M13" s="6">
        <f>SUMIFS(Concentrado!N$2:N574,Concentrado!$A$2:$A574,"="&amp;$A13,Concentrado!$B$2:$B574, "=Chiapas")</f>
        <v>17.267479669675676</v>
      </c>
      <c r="N13" s="6">
        <f>SUMIFS(Concentrado!O$2:O574,Concentrado!$A$2:$A574,"="&amp;$A13,Concentrado!$B$2:$B574, "=Chiapas")</f>
        <v>15909.08339</v>
      </c>
      <c r="O13" s="6">
        <f>SUMIFS(Concentrado!P$2:P574,Concentrado!$A$2:$A574,"="&amp;$A13,Concentrado!$B$2:$B574, "=Chiapas")</f>
        <v>1102.0986</v>
      </c>
      <c r="P13" s="6">
        <f>SUMIFS(Concentrado!Q$2:Q574,Concentrado!$A$2:$A574,"="&amp;$A13,Concentrado!$B$2:$B574, "=Chiapas")</f>
        <v>0</v>
      </c>
      <c r="Q13" s="6">
        <f>SUMIFS(Concentrado!R$2:R574,Concentrado!$A$2:$A574,"="&amp;$A13,Concentrado!$B$2:$B574, "=Chiapas")</f>
        <v>0</v>
      </c>
      <c r="R13" s="6">
        <f>SUMIFS(Concentrado!S$2:S574,Concentrado!$A$2:$A574,"="&amp;$A13,Concentrado!$B$2:$B574, "=Chiapas")</f>
        <v>0</v>
      </c>
      <c r="S13" s="6">
        <f>SUMIFS(Concentrado!T$2:T574,Concentrado!$A$2:$A574,"="&amp;$A13,Concentrado!$B$2:$B574, "=Chiapas")</f>
        <v>1549.37736</v>
      </c>
      <c r="T13" s="6">
        <f>SUMIFS(Concentrado!U$2:U574,Concentrado!$A$2:$A574,"="&amp;$A13,Concentrado!$B$2:$B574, "=Chiapas")</f>
        <v>95.621780000000001</v>
      </c>
    </row>
    <row r="14" spans="1:20" x14ac:dyDescent="0.25">
      <c r="A14" s="3">
        <v>2015</v>
      </c>
      <c r="B14" s="6">
        <f>SUMIFS(Concentrado!C$2:C575,Concentrado!$A$2:$A575,"="&amp;$A14,Concentrado!$B$2:$B575, "=Chiapas")</f>
        <v>2827.77549</v>
      </c>
      <c r="C14" s="6">
        <f>SUMIFS(Concentrado!D$2:D575,Concentrado!$A$2:$A575,"="&amp;$A14,Concentrado!$B$2:$B575, "=Chiapas")</f>
        <v>16.666669584154803</v>
      </c>
      <c r="D14" s="6">
        <f>SUMIFS(Concentrado!E$2:E575,Concentrado!$A$2:$A575,"="&amp;$A14,Concentrado!$B$2:$B575, "=Chiapas")</f>
        <v>6388.7263899999998</v>
      </c>
      <c r="E14" s="6">
        <f>SUMIFS(Concentrado!F$2:F575,Concentrado!$A$2:$A575,"="&amp;$A14,Concentrado!$B$2:$B575, "=Chiapas")</f>
        <v>37.654613027889326</v>
      </c>
      <c r="F14" s="6">
        <f>SUMIFS(Concentrado!G$2:G575,Concentrado!$A$2:$A575,"="&amp;$A14,Concentrado!$B$2:$B575, "=Chiapas")</f>
        <v>3645.47876</v>
      </c>
      <c r="G14" s="6">
        <f>SUMIFS(Concentrado!H$2:H575,Concentrado!$A$2:$A575,"="&amp;$A14,Concentrado!$B$2:$B575, "=Chiapas")</f>
        <v>21.486143501786405</v>
      </c>
      <c r="H14" s="6">
        <f>SUMIFS(Concentrado!I$2:I575,Concentrado!$A$2:$A575,"="&amp;$A14,Concentrado!$B$2:$B575, "=Chiapas")</f>
        <v>1174.8715199999999</v>
      </c>
      <c r="I14" s="6">
        <f>SUMIFS(Concentrado!J$2:J575,Concentrado!$A$2:$A575,"="&amp;$A14,Concentrado!$B$2:$B575, "=Chiapas")</f>
        <v>6.9245933762845224</v>
      </c>
      <c r="J14" s="6">
        <f>SUMIFS(Concentrado!K$2:K575,Concentrado!$A$2:$A575,"="&amp;$A14,Concentrado!$B$2:$B575, "=Chiapas")</f>
        <v>105.81298</v>
      </c>
      <c r="K14" s="6">
        <f>SUMIFS(Concentrado!L$2:L575,Concentrado!$A$2:$A575,"="&amp;$A14,Concentrado!$B$2:$B575, "=Chiapas")</f>
        <v>0.62365275518205321</v>
      </c>
      <c r="L14" s="6">
        <f>SUMIFS(Concentrado!M$2:M575,Concentrado!$A$2:$A575,"="&amp;$A14,Concentrado!$B$2:$B575, "=Chiapas")</f>
        <v>2823.9848299999999</v>
      </c>
      <c r="M14" s="6">
        <f>SUMIFS(Concentrado!N$2:N575,Concentrado!$A$2:$A575,"="&amp;$A14,Concentrado!$B$2:$B575, "=Chiapas")</f>
        <v>16.644327754702893</v>
      </c>
      <c r="N14" s="6">
        <f>SUMIFS(Concentrado!O$2:O575,Concentrado!$A$2:$A575,"="&amp;$A14,Concentrado!$B$2:$B575, "=Chiapas")</f>
        <v>16966.649969999999</v>
      </c>
      <c r="O14" s="6">
        <f>SUMIFS(Concentrado!P$2:P575,Concentrado!$A$2:$A575,"="&amp;$A14,Concentrado!$B$2:$B575, "=Chiapas")</f>
        <v>1133.10707</v>
      </c>
      <c r="P14" s="6">
        <f>SUMIFS(Concentrado!Q$2:Q575,Concentrado!$A$2:$A575,"="&amp;$A14,Concentrado!$B$2:$B575, "=Chiapas")</f>
        <v>0</v>
      </c>
      <c r="Q14" s="6">
        <f>SUMIFS(Concentrado!R$2:R575,Concentrado!$A$2:$A575,"="&amp;$A14,Concentrado!$B$2:$B575, "=Chiapas")</f>
        <v>0</v>
      </c>
      <c r="R14" s="6">
        <f>SUMIFS(Concentrado!S$2:S575,Concentrado!$A$2:$A575,"="&amp;$A14,Concentrado!$B$2:$B575, "=Chiapas")</f>
        <v>0</v>
      </c>
      <c r="S14" s="6">
        <f>SUMIFS(Concentrado!T$2:T575,Concentrado!$A$2:$A575,"="&amp;$A14,Concentrado!$B$2:$B575, "=Chiapas")</f>
        <v>1588.64797</v>
      </c>
      <c r="T14" s="6">
        <f>SUMIFS(Concentrado!U$2:U575,Concentrado!$A$2:$A575,"="&amp;$A14,Concentrado!$B$2:$B575, "=Chiapas")</f>
        <v>102.22978999999999</v>
      </c>
    </row>
    <row r="15" spans="1:20" x14ac:dyDescent="0.25">
      <c r="A15" s="3">
        <v>2016</v>
      </c>
      <c r="B15" s="6">
        <f>SUMIFS(Concentrado!C$2:C576,Concentrado!$A$2:$A576,"="&amp;$A15,Concentrado!$B$2:$B576, "=Chiapas")</f>
        <v>2990.6886500000001</v>
      </c>
      <c r="C15" s="6">
        <f>SUMIFS(Concentrado!D$2:D576,Concentrado!$A$2:$A576,"="&amp;$A15,Concentrado!$B$2:$B576, "=Chiapas")</f>
        <v>17.334491584170351</v>
      </c>
      <c r="D15" s="6">
        <f>SUMIFS(Concentrado!E$2:E576,Concentrado!$A$2:$A576,"="&amp;$A15,Concentrado!$B$2:$B576, "=Chiapas")</f>
        <v>6523.4870700000001</v>
      </c>
      <c r="E15" s="6">
        <f>SUMIFS(Concentrado!F$2:F576,Concentrado!$A$2:$A576,"="&amp;$A15,Concentrado!$B$2:$B576, "=Chiapas")</f>
        <v>37.811134808151664</v>
      </c>
      <c r="F15" s="6">
        <f>SUMIFS(Concentrado!G$2:G576,Concentrado!$A$2:$A576,"="&amp;$A15,Concentrado!$B$2:$B576, "=Chiapas")</f>
        <v>3690.14084</v>
      </c>
      <c r="G15" s="6">
        <f>SUMIFS(Concentrado!H$2:H576,Concentrado!$A$2:$A576,"="&amp;$A15,Concentrado!$B$2:$B576, "=Chiapas")</f>
        <v>21.388624100132695</v>
      </c>
      <c r="H15" s="6">
        <f>SUMIFS(Concentrado!I$2:I576,Concentrado!$A$2:$A576,"="&amp;$A15,Concentrado!$B$2:$B576, "=Chiapas")</f>
        <v>1091.8879300000001</v>
      </c>
      <c r="I15" s="6">
        <f>SUMIFS(Concentrado!J$2:J576,Concentrado!$A$2:$A576,"="&amp;$A15,Concentrado!$B$2:$B576, "=Chiapas")</f>
        <v>6.3287504479753132</v>
      </c>
      <c r="J15" s="6">
        <f>SUMIFS(Concentrado!K$2:K576,Concentrado!$A$2:$A576,"="&amp;$A15,Concentrado!$B$2:$B576, "=Chiapas")</f>
        <v>60.474850000000004</v>
      </c>
      <c r="K15" s="6">
        <f>SUMIFS(Concentrado!L$2:L576,Concentrado!$A$2:$A576,"="&amp;$A15,Concentrado!$B$2:$B576, "=Chiapas")</f>
        <v>0.35052153569344791</v>
      </c>
      <c r="L15" s="6">
        <f>SUMIFS(Concentrado!M$2:M576,Concentrado!$A$2:$A576,"="&amp;$A15,Concentrado!$B$2:$B576, "=Chiapas")</f>
        <v>2896.1407700000004</v>
      </c>
      <c r="M15" s="6">
        <f>SUMIFS(Concentrado!N$2:N576,Concentrado!$A$2:$A576,"="&amp;$A15,Concentrado!$B$2:$B576, "=Chiapas")</f>
        <v>16.786477523876531</v>
      </c>
      <c r="N15" s="6">
        <f>SUMIFS(Concentrado!O$2:O576,Concentrado!$A$2:$A576,"="&amp;$A15,Concentrado!$B$2:$B576, "=Chiapas")</f>
        <v>17252.820110000001</v>
      </c>
      <c r="O15" s="6">
        <f>SUMIFS(Concentrado!P$2:P576,Concentrado!$A$2:$A576,"="&amp;$A15,Concentrado!$B$2:$B576, "=Chiapas")</f>
        <v>1164.11554</v>
      </c>
      <c r="P15" s="6">
        <f>SUMIFS(Concentrado!Q$2:Q576,Concentrado!$A$2:$A576,"="&amp;$A15,Concentrado!$B$2:$B576, "=Chiapas")</f>
        <v>0</v>
      </c>
      <c r="Q15" s="6">
        <f>SUMIFS(Concentrado!R$2:R576,Concentrado!$A$2:$A576,"="&amp;$A15,Concentrado!$B$2:$B576, "=Chiapas")</f>
        <v>0</v>
      </c>
      <c r="R15" s="6">
        <f>SUMIFS(Concentrado!S$2:S576,Concentrado!$A$2:$A576,"="&amp;$A15,Concentrado!$B$2:$B576, "=Chiapas")</f>
        <v>0</v>
      </c>
      <c r="S15" s="6">
        <f>SUMIFS(Concentrado!T$2:T576,Concentrado!$A$2:$A576,"="&amp;$A15,Concentrado!$B$2:$B576, "=Chiapas")</f>
        <v>1642.9418700000001</v>
      </c>
      <c r="T15" s="6">
        <f>SUMIFS(Concentrado!U$2:U576,Concentrado!$A$2:$A576,"="&amp;$A15,Concentrado!$B$2:$B576, "=Chiapas")</f>
        <v>89.083359999999999</v>
      </c>
    </row>
    <row r="16" spans="1:20" x14ac:dyDescent="0.25">
      <c r="A16" s="3">
        <v>2017</v>
      </c>
      <c r="B16" s="6">
        <f>SUMIFS(Concentrado!C$2:C577,Concentrado!$A$2:$A577,"="&amp;$A16,Concentrado!$B$2:$B577, "=Chiapas")</f>
        <v>3151.7383500000001</v>
      </c>
      <c r="C16" s="6">
        <f>SUMIFS(Concentrado!D$2:D577,Concentrado!$A$2:$A577,"="&amp;$A16,Concentrado!$B$2:$B577, "=Chiapas")</f>
        <v>17.293539028290933</v>
      </c>
      <c r="D16" s="6">
        <f>SUMIFS(Concentrado!E$2:E577,Concentrado!$A$2:$A577,"="&amp;$A16,Concentrado!$B$2:$B577, "=Chiapas")</f>
        <v>6935.0823099999998</v>
      </c>
      <c r="E16" s="6">
        <f>SUMIFS(Concentrado!F$2:F577,Concentrado!$A$2:$A577,"="&amp;$A16,Concentrado!$B$2:$B577, "=Chiapas")</f>
        <v>38.052688159343887</v>
      </c>
      <c r="F16" s="6">
        <f>SUMIFS(Concentrado!G$2:G577,Concentrado!$A$2:$A577,"="&amp;$A16,Concentrado!$B$2:$B577, "=Chiapas")</f>
        <v>4158.7935799999996</v>
      </c>
      <c r="G16" s="6">
        <f>SUMIFS(Concentrado!H$2:H577,Concentrado!$A$2:$A577,"="&amp;$A16,Concentrado!$B$2:$B577, "=Chiapas")</f>
        <v>22.819235323368694</v>
      </c>
      <c r="H16" s="6">
        <f>SUMIFS(Concentrado!I$2:I577,Concentrado!$A$2:$A577,"="&amp;$A16,Concentrado!$B$2:$B577, "=Chiapas")</f>
        <v>999.60733000000005</v>
      </c>
      <c r="I16" s="6">
        <f>SUMIFS(Concentrado!J$2:J577,Concentrado!$A$2:$A577,"="&amp;$A16,Concentrado!$B$2:$B577, "=Chiapas")</f>
        <v>5.4848297842746669</v>
      </c>
      <c r="J16" s="6">
        <f>SUMIFS(Concentrado!K$2:K577,Concentrado!$A$2:$A577,"="&amp;$A16,Concentrado!$B$2:$B577, "=Chiapas")</f>
        <v>122.80682</v>
      </c>
      <c r="K16" s="6">
        <f>SUMIFS(Concentrado!L$2:L577,Concentrado!$A$2:$A577,"="&amp;$A16,Concentrado!$B$2:$B577, "=Chiapas")</f>
        <v>0.67383910044763062</v>
      </c>
      <c r="L16" s="6">
        <f>SUMIFS(Concentrado!M$2:M577,Concentrado!$A$2:$A577,"="&amp;$A16,Concentrado!$B$2:$B577, "=Chiapas")</f>
        <v>2856.9187699999998</v>
      </c>
      <c r="M16" s="6">
        <f>SUMIFS(Concentrado!N$2:N577,Concentrado!$A$2:$A577,"="&amp;$A16,Concentrado!$B$2:$B577, "=Chiapas")</f>
        <v>15.675868604274184</v>
      </c>
      <c r="N16" s="6">
        <f>SUMIFS(Concentrado!O$2:O577,Concentrado!$A$2:$A577,"="&amp;$A16,Concentrado!$B$2:$B577, "=Chiapas")</f>
        <v>18224.94716</v>
      </c>
      <c r="O16" s="6">
        <f>SUMIFS(Concentrado!P$2:P577,Concentrado!$A$2:$A577,"="&amp;$A16,Concentrado!$B$2:$B577, "=Chiapas")</f>
        <v>1037.2252599999999</v>
      </c>
      <c r="P16" s="6">
        <f>SUMIFS(Concentrado!Q$2:Q577,Concentrado!$A$2:$A577,"="&amp;$A16,Concentrado!$B$2:$B577, "=Chiapas")</f>
        <v>0</v>
      </c>
      <c r="Q16" s="6">
        <f>SUMIFS(Concentrado!R$2:R577,Concentrado!$A$2:$A577,"="&amp;$A16,Concentrado!$B$2:$B577, "=Chiapas")</f>
        <v>0</v>
      </c>
      <c r="R16" s="6">
        <f>SUMIFS(Concentrado!S$2:S577,Concentrado!$A$2:$A577,"="&amp;$A16,Concentrado!$B$2:$B577, "=Chiapas")</f>
        <v>0</v>
      </c>
      <c r="S16" s="6">
        <f>SUMIFS(Concentrado!T$2:T577,Concentrado!$A$2:$A577,"="&amp;$A16,Concentrado!$B$2:$B577, "=Chiapas")</f>
        <v>1729.05593</v>
      </c>
      <c r="T16" s="6">
        <f>SUMIFS(Concentrado!U$2:U577,Concentrado!$A$2:$A577,"="&amp;$A16,Concentrado!$B$2:$B577, "=Chiapas")</f>
        <v>90.63758</v>
      </c>
    </row>
    <row r="17" spans="1:20" x14ac:dyDescent="0.25">
      <c r="A17" s="3">
        <v>2018</v>
      </c>
      <c r="B17" s="6">
        <f>SUMIFS(Concentrado!C$2:C578,Concentrado!$A$2:$A578,"="&amp;$A17,Concentrado!$B$2:$B578, "=Chiapas")</f>
        <v>3322.7553200000002</v>
      </c>
      <c r="C17" s="6">
        <f>SUMIFS(Concentrado!D$2:D578,Concentrado!$A$2:$A578,"="&amp;$A17,Concentrado!$B$2:$B578, "=Chiapas")</f>
        <v>18.523874691326974</v>
      </c>
      <c r="D17" s="6">
        <f>SUMIFS(Concentrado!E$2:E578,Concentrado!$A$2:$A578,"="&amp;$A17,Concentrado!$B$2:$B578, "=Chiapas")</f>
        <v>6481.1573399999997</v>
      </c>
      <c r="E17" s="6">
        <f>SUMIFS(Concentrado!F$2:F578,Concentrado!$A$2:$A578,"="&amp;$A17,Concentrado!$B$2:$B578, "=Chiapas")</f>
        <v>36.131503784917285</v>
      </c>
      <c r="F17" s="6">
        <f>SUMIFS(Concentrado!G$2:G578,Concentrado!$A$2:$A578,"="&amp;$A17,Concentrado!$B$2:$B578, "=Chiapas")</f>
        <v>4165.0172899999998</v>
      </c>
      <c r="G17" s="6">
        <f>SUMIFS(Concentrado!H$2:H578,Concentrado!$A$2:$A578,"="&amp;$A17,Concentrado!$B$2:$B578, "=Chiapas")</f>
        <v>23.219361926165018</v>
      </c>
      <c r="H17" s="6">
        <f>SUMIFS(Concentrado!I$2:I578,Concentrado!$A$2:$A578,"="&amp;$A17,Concentrado!$B$2:$B578, "=Chiapas")</f>
        <v>1142.22622</v>
      </c>
      <c r="I17" s="6">
        <f>SUMIFS(Concentrado!J$2:J578,Concentrado!$A$2:$A578,"="&amp;$A17,Concentrado!$B$2:$B578, "=Chiapas")</f>
        <v>6.3677440349198129</v>
      </c>
      <c r="J17" s="6">
        <f>SUMIFS(Concentrado!K$2:K578,Concentrado!$A$2:$A578,"="&amp;$A17,Concentrado!$B$2:$B578, "=Chiapas")</f>
        <v>0.63134000000000001</v>
      </c>
      <c r="K17" s="6">
        <f>SUMIFS(Concentrado!L$2:L578,Concentrado!$A$2:$A578,"="&amp;$A17,Concentrado!$B$2:$B578, "=Chiapas")</f>
        <v>3.5196281162292661E-3</v>
      </c>
      <c r="L17" s="6">
        <f>SUMIFS(Concentrado!M$2:M578,Concentrado!$A$2:$A578,"="&amp;$A17,Concentrado!$B$2:$B578, "=Chiapas")</f>
        <v>2825.9030400000001</v>
      </c>
      <c r="M17" s="6">
        <f>SUMIFS(Concentrado!N$2:N578,Concentrado!$A$2:$A578,"="&amp;$A17,Concentrado!$B$2:$B578, "=Chiapas")</f>
        <v>15.753995934554688</v>
      </c>
      <c r="N17" s="6">
        <f>SUMIFS(Concentrado!O$2:O578,Concentrado!$A$2:$A578,"="&amp;$A17,Concentrado!$B$2:$B578, "=Chiapas")</f>
        <v>17937.690549999999</v>
      </c>
      <c r="O17" s="6">
        <f>SUMIFS(Concentrado!P$2:P578,Concentrado!$A$2:$A578,"="&amp;$A17,Concentrado!$B$2:$B578, "=Chiapas")</f>
        <v>990.98037999999997</v>
      </c>
      <c r="P17" s="6">
        <f>SUMIFS(Concentrado!Q$2:Q578,Concentrado!$A$2:$A578,"="&amp;$A17,Concentrado!$B$2:$B578, "=Chiapas")</f>
        <v>0</v>
      </c>
      <c r="Q17" s="6">
        <f>SUMIFS(Concentrado!R$2:R578,Concentrado!$A$2:$A578,"="&amp;$A17,Concentrado!$B$2:$B578, "=Chiapas")</f>
        <v>0</v>
      </c>
      <c r="R17" s="6">
        <f>SUMIFS(Concentrado!S$2:S578,Concentrado!$A$2:$A578,"="&amp;$A17,Concentrado!$B$2:$B578, "=Chiapas")</f>
        <v>0</v>
      </c>
      <c r="S17" s="6">
        <f>SUMIFS(Concentrado!T$2:T578,Concentrado!$A$2:$A578,"="&amp;$A17,Concentrado!$B$2:$B578, "=Chiapas")</f>
        <v>1742.8448599999999</v>
      </c>
      <c r="T17" s="6">
        <f>SUMIFS(Concentrado!U$2:U578,Concentrado!$A$2:$A578,"="&amp;$A17,Concentrado!$B$2:$B578, "=Chiapas")</f>
        <v>92.077799999999996</v>
      </c>
    </row>
    <row r="18" spans="1:20" x14ac:dyDescent="0.25">
      <c r="A18" s="3">
        <v>2019</v>
      </c>
      <c r="B18" s="6">
        <f>SUMIFS(Concentrado!C$2:C579,Concentrado!$A$2:$A579,"="&amp;$A18,Concentrado!$B$2:$B579, "=Chiapas")</f>
        <v>3545.5490199999999</v>
      </c>
      <c r="C18" s="6">
        <f>SUMIFS(Concentrado!D$2:D579,Concentrado!$A$2:$A579,"="&amp;$A18,Concentrado!$B$2:$B579, "=Chiapas")</f>
        <v>18.42859562098036</v>
      </c>
      <c r="D18" s="6">
        <f>SUMIFS(Concentrado!E$2:E579,Concentrado!$A$2:$A579,"="&amp;$A18,Concentrado!$B$2:$B579, "=Chiapas")</f>
        <v>6442.3659399999997</v>
      </c>
      <c r="E18" s="6">
        <f>SUMIFS(Concentrado!F$2:F579,Concentrado!$A$2:$A579,"="&amp;$A18,Concentrado!$B$2:$B579, "=Chiapas")</f>
        <v>33.485295529953504</v>
      </c>
      <c r="F18" s="6">
        <f>SUMIFS(Concentrado!G$2:G579,Concentrado!$A$2:$A579,"="&amp;$A18,Concentrado!$B$2:$B579, "=Chiapas")</f>
        <v>4572.5459700000001</v>
      </c>
      <c r="G18" s="6">
        <f>SUMIFS(Concentrado!H$2:H579,Concentrado!$A$2:$A579,"="&amp;$A18,Concentrado!$B$2:$B579, "=Chiapas")</f>
        <v>23.766587392852742</v>
      </c>
      <c r="H18" s="6">
        <f>SUMIFS(Concentrado!I$2:I579,Concentrado!$A$2:$A579,"="&amp;$A18,Concentrado!$B$2:$B579, "=Chiapas")</f>
        <v>1327.56521</v>
      </c>
      <c r="I18" s="6">
        <f>SUMIFS(Concentrado!J$2:J579,Concentrado!$A$2:$A579,"="&amp;$A18,Concentrado!$B$2:$B579, "=Chiapas")</f>
        <v>6.9002465563349826</v>
      </c>
      <c r="J18" s="6">
        <f>SUMIFS(Concentrado!K$2:K579,Concentrado!$A$2:$A579,"="&amp;$A18,Concentrado!$B$2:$B579, "=Chiapas")</f>
        <v>453.30844999999999</v>
      </c>
      <c r="K18" s="6">
        <f>SUMIFS(Concentrado!L$2:L579,Concentrado!$A$2:$A579,"="&amp;$A18,Concentrado!$B$2:$B579, "=Chiapas")</f>
        <v>2.3561479673529928</v>
      </c>
      <c r="L18" s="6">
        <f>SUMIFS(Concentrado!M$2:M579,Concentrado!$A$2:$A579,"="&amp;$A18,Concentrado!$B$2:$B579, "=Chiapas")</f>
        <v>2898.0534400000001</v>
      </c>
      <c r="M18" s="6">
        <f>SUMIFS(Concentrado!N$2:N579,Concentrado!$A$2:$A579,"="&amp;$A18,Concentrado!$B$2:$B579, "=Chiapas")</f>
        <v>15.063126932525408</v>
      </c>
      <c r="N18" s="6">
        <f>SUMIFS(Concentrado!O$2:O579,Concentrado!$A$2:$A579,"="&amp;$A18,Concentrado!$B$2:$B579, "=Chiapas")</f>
        <v>19239.388030000002</v>
      </c>
      <c r="O18" s="6">
        <f>SUMIFS(Concentrado!P$2:P579,Concentrado!$A$2:$A579,"="&amp;$A18,Concentrado!$B$2:$B579, "=Chiapas")</f>
        <v>1018.6191700000001</v>
      </c>
      <c r="P18" s="6">
        <f>SUMIFS(Concentrado!Q$2:Q579,Concentrado!$A$2:$A579,"="&amp;$A18,Concentrado!$B$2:$B579, "=Chiapas")</f>
        <v>0</v>
      </c>
      <c r="Q18" s="6">
        <f>SUMIFS(Concentrado!R$2:R579,Concentrado!$A$2:$A579,"="&amp;$A18,Concentrado!$B$2:$B579, "=Chiapas")</f>
        <v>0</v>
      </c>
      <c r="R18" s="6">
        <f>SUMIFS(Concentrado!S$2:S579,Concentrado!$A$2:$A579,"="&amp;$A18,Concentrado!$B$2:$B579, "=Chiapas")</f>
        <v>0</v>
      </c>
      <c r="S18" s="6">
        <f>SUMIFS(Concentrado!T$2:T579,Concentrado!$A$2:$A579,"="&amp;$A18,Concentrado!$B$2:$B579, "=Chiapas")</f>
        <v>1791.8279700000001</v>
      </c>
      <c r="T18" s="6">
        <f>SUMIFS(Concentrado!U$2:U579,Concentrado!$A$2:$A579,"="&amp;$A18,Concentrado!$B$2:$B579, "=Chiapas")</f>
        <v>87.606300000000005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"=Chihuahua")</f>
        <v>4111.9758000000002</v>
      </c>
      <c r="C2" s="6">
        <f>SUMIFS(Concentrado!D$2:D563,Concentrado!$A$2:$A563,"="&amp;$A2,Concentrado!$B$2:$B563, "=Chihuahua")</f>
        <v>67.133555648151372</v>
      </c>
      <c r="D2" s="6">
        <f>SUMIFS(Concentrado!E$2:E563,Concentrado!$A$2:$A563,"="&amp;$A2,Concentrado!$B$2:$B563, "=Chihuahua")</f>
        <v>358.35419000000002</v>
      </c>
      <c r="E2" s="6">
        <f>SUMIFS(Concentrado!F$2:F563,Concentrado!$A$2:$A563,"="&amp;$A2,Concentrado!$B$2:$B563, "=Chihuahua")</f>
        <v>5.8506158903253285</v>
      </c>
      <c r="F2" s="6">
        <f>SUMIFS(Concentrado!G$2:G563,Concentrado!$A$2:$A563,"="&amp;$A2,Concentrado!$B$2:$B563, "=Chihuahua")</f>
        <v>885.56200000000001</v>
      </c>
      <c r="G2" s="6">
        <f>SUMIFS(Concentrado!H$2:H563,Concentrado!$A$2:$A563,"="&amp;$A2,Concentrado!$B$2:$B563, "=Chihuahua")</f>
        <v>14.457995060887328</v>
      </c>
      <c r="H2" s="6">
        <f>SUMIFS(Concentrado!I$2:I563,Concentrado!$A$2:$A563,"="&amp;$A2,Concentrado!$B$2:$B563, "=Chihuahua")</f>
        <v>362.78870000000001</v>
      </c>
      <c r="I2" s="6">
        <f>SUMIFS(Concentrado!J$2:J563,Concentrado!$A$2:$A563,"="&amp;$A2,Concentrado!$B$2:$B563, "=Chihuahua")</f>
        <v>5.9230152521740251</v>
      </c>
      <c r="J2" s="6">
        <f>SUMIFS(Concentrado!K$2:K563,Concentrado!$A$2:$A563,"="&amp;$A2,Concentrado!$B$2:$B563, "=Chihuahua")</f>
        <v>359.99900000000002</v>
      </c>
      <c r="K2" s="6">
        <f>SUMIFS(Concentrado!L$2:L563,Concentrado!$A$2:$A563,"="&amp;$A2,Concentrado!$B$2:$B563, "=Chihuahua")</f>
        <v>5.8774696338871548</v>
      </c>
      <c r="L2" s="6">
        <f>SUMIFS(Concentrado!M$2:M563,Concentrado!$A$2:$A563,"="&amp;$A2,Concentrado!$B$2:$B563, "=Chihuahua")</f>
        <v>46.388109999999998</v>
      </c>
      <c r="M2" s="6">
        <f>SUMIFS(Concentrado!N$2:N563,Concentrado!$A$2:$A563,"="&amp;$A2,Concentrado!$B$2:$B563, "=Chihuahua")</f>
        <v>0.75734851457481012</v>
      </c>
      <c r="N2" s="6">
        <f>SUMIFS(Concentrado!O$2:O563,Concentrado!$A$2:$A563,"="&amp;$A2,Concentrado!$B$2:$B563, "=Chihuahua")</f>
        <v>6125.0677999999998</v>
      </c>
      <c r="O2" s="6">
        <f>SUMIFS(Concentrado!P$2:P563,Concentrado!$A$2:$A563,"="&amp;$A2,Concentrado!$B$2:$B563, "=Chihuahua")</f>
        <v>0</v>
      </c>
      <c r="P2" s="6">
        <f>SUMIFS(Concentrado!Q$2:Q563,Concentrado!$A$2:$A563,"="&amp;$A2,Concentrado!$B$2:$B563, "=Chihuahua")</f>
        <v>0</v>
      </c>
      <c r="Q2" s="6">
        <f>SUMIFS(Concentrado!R$2:R563,Concentrado!$A$2:$A563,"="&amp;$A2,Concentrado!$B$2:$B563, "=Chihuahua")</f>
        <v>0</v>
      </c>
      <c r="R2" s="6">
        <f>SUMIFS(Concentrado!S$2:S563,Concentrado!$A$2:$A563,"="&amp;$A2,Concentrado!$B$2:$B563, "=Chihuahua")</f>
        <v>0</v>
      </c>
      <c r="S2" s="6">
        <f>SUMIFS(Concentrado!T$2:T563,Concentrado!$A$2:$A563,"="&amp;$A2,Concentrado!$B$2:$B563, "=Chihuahua")</f>
        <v>0</v>
      </c>
      <c r="T2" s="6">
        <f>SUMIFS(Concentrado!U$2:U563,Concentrado!$A$2:$A563,"="&amp;$A2,Concentrado!$B$2:$B563, "=Chihuahua")</f>
        <v>46.388109999999998</v>
      </c>
    </row>
    <row r="3" spans="1:20" x14ac:dyDescent="0.25">
      <c r="A3" s="3">
        <v>2004</v>
      </c>
      <c r="B3" s="6">
        <f>SUMIFS(Concentrado!C$2:C564,Concentrado!$A$2:$A564,"="&amp;$A3,Concentrado!$B$2:$B564, "=Chihuahua")</f>
        <v>5032.4989999999998</v>
      </c>
      <c r="C3" s="6">
        <f>SUMIFS(Concentrado!D$2:D564,Concentrado!$A$2:$A564,"="&amp;$A3,Concentrado!$B$2:$B564, "=Chihuahua")</f>
        <v>69.67457518548143</v>
      </c>
      <c r="D3" s="6">
        <f>SUMIFS(Concentrado!E$2:E564,Concentrado!$A$2:$A564,"="&amp;$A3,Concentrado!$B$2:$B564, "=Chihuahua")</f>
        <v>159.83002999999999</v>
      </c>
      <c r="E3" s="6">
        <f>SUMIFS(Concentrado!F$2:F564,Concentrado!$A$2:$A564,"="&amp;$A3,Concentrado!$B$2:$B564, "=Chihuahua")</f>
        <v>2.2128349041167725</v>
      </c>
      <c r="F3" s="6">
        <f>SUMIFS(Concentrado!G$2:G564,Concentrado!$A$2:$A564,"="&amp;$A3,Concentrado!$B$2:$B564, "=Chihuahua")</f>
        <v>1000.535</v>
      </c>
      <c r="G3" s="6">
        <f>SUMIFS(Concentrado!H$2:H564,Concentrado!$A$2:$A564,"="&amp;$A3,Concentrado!$B$2:$B564, "=Chihuahua")</f>
        <v>13.852332823753303</v>
      </c>
      <c r="H3" s="6">
        <f>SUMIFS(Concentrado!I$2:I564,Concentrado!$A$2:$A564,"="&amp;$A3,Concentrado!$B$2:$B564, "=Chihuahua")</f>
        <v>383.10599999999999</v>
      </c>
      <c r="I3" s="6">
        <f>SUMIFS(Concentrado!J$2:J564,Concentrado!$A$2:$A564,"="&amp;$A3,Concentrado!$B$2:$B564, "=Chihuahua")</f>
        <v>5.3040741391124078</v>
      </c>
      <c r="J3" s="6">
        <f>SUMIFS(Concentrado!K$2:K564,Concentrado!$A$2:$A564,"="&amp;$A3,Concentrado!$B$2:$B564, "=Chihuahua")</f>
        <v>423.60700000000003</v>
      </c>
      <c r="K3" s="6">
        <f>SUMIFS(Concentrado!L$2:L564,Concentrado!$A$2:$A564,"="&amp;$A3,Concentrado!$B$2:$B564, "=Chihuahua")</f>
        <v>5.8648074784706843</v>
      </c>
      <c r="L3" s="6">
        <f>SUMIFS(Concentrado!M$2:M564,Concentrado!$A$2:$A564,"="&amp;$A3,Concentrado!$B$2:$B564, "=Chihuahua")</f>
        <v>223.28581</v>
      </c>
      <c r="M3" s="6">
        <f>SUMIFS(Concentrado!N$2:N564,Concentrado!$A$2:$A564,"="&amp;$A3,Concentrado!$B$2:$B564, "=Chihuahua")</f>
        <v>3.0913754690653934</v>
      </c>
      <c r="N3" s="6">
        <f>SUMIFS(Concentrado!O$2:O564,Concentrado!$A$2:$A564,"="&amp;$A3,Concentrado!$B$2:$B564, "=Chihuahua")</f>
        <v>7222.8628399999998</v>
      </c>
      <c r="O3" s="6">
        <f>SUMIFS(Concentrado!P$2:P564,Concentrado!$A$2:$A564,"="&amp;$A3,Concentrado!$B$2:$B564, "=Chihuahua")</f>
        <v>0</v>
      </c>
      <c r="P3" s="6">
        <f>SUMIFS(Concentrado!Q$2:Q564,Concentrado!$A$2:$A564,"="&amp;$A3,Concentrado!$B$2:$B564, "=Chihuahua")</f>
        <v>0</v>
      </c>
      <c r="Q3" s="6">
        <f>SUMIFS(Concentrado!R$2:R564,Concentrado!$A$2:$A564,"="&amp;$A3,Concentrado!$B$2:$B564, "=Chihuahua")</f>
        <v>0</v>
      </c>
      <c r="R3" s="6">
        <f>SUMIFS(Concentrado!S$2:S564,Concentrado!$A$2:$A564,"="&amp;$A3,Concentrado!$B$2:$B564, "=Chihuahua")</f>
        <v>0</v>
      </c>
      <c r="S3" s="6">
        <f>SUMIFS(Concentrado!T$2:T564,Concentrado!$A$2:$A564,"="&amp;$A3,Concentrado!$B$2:$B564, "=Chihuahua")</f>
        <v>176.41229999999999</v>
      </c>
      <c r="T3" s="6">
        <f>SUMIFS(Concentrado!U$2:U564,Concentrado!$A$2:$A564,"="&amp;$A3,Concentrado!$B$2:$B564, "=Chihuahua")</f>
        <v>46.873510000000003</v>
      </c>
    </row>
    <row r="4" spans="1:20" x14ac:dyDescent="0.25">
      <c r="A4" s="3">
        <v>2005</v>
      </c>
      <c r="B4" s="6">
        <f>SUMIFS(Concentrado!C$2:C565,Concentrado!$A$2:$A565,"="&amp;$A4,Concentrado!$B$2:$B565, "=Chihuahua")</f>
        <v>4632.6908999999996</v>
      </c>
      <c r="C4" s="6">
        <f>SUMIFS(Concentrado!D$2:D565,Concentrado!$A$2:$A565,"="&amp;$A4,Concentrado!$B$2:$B565, "=Chihuahua")</f>
        <v>62.349508099610276</v>
      </c>
      <c r="D4" s="6">
        <f>SUMIFS(Concentrado!E$2:E565,Concentrado!$A$2:$A565,"="&amp;$A4,Concentrado!$B$2:$B565, "=Chihuahua")</f>
        <v>417.63598000000002</v>
      </c>
      <c r="E4" s="6">
        <f>SUMIFS(Concentrado!F$2:F565,Concentrado!$A$2:$A565,"="&amp;$A4,Concentrado!$B$2:$B565, "=Chihuahua")</f>
        <v>5.6207932883453715</v>
      </c>
      <c r="F4" s="6">
        <f>SUMIFS(Concentrado!G$2:G565,Concentrado!$A$2:$A565,"="&amp;$A4,Concentrado!$B$2:$B565, "=Chihuahua")</f>
        <v>1079.508</v>
      </c>
      <c r="G4" s="6">
        <f>SUMIFS(Concentrado!H$2:H565,Concentrado!$A$2:$A565,"="&amp;$A4,Concentrado!$B$2:$B565, "=Chihuahua")</f>
        <v>14.528660392514874</v>
      </c>
      <c r="H4" s="6">
        <f>SUMIFS(Concentrado!I$2:I565,Concentrado!$A$2:$A565,"="&amp;$A4,Concentrado!$B$2:$B565, "=Chihuahua")</f>
        <v>416.39400000000001</v>
      </c>
      <c r="I4" s="6">
        <f>SUMIFS(Concentrado!J$2:J565,Concentrado!$A$2:$A565,"="&amp;$A4,Concentrado!$B$2:$B565, "=Chihuahua")</f>
        <v>5.60407798319312</v>
      </c>
      <c r="J4" s="6">
        <f>SUMIFS(Concentrado!K$2:K565,Concentrado!$A$2:$A565,"="&amp;$A4,Concentrado!$B$2:$B565, "=Chihuahua")</f>
        <v>622.01099999999997</v>
      </c>
      <c r="K4" s="6">
        <f>SUMIFS(Concentrado!L$2:L565,Concentrado!$A$2:$A565,"="&amp;$A4,Concentrado!$B$2:$B565, "=Chihuahua")</f>
        <v>8.3713938010728679</v>
      </c>
      <c r="L4" s="6">
        <f>SUMIFS(Concentrado!M$2:M565,Concentrado!$A$2:$A565,"="&amp;$A4,Concentrado!$B$2:$B565, "=Chihuahua")</f>
        <v>261.95650999999998</v>
      </c>
      <c r="M4" s="6">
        <f>SUMIFS(Concentrado!N$2:N565,Concentrado!$A$2:$A565,"="&amp;$A4,Concentrado!$B$2:$B565, "=Chihuahua")</f>
        <v>3.5255664352634968</v>
      </c>
      <c r="N4" s="6">
        <f>SUMIFS(Concentrado!O$2:O565,Concentrado!$A$2:$A565,"="&amp;$A4,Concentrado!$B$2:$B565, "=Chihuahua")</f>
        <v>7430.1963899999992</v>
      </c>
      <c r="O4" s="6">
        <f>SUMIFS(Concentrado!P$2:P565,Concentrado!$A$2:$A565,"="&amp;$A4,Concentrado!$B$2:$B565, "=Chihuahua")</f>
        <v>0</v>
      </c>
      <c r="P4" s="6">
        <f>SUMIFS(Concentrado!Q$2:Q565,Concentrado!$A$2:$A565,"="&amp;$A4,Concentrado!$B$2:$B565, "=Chihuahua")</f>
        <v>0</v>
      </c>
      <c r="Q4" s="6">
        <f>SUMIFS(Concentrado!R$2:R565,Concentrado!$A$2:$A565,"="&amp;$A4,Concentrado!$B$2:$B565, "=Chihuahua")</f>
        <v>0</v>
      </c>
      <c r="R4" s="6">
        <f>SUMIFS(Concentrado!S$2:S565,Concentrado!$A$2:$A565,"="&amp;$A4,Concentrado!$B$2:$B565, "=Chihuahua")</f>
        <v>0</v>
      </c>
      <c r="S4" s="6">
        <f>SUMIFS(Concentrado!T$2:T565,Concentrado!$A$2:$A565,"="&amp;$A4,Concentrado!$B$2:$B565, "=Chihuahua")</f>
        <v>202.2884</v>
      </c>
      <c r="T4" s="6">
        <f>SUMIFS(Concentrado!U$2:U565,Concentrado!$A$2:$A565,"="&amp;$A4,Concentrado!$B$2:$B565, "=Chihuahua")</f>
        <v>59.668109999999999</v>
      </c>
    </row>
    <row r="5" spans="1:20" x14ac:dyDescent="0.25">
      <c r="A5" s="3">
        <v>2006</v>
      </c>
      <c r="B5" s="6">
        <f>SUMIFS(Concentrado!C$2:C566,Concentrado!$A$2:$A566,"="&amp;$A5,Concentrado!$B$2:$B566, "=Chihuahua")</f>
        <v>5315.0956999999999</v>
      </c>
      <c r="C5" s="6">
        <f>SUMIFS(Concentrado!D$2:D566,Concentrado!$A$2:$A566,"="&amp;$A5,Concentrado!$B$2:$B566, "=Chihuahua")</f>
        <v>60.955424871083288</v>
      </c>
      <c r="D5" s="6">
        <f>SUMIFS(Concentrado!E$2:E566,Concentrado!$A$2:$A566,"="&amp;$A5,Concentrado!$B$2:$B566, "=Chihuahua")</f>
        <v>698.34064000000001</v>
      </c>
      <c r="E5" s="6">
        <f>SUMIFS(Concentrado!F$2:F566,Concentrado!$A$2:$A566,"="&amp;$A5,Concentrado!$B$2:$B566, "=Chihuahua")</f>
        <v>8.0088210671247584</v>
      </c>
      <c r="F5" s="6">
        <f>SUMIFS(Concentrado!G$2:G566,Concentrado!$A$2:$A566,"="&amp;$A5,Concentrado!$B$2:$B566, "=Chihuahua")</f>
        <v>1147.818</v>
      </c>
      <c r="G5" s="6">
        <f>SUMIFS(Concentrado!H$2:H566,Concentrado!$A$2:$A566,"="&amp;$A5,Concentrado!$B$2:$B566, "=Chihuahua")</f>
        <v>13.163588731747028</v>
      </c>
      <c r="H5" s="6">
        <f>SUMIFS(Concentrado!I$2:I566,Concentrado!$A$2:$A566,"="&amp;$A5,Concentrado!$B$2:$B566, "=Chihuahua")</f>
        <v>446.90683999999999</v>
      </c>
      <c r="I5" s="6">
        <f>SUMIFS(Concentrado!J$2:J566,Concentrado!$A$2:$A566,"="&amp;$A5,Concentrado!$B$2:$B566, "=Chihuahua")</f>
        <v>5.1252880188014753</v>
      </c>
      <c r="J5" s="6">
        <f>SUMIFS(Concentrado!K$2:K566,Concentrado!$A$2:$A566,"="&amp;$A5,Concentrado!$B$2:$B566, "=Chihuahua")</f>
        <v>781.2</v>
      </c>
      <c r="K5" s="6">
        <f>SUMIFS(Concentrado!L$2:L566,Concentrado!$A$2:$A566,"="&amp;$A5,Concentrado!$B$2:$B566, "=Chihuahua")</f>
        <v>8.9590819426431523</v>
      </c>
      <c r="L5" s="6">
        <f>SUMIFS(Concentrado!M$2:M566,Concentrado!$A$2:$A566,"="&amp;$A5,Concentrado!$B$2:$B566, "=Chihuahua")</f>
        <v>330.28224999999998</v>
      </c>
      <c r="M5" s="6">
        <f>SUMIFS(Concentrado!N$2:N566,Concentrado!$A$2:$A566,"="&amp;$A5,Concentrado!$B$2:$B566, "=Chihuahua")</f>
        <v>3.7877953686002956</v>
      </c>
      <c r="N5" s="6">
        <f>SUMIFS(Concentrado!O$2:O566,Concentrado!$A$2:$A566,"="&amp;$A5,Concentrado!$B$2:$B566, "=Chihuahua")</f>
        <v>8719.6434300000001</v>
      </c>
      <c r="O5" s="6">
        <f>SUMIFS(Concentrado!P$2:P566,Concentrado!$A$2:$A566,"="&amp;$A5,Concentrado!$B$2:$B566, "=Chihuahua")</f>
        <v>0</v>
      </c>
      <c r="P5" s="6">
        <f>SUMIFS(Concentrado!Q$2:Q566,Concentrado!$A$2:$A566,"="&amp;$A5,Concentrado!$B$2:$B566, "=Chihuahua")</f>
        <v>0</v>
      </c>
      <c r="Q5" s="6">
        <f>SUMIFS(Concentrado!R$2:R566,Concentrado!$A$2:$A566,"="&amp;$A5,Concentrado!$B$2:$B566, "=Chihuahua")</f>
        <v>0</v>
      </c>
      <c r="R5" s="6">
        <f>SUMIFS(Concentrado!S$2:S566,Concentrado!$A$2:$A566,"="&amp;$A5,Concentrado!$B$2:$B566, "=Chihuahua")</f>
        <v>0</v>
      </c>
      <c r="S5" s="6">
        <f>SUMIFS(Concentrado!T$2:T566,Concentrado!$A$2:$A566,"="&amp;$A5,Concentrado!$B$2:$B566, "=Chihuahua")</f>
        <v>264.5795</v>
      </c>
      <c r="T5" s="6">
        <f>SUMIFS(Concentrado!U$2:U566,Concentrado!$A$2:$A566,"="&amp;$A5,Concentrado!$B$2:$B566, "=Chihuahua")</f>
        <v>65.702749999999995</v>
      </c>
    </row>
    <row r="6" spans="1:20" x14ac:dyDescent="0.25">
      <c r="A6" s="3">
        <v>2007</v>
      </c>
      <c r="B6" s="6">
        <f>SUMIFS(Concentrado!C$2:C567,Concentrado!$A$2:$A567,"="&amp;$A6,Concentrado!$B$2:$B567, "=Chihuahua")</f>
        <v>5949.0369000000001</v>
      </c>
      <c r="C6" s="6">
        <f>SUMIFS(Concentrado!D$2:D567,Concentrado!$A$2:$A567,"="&amp;$A6,Concentrado!$B$2:$B567, "=Chihuahua")</f>
        <v>59.406752629318937</v>
      </c>
      <c r="D6" s="6">
        <f>SUMIFS(Concentrado!E$2:E567,Concentrado!$A$2:$A567,"="&amp;$A6,Concentrado!$B$2:$B567, "=Chihuahua")</f>
        <v>987.00072999999998</v>
      </c>
      <c r="E6" s="6">
        <f>SUMIFS(Concentrado!F$2:F567,Concentrado!$A$2:$A567,"="&amp;$A6,Concentrado!$B$2:$B567, "=Chihuahua")</f>
        <v>9.8561345639102029</v>
      </c>
      <c r="F6" s="6">
        <f>SUMIFS(Concentrado!G$2:G567,Concentrado!$A$2:$A567,"="&amp;$A6,Concentrado!$B$2:$B567, "=Chihuahua")</f>
        <v>1201.366</v>
      </c>
      <c r="G6" s="6">
        <f>SUMIFS(Concentrado!H$2:H567,Concentrado!$A$2:$A567,"="&amp;$A6,Concentrado!$B$2:$B567, "=Chihuahua")</f>
        <v>11.996774264297196</v>
      </c>
      <c r="H6" s="6">
        <f>SUMIFS(Concentrado!I$2:I567,Concentrado!$A$2:$A567,"="&amp;$A6,Concentrado!$B$2:$B567, "=Chihuahua")</f>
        <v>470.01569999999998</v>
      </c>
      <c r="I6" s="6">
        <f>SUMIFS(Concentrado!J$2:J567,Concentrado!$A$2:$A567,"="&amp;$A6,Concentrado!$B$2:$B567, "=Chihuahua")</f>
        <v>4.6935507194107631</v>
      </c>
      <c r="J6" s="6">
        <f>SUMIFS(Concentrado!K$2:K567,Concentrado!$A$2:$A567,"="&amp;$A6,Concentrado!$B$2:$B567, "=Chihuahua")</f>
        <v>1075.0350000000001</v>
      </c>
      <c r="K6" s="6">
        <f>SUMIFS(Concentrado!L$2:L567,Concentrado!$A$2:$A567,"="&amp;$A6,Concentrado!$B$2:$B567, "=Chihuahua")</f>
        <v>10.735239902926116</v>
      </c>
      <c r="L6" s="6">
        <f>SUMIFS(Concentrado!M$2:M567,Concentrado!$A$2:$A567,"="&amp;$A6,Concentrado!$B$2:$B567, "=Chihuahua")</f>
        <v>331.62090000000001</v>
      </c>
      <c r="M6" s="6">
        <f>SUMIFS(Concentrado!N$2:N567,Concentrado!$A$2:$A567,"="&amp;$A6,Concentrado!$B$2:$B567, "=Chihuahua")</f>
        <v>3.3115479201368059</v>
      </c>
      <c r="N6" s="6">
        <f>SUMIFS(Concentrado!O$2:O567,Concentrado!$A$2:$A567,"="&amp;$A6,Concentrado!$B$2:$B567, "=Chihuahua")</f>
        <v>10014.075229999999</v>
      </c>
      <c r="O6" s="6">
        <f>SUMIFS(Concentrado!P$2:P567,Concentrado!$A$2:$A567,"="&amp;$A6,Concentrado!$B$2:$B567, "=Chihuahua")</f>
        <v>0</v>
      </c>
      <c r="P6" s="6">
        <f>SUMIFS(Concentrado!Q$2:Q567,Concentrado!$A$2:$A567,"="&amp;$A6,Concentrado!$B$2:$B567, "=Chihuahua")</f>
        <v>0</v>
      </c>
      <c r="Q6" s="6">
        <f>SUMIFS(Concentrado!R$2:R567,Concentrado!$A$2:$A567,"="&amp;$A6,Concentrado!$B$2:$B567, "=Chihuahua")</f>
        <v>0</v>
      </c>
      <c r="R6" s="6">
        <f>SUMIFS(Concentrado!S$2:S567,Concentrado!$A$2:$A567,"="&amp;$A6,Concentrado!$B$2:$B567, "=Chihuahua")</f>
        <v>0</v>
      </c>
      <c r="S6" s="6">
        <f>SUMIFS(Concentrado!T$2:T567,Concentrado!$A$2:$A567,"="&amp;$A6,Concentrado!$B$2:$B567, "=Chihuahua")</f>
        <v>264.01679999999999</v>
      </c>
      <c r="T6" s="6">
        <f>SUMIFS(Concentrado!U$2:U567,Concentrado!$A$2:$A567,"="&amp;$A6,Concentrado!$B$2:$B567, "=Chihuahua")</f>
        <v>67.604100000000003</v>
      </c>
    </row>
    <row r="7" spans="1:20" x14ac:dyDescent="0.25">
      <c r="A7" s="3">
        <v>2008</v>
      </c>
      <c r="B7" s="6">
        <f>SUMIFS(Concentrado!C$2:C568,Concentrado!$A$2:$A568,"="&amp;$A7,Concentrado!$B$2:$B568, "=Chihuahua")</f>
        <v>6028.1349</v>
      </c>
      <c r="C7" s="6">
        <f>SUMIFS(Concentrado!D$2:D568,Concentrado!$A$2:$A568,"="&amp;$A7,Concentrado!$B$2:$B568, "=Chihuahua")</f>
        <v>56.342560334926027</v>
      </c>
      <c r="D7" s="6">
        <f>SUMIFS(Concentrado!E$2:E568,Concentrado!$A$2:$A568,"="&amp;$A7,Concentrado!$B$2:$B568, "=Chihuahua")</f>
        <v>1238.8087499999999</v>
      </c>
      <c r="E7" s="6">
        <f>SUMIFS(Concentrado!F$2:F568,Concentrado!$A$2:$A568,"="&amp;$A7,Concentrado!$B$2:$B568, "=Chihuahua")</f>
        <v>11.578648769175569</v>
      </c>
      <c r="F7" s="6">
        <f>SUMIFS(Concentrado!G$2:G568,Concentrado!$A$2:$A568,"="&amp;$A7,Concentrado!$B$2:$B568, "=Chihuahua")</f>
        <v>1351.2322999999999</v>
      </c>
      <c r="G7" s="6">
        <f>SUMIFS(Concentrado!H$2:H568,Concentrado!$A$2:$A568,"="&amp;$A7,Concentrado!$B$2:$B568, "=Chihuahua")</f>
        <v>12.629426622362228</v>
      </c>
      <c r="H7" s="6">
        <f>SUMIFS(Concentrado!I$2:I568,Concentrado!$A$2:$A568,"="&amp;$A7,Concentrado!$B$2:$B568, "=Chihuahua")</f>
        <v>572.78629999999998</v>
      </c>
      <c r="I7" s="6">
        <f>SUMIFS(Concentrado!J$2:J568,Concentrado!$A$2:$A568,"="&amp;$A7,Concentrado!$B$2:$B568, "=Chihuahua")</f>
        <v>5.3536039259454933</v>
      </c>
      <c r="J7" s="6">
        <f>SUMIFS(Concentrado!K$2:K568,Concentrado!$A$2:$A568,"="&amp;$A7,Concentrado!$B$2:$B568, "=Chihuahua")</f>
        <v>1133.0109</v>
      </c>
      <c r="K7" s="6">
        <f>SUMIFS(Concentrado!L$2:L568,Concentrado!$A$2:$A568,"="&amp;$A7,Concentrado!$B$2:$B568, "=Chihuahua")</f>
        <v>10.589798677759989</v>
      </c>
      <c r="L7" s="6">
        <f>SUMIFS(Concentrado!M$2:M568,Concentrado!$A$2:$A568,"="&amp;$A7,Concentrado!$B$2:$B568, "=Chihuahua")</f>
        <v>375.10559999999998</v>
      </c>
      <c r="M7" s="6">
        <f>SUMIFS(Concentrado!N$2:N568,Concentrado!$A$2:$A568,"="&amp;$A7,Concentrado!$B$2:$B568, "=Chihuahua")</f>
        <v>3.5059616698306852</v>
      </c>
      <c r="N7" s="6">
        <f>SUMIFS(Concentrado!O$2:O568,Concentrado!$A$2:$A568,"="&amp;$A7,Concentrado!$B$2:$B568, "=Chihuahua")</f>
        <v>10699.078750000001</v>
      </c>
      <c r="O7" s="6">
        <f>SUMIFS(Concentrado!P$2:P568,Concentrado!$A$2:$A568,"="&amp;$A7,Concentrado!$B$2:$B568, "=Chihuahua")</f>
        <v>0</v>
      </c>
      <c r="P7" s="6">
        <f>SUMIFS(Concentrado!Q$2:Q568,Concentrado!$A$2:$A568,"="&amp;$A7,Concentrado!$B$2:$B568, "=Chihuahua")</f>
        <v>0</v>
      </c>
      <c r="Q7" s="6">
        <f>SUMIFS(Concentrado!R$2:R568,Concentrado!$A$2:$A568,"="&amp;$A7,Concentrado!$B$2:$B568, "=Chihuahua")</f>
        <v>0</v>
      </c>
      <c r="R7" s="6">
        <f>SUMIFS(Concentrado!S$2:S568,Concentrado!$A$2:$A568,"="&amp;$A7,Concentrado!$B$2:$B568, "=Chihuahua")</f>
        <v>0</v>
      </c>
      <c r="S7" s="6">
        <f>SUMIFS(Concentrado!T$2:T568,Concentrado!$A$2:$A568,"="&amp;$A7,Concentrado!$B$2:$B568, "=Chihuahua")</f>
        <v>278.99369999999999</v>
      </c>
      <c r="T7" s="6">
        <f>SUMIFS(Concentrado!U$2:U568,Concentrado!$A$2:$A568,"="&amp;$A7,Concentrado!$B$2:$B568, "=Chihuahua")</f>
        <v>96.111900000000006</v>
      </c>
    </row>
    <row r="8" spans="1:20" x14ac:dyDescent="0.25">
      <c r="A8" s="3">
        <v>2009</v>
      </c>
      <c r="B8" s="6">
        <f>SUMIFS(Concentrado!C$2:C569,Concentrado!$A$2:$A569,"="&amp;$A8,Concentrado!$B$2:$B569, "=Chihuahua")</f>
        <v>6655.1477199999999</v>
      </c>
      <c r="C8" s="6">
        <f>SUMIFS(Concentrado!D$2:D569,Concentrado!$A$2:$A569,"="&amp;$A8,Concentrado!$B$2:$B569, "=Chihuahua")</f>
        <v>56.660739043389988</v>
      </c>
      <c r="D8" s="6">
        <f>SUMIFS(Concentrado!E$2:E569,Concentrado!$A$2:$A569,"="&amp;$A8,Concentrado!$B$2:$B569, "=Chihuahua")</f>
        <v>1375.4740899999999</v>
      </c>
      <c r="E8" s="6">
        <f>SUMIFS(Concentrado!F$2:F569,Concentrado!$A$2:$A569,"="&amp;$A8,Concentrado!$B$2:$B569, "=Chihuahua")</f>
        <v>11.710540735290293</v>
      </c>
      <c r="F8" s="6">
        <f>SUMIFS(Concentrado!G$2:G569,Concentrado!$A$2:$A569,"="&amp;$A8,Concentrado!$B$2:$B569, "=Chihuahua")</f>
        <v>1320.8720000000001</v>
      </c>
      <c r="G8" s="6">
        <f>SUMIFS(Concentrado!H$2:H569,Concentrado!$A$2:$A569,"="&amp;$A8,Concentrado!$B$2:$B569, "=Chihuahua")</f>
        <v>11.245668293253246</v>
      </c>
      <c r="H8" s="6">
        <f>SUMIFS(Concentrado!I$2:I569,Concentrado!$A$2:$A569,"="&amp;$A8,Concentrado!$B$2:$B569, "=Chihuahua")</f>
        <v>612.67850999999996</v>
      </c>
      <c r="I8" s="6">
        <f>SUMIFS(Concentrado!J$2:J569,Concentrado!$A$2:$A569,"="&amp;$A8,Concentrado!$B$2:$B569, "=Chihuahua")</f>
        <v>5.2162354065077015</v>
      </c>
      <c r="J8" s="6">
        <f>SUMIFS(Concentrado!K$2:K569,Concentrado!$A$2:$A569,"="&amp;$A8,Concentrado!$B$2:$B569, "=Chihuahua")</f>
        <v>1434.9290000000001</v>
      </c>
      <c r="K8" s="6">
        <f>SUMIFS(Concentrado!L$2:L569,Concentrado!$A$2:$A569,"="&amp;$A8,Concentrado!$B$2:$B569, "=Chihuahua")</f>
        <v>12.216729220067943</v>
      </c>
      <c r="L8" s="6">
        <f>SUMIFS(Concentrado!M$2:M569,Concentrado!$A$2:$A569,"="&amp;$A8,Concentrado!$B$2:$B569, "=Chihuahua")</f>
        <v>346.50566000000003</v>
      </c>
      <c r="M8" s="6">
        <f>SUMIFS(Concentrado!N$2:N569,Concentrado!$A$2:$A569,"="&amp;$A8,Concentrado!$B$2:$B569, "=Chihuahua")</f>
        <v>2.9500873014908251</v>
      </c>
      <c r="N8" s="6">
        <f>SUMIFS(Concentrado!O$2:O569,Concentrado!$A$2:$A569,"="&amp;$A8,Concentrado!$B$2:$B569, "=Chihuahua")</f>
        <v>11745.60698</v>
      </c>
      <c r="O8" s="6">
        <f>SUMIFS(Concentrado!P$2:P569,Concentrado!$A$2:$A569,"="&amp;$A8,Concentrado!$B$2:$B569, "=Chihuahua")</f>
        <v>0</v>
      </c>
      <c r="P8" s="6">
        <f>SUMIFS(Concentrado!Q$2:Q569,Concentrado!$A$2:$A569,"="&amp;$A8,Concentrado!$B$2:$B569, "=Chihuahua")</f>
        <v>0</v>
      </c>
      <c r="Q8" s="6">
        <f>SUMIFS(Concentrado!R$2:R569,Concentrado!$A$2:$A569,"="&amp;$A8,Concentrado!$B$2:$B569, "=Chihuahua")</f>
        <v>0</v>
      </c>
      <c r="R8" s="6">
        <f>SUMIFS(Concentrado!S$2:S569,Concentrado!$A$2:$A569,"="&amp;$A8,Concentrado!$B$2:$B569, "=Chihuahua")</f>
        <v>0</v>
      </c>
      <c r="S8" s="6">
        <f>SUMIFS(Concentrado!T$2:T569,Concentrado!$A$2:$A569,"="&amp;$A8,Concentrado!$B$2:$B569, "=Chihuahua")</f>
        <v>275.00166000000002</v>
      </c>
      <c r="T8" s="6">
        <f>SUMIFS(Concentrado!U$2:U569,Concentrado!$A$2:$A569,"="&amp;$A8,Concentrado!$B$2:$B569, "=Chihuahua")</f>
        <v>71.504000000000005</v>
      </c>
    </row>
    <row r="9" spans="1:20" x14ac:dyDescent="0.25">
      <c r="A9" s="3">
        <v>2010</v>
      </c>
      <c r="B9" s="6">
        <f>SUMIFS(Concentrado!C$2:C570,Concentrado!$A$2:$A570,"="&amp;$A9,Concentrado!$B$2:$B570, "=Chihuahua")</f>
        <v>7039.7861999999996</v>
      </c>
      <c r="C9" s="6">
        <f>SUMIFS(Concentrado!D$2:D570,Concentrado!$A$2:$A570,"="&amp;$A9,Concentrado!$B$2:$B570, "=Chihuahua")</f>
        <v>55.462603457983263</v>
      </c>
      <c r="D9" s="6">
        <f>SUMIFS(Concentrado!E$2:E570,Concentrado!$A$2:$A570,"="&amp;$A9,Concentrado!$B$2:$B570, "=Chihuahua")</f>
        <v>1771.7126699999999</v>
      </c>
      <c r="E9" s="6">
        <f>SUMIFS(Concentrado!F$2:F570,Concentrado!$A$2:$A570,"="&amp;$A9,Concentrado!$B$2:$B570, "=Chihuahua")</f>
        <v>13.958349652393528</v>
      </c>
      <c r="F9" s="6">
        <f>SUMIFS(Concentrado!G$2:G570,Concentrado!$A$2:$A570,"="&amp;$A9,Concentrado!$B$2:$B570, "=Chihuahua")</f>
        <v>1393.2260000000001</v>
      </c>
      <c r="G9" s="6">
        <f>SUMIFS(Concentrado!H$2:H570,Concentrado!$A$2:$A570,"="&amp;$A9,Concentrado!$B$2:$B570, "=Chihuahua")</f>
        <v>10.976461354089448</v>
      </c>
      <c r="H9" s="6">
        <f>SUMIFS(Concentrado!I$2:I570,Concentrado!$A$2:$A570,"="&amp;$A9,Concentrado!$B$2:$B570, "=Chihuahua")</f>
        <v>717.33910000000003</v>
      </c>
      <c r="I9" s="6">
        <f>SUMIFS(Concentrado!J$2:J570,Concentrado!$A$2:$A570,"="&amp;$A9,Concentrado!$B$2:$B570, "=Chihuahua")</f>
        <v>5.6515202192087317</v>
      </c>
      <c r="J9" s="6">
        <f>SUMIFS(Concentrado!K$2:K570,Concentrado!$A$2:$A570,"="&amp;$A9,Concentrado!$B$2:$B570, "=Chihuahua")</f>
        <v>1365.6679999999999</v>
      </c>
      <c r="K9" s="6">
        <f>SUMIFS(Concentrado!L$2:L570,Concentrado!$A$2:$A570,"="&amp;$A9,Concentrado!$B$2:$B570, "=Chihuahua")</f>
        <v>10.759347029496022</v>
      </c>
      <c r="L9" s="6">
        <f>SUMIFS(Concentrado!M$2:M570,Concentrado!$A$2:$A570,"="&amp;$A9,Concentrado!$B$2:$B570, "=Chihuahua")</f>
        <v>405.12007999999997</v>
      </c>
      <c r="M9" s="6">
        <f>SUMIFS(Concentrado!N$2:N570,Concentrado!$A$2:$A570,"="&amp;$A9,Concentrado!$B$2:$B570, "=Chihuahua")</f>
        <v>3.191718286829003</v>
      </c>
      <c r="N9" s="6">
        <f>SUMIFS(Concentrado!O$2:O570,Concentrado!$A$2:$A570,"="&amp;$A9,Concentrado!$B$2:$B570, "=Chihuahua")</f>
        <v>12692.85205</v>
      </c>
      <c r="O9" s="6">
        <f>SUMIFS(Concentrado!P$2:P570,Concentrado!$A$2:$A570,"="&amp;$A9,Concentrado!$B$2:$B570, "=Chihuahua")</f>
        <v>0</v>
      </c>
      <c r="P9" s="6">
        <f>SUMIFS(Concentrado!Q$2:Q570,Concentrado!$A$2:$A570,"="&amp;$A9,Concentrado!$B$2:$B570, "=Chihuahua")</f>
        <v>0</v>
      </c>
      <c r="Q9" s="6">
        <f>SUMIFS(Concentrado!R$2:R570,Concentrado!$A$2:$A570,"="&amp;$A9,Concentrado!$B$2:$B570, "=Chihuahua")</f>
        <v>0</v>
      </c>
      <c r="R9" s="6">
        <f>SUMIFS(Concentrado!S$2:S570,Concentrado!$A$2:$A570,"="&amp;$A9,Concentrado!$B$2:$B570, "=Chihuahua")</f>
        <v>0</v>
      </c>
      <c r="S9" s="6">
        <f>SUMIFS(Concentrado!T$2:T570,Concentrado!$A$2:$A570,"="&amp;$A9,Concentrado!$B$2:$B570, "=Chihuahua")</f>
        <v>307.04539999999997</v>
      </c>
      <c r="T9" s="6">
        <f>SUMIFS(Concentrado!U$2:U570,Concentrado!$A$2:$A570,"="&amp;$A9,Concentrado!$B$2:$B570, "=Chihuahua")</f>
        <v>98.074680000000001</v>
      </c>
    </row>
    <row r="10" spans="1:20" x14ac:dyDescent="0.25">
      <c r="A10" s="3">
        <v>2011</v>
      </c>
      <c r="B10" s="6">
        <f>SUMIFS(Concentrado!C$2:C571,Concentrado!$A$2:$A571,"="&amp;$A10,Concentrado!$B$2:$B571, "=Chihuahua")</f>
        <v>7307.4422999999997</v>
      </c>
      <c r="C10" s="6">
        <f>SUMIFS(Concentrado!D$2:D571,Concentrado!$A$2:$A571,"="&amp;$A10,Concentrado!$B$2:$B571, "=Chihuahua")</f>
        <v>53.818455457051272</v>
      </c>
      <c r="D10" s="6">
        <f>SUMIFS(Concentrado!E$2:E571,Concentrado!$A$2:$A571,"="&amp;$A10,Concentrado!$B$2:$B571, "=Chihuahua")</f>
        <v>2038.00153</v>
      </c>
      <c r="E10" s="6">
        <f>SUMIFS(Concentrado!F$2:F571,Concentrado!$A$2:$A571,"="&amp;$A10,Concentrado!$B$2:$B571, "=Chihuahua")</f>
        <v>15.009642233330716</v>
      </c>
      <c r="F10" s="6">
        <f>SUMIFS(Concentrado!G$2:G571,Concentrado!$A$2:$A571,"="&amp;$A10,Concentrado!$B$2:$B571, "=Chihuahua")</f>
        <v>1560.789</v>
      </c>
      <c r="G10" s="6">
        <f>SUMIFS(Concentrado!H$2:H571,Concentrado!$A$2:$A571,"="&amp;$A10,Concentrado!$B$2:$B571, "=Chihuahua")</f>
        <v>11.495027921651273</v>
      </c>
      <c r="H10" s="6">
        <f>SUMIFS(Concentrado!I$2:I571,Concentrado!$A$2:$A571,"="&amp;$A10,Concentrado!$B$2:$B571, "=Chihuahua")</f>
        <v>864.44178999999997</v>
      </c>
      <c r="I10" s="6">
        <f>SUMIFS(Concentrado!J$2:J571,Concentrado!$A$2:$A571,"="&amp;$A10,Concentrado!$B$2:$B571, "=Chihuahua")</f>
        <v>6.3665123938547783</v>
      </c>
      <c r="J10" s="6">
        <f>SUMIFS(Concentrado!K$2:K571,Concentrado!$A$2:$A571,"="&amp;$A10,Concentrado!$B$2:$B571, "=Chihuahua")</f>
        <v>1388.923</v>
      </c>
      <c r="K10" s="6">
        <f>SUMIFS(Concentrado!L$2:L571,Concentrado!$A$2:$A571,"="&amp;$A10,Concentrado!$B$2:$B571, "=Chihuahua")</f>
        <v>10.229254989638992</v>
      </c>
      <c r="L10" s="6">
        <f>SUMIFS(Concentrado!M$2:M571,Concentrado!$A$2:$A571,"="&amp;$A10,Concentrado!$B$2:$B571, "=Chihuahua")</f>
        <v>418.35113000000001</v>
      </c>
      <c r="M10" s="6">
        <f>SUMIFS(Concentrado!N$2:N571,Concentrado!$A$2:$A571,"="&amp;$A10,Concentrado!$B$2:$B571, "=Chihuahua")</f>
        <v>3.0811070044729694</v>
      </c>
      <c r="N10" s="6">
        <f>SUMIFS(Concentrado!O$2:O571,Concentrado!$A$2:$A571,"="&amp;$A10,Concentrado!$B$2:$B571, "=Chihuahua")</f>
        <v>13577.94875</v>
      </c>
      <c r="O10" s="6">
        <f>SUMIFS(Concentrado!P$2:P571,Concentrado!$A$2:$A571,"="&amp;$A10,Concentrado!$B$2:$B571, "=Chihuahua")</f>
        <v>0</v>
      </c>
      <c r="P10" s="6">
        <f>SUMIFS(Concentrado!Q$2:Q571,Concentrado!$A$2:$A571,"="&amp;$A10,Concentrado!$B$2:$B571, "=Chihuahua")</f>
        <v>0</v>
      </c>
      <c r="Q10" s="6">
        <f>SUMIFS(Concentrado!R$2:R571,Concentrado!$A$2:$A571,"="&amp;$A10,Concentrado!$B$2:$B571, "=Chihuahua")</f>
        <v>0</v>
      </c>
      <c r="R10" s="6">
        <f>SUMIFS(Concentrado!S$2:S571,Concentrado!$A$2:$A571,"="&amp;$A10,Concentrado!$B$2:$B571, "=Chihuahua")</f>
        <v>0</v>
      </c>
      <c r="S10" s="6">
        <f>SUMIFS(Concentrado!T$2:T571,Concentrado!$A$2:$A571,"="&amp;$A10,Concentrado!$B$2:$B571, "=Chihuahua")</f>
        <v>338.41320999999999</v>
      </c>
      <c r="T10" s="6">
        <f>SUMIFS(Concentrado!U$2:U571,Concentrado!$A$2:$A571,"="&amp;$A10,Concentrado!$B$2:$B571, "=Chihuahua")</f>
        <v>79.937920000000005</v>
      </c>
    </row>
    <row r="11" spans="1:20" x14ac:dyDescent="0.25">
      <c r="A11" s="3">
        <v>2012</v>
      </c>
      <c r="B11" s="6">
        <f>SUMIFS(Concentrado!C$2:C572,Concentrado!$A$2:$A572,"="&amp;$A11,Concentrado!$B$2:$B572, "=Chihuahua")</f>
        <v>8050.8032599999997</v>
      </c>
      <c r="C11" s="6">
        <f>SUMIFS(Concentrado!D$2:D572,Concentrado!$A$2:$A572,"="&amp;$A11,Concentrado!$B$2:$B572, "=Chihuahua")</f>
        <v>55.480692111223576</v>
      </c>
      <c r="D11" s="6">
        <f>SUMIFS(Concentrado!E$2:E572,Concentrado!$A$2:$A572,"="&amp;$A11,Concentrado!$B$2:$B572, "=Chihuahua")</f>
        <v>2302.0439000000001</v>
      </c>
      <c r="E11" s="6">
        <f>SUMIFS(Concentrado!F$2:F572,Concentrado!$A$2:$A572,"="&amp;$A11,Concentrado!$B$2:$B572, "=Chihuahua")</f>
        <v>15.864129915704877</v>
      </c>
      <c r="F11" s="6">
        <f>SUMIFS(Concentrado!G$2:G572,Concentrado!$A$2:$A572,"="&amp;$A11,Concentrado!$B$2:$B572, "=Chihuahua")</f>
        <v>1718.6510000000001</v>
      </c>
      <c r="G11" s="6">
        <f>SUMIFS(Concentrado!H$2:H572,Concentrado!$A$2:$A572,"="&amp;$A11,Concentrado!$B$2:$B572, "=Chihuahua")</f>
        <v>11.8437805394398</v>
      </c>
      <c r="H11" s="6">
        <f>SUMIFS(Concentrado!I$2:I572,Concentrado!$A$2:$A572,"="&amp;$A11,Concentrado!$B$2:$B572, "=Chihuahua")</f>
        <v>624.07482000000005</v>
      </c>
      <c r="I11" s="6">
        <f>SUMIFS(Concentrado!J$2:J572,Concentrado!$A$2:$A572,"="&amp;$A11,Concentrado!$B$2:$B572, "=Chihuahua")</f>
        <v>4.3007016597729253</v>
      </c>
      <c r="J11" s="6">
        <f>SUMIFS(Concentrado!K$2:K572,Concentrado!$A$2:$A572,"="&amp;$A11,Concentrado!$B$2:$B572, "=Chihuahua")</f>
        <v>1381.787</v>
      </c>
      <c r="K11" s="6">
        <f>SUMIFS(Concentrado!L$2:L572,Concentrado!$A$2:$A572,"="&amp;$A11,Concentrado!$B$2:$B572, "=Chihuahua")</f>
        <v>9.522341639024388</v>
      </c>
      <c r="L11" s="6">
        <f>SUMIFS(Concentrado!M$2:M572,Concentrado!$A$2:$A572,"="&amp;$A11,Concentrado!$B$2:$B572, "=Chihuahua")</f>
        <v>433.64007000000004</v>
      </c>
      <c r="M11" s="6">
        <f>SUMIFS(Concentrado!N$2:N572,Concentrado!$A$2:$A572,"="&amp;$A11,Concentrado!$B$2:$B572, "=Chihuahua")</f>
        <v>2.9883541348344216</v>
      </c>
      <c r="N11" s="6">
        <f>SUMIFS(Concentrado!O$2:O572,Concentrado!$A$2:$A572,"="&amp;$A11,Concentrado!$B$2:$B572, "=Chihuahua")</f>
        <v>14511.000050000002</v>
      </c>
      <c r="O11" s="6">
        <f>SUMIFS(Concentrado!P$2:P572,Concentrado!$A$2:$A572,"="&amp;$A11,Concentrado!$B$2:$B572, "=Chihuahua")</f>
        <v>0</v>
      </c>
      <c r="P11" s="6">
        <f>SUMIFS(Concentrado!Q$2:Q572,Concentrado!$A$2:$A572,"="&amp;$A11,Concentrado!$B$2:$B572, "=Chihuahua")</f>
        <v>0</v>
      </c>
      <c r="Q11" s="6">
        <f>SUMIFS(Concentrado!R$2:R572,Concentrado!$A$2:$A572,"="&amp;$A11,Concentrado!$B$2:$B572, "=Chihuahua")</f>
        <v>0</v>
      </c>
      <c r="R11" s="6">
        <f>SUMIFS(Concentrado!S$2:S572,Concentrado!$A$2:$A572,"="&amp;$A11,Concentrado!$B$2:$B572, "=Chihuahua")</f>
        <v>0</v>
      </c>
      <c r="S11" s="6">
        <f>SUMIFS(Concentrado!T$2:T572,Concentrado!$A$2:$A572,"="&amp;$A11,Concentrado!$B$2:$B572, "=Chihuahua")</f>
        <v>338.32981000000001</v>
      </c>
      <c r="T11" s="6">
        <f>SUMIFS(Concentrado!U$2:U572,Concentrado!$A$2:$A572,"="&amp;$A11,Concentrado!$B$2:$B572, "=Chihuahua")</f>
        <v>95.31026</v>
      </c>
    </row>
    <row r="12" spans="1:20" x14ac:dyDescent="0.25">
      <c r="A12" s="3">
        <v>2013</v>
      </c>
      <c r="B12" s="6">
        <f>SUMIFS(Concentrado!C$2:C573,Concentrado!$A$2:$A573,"="&amp;$A12,Concentrado!$B$2:$B573, "=Chihuahua")</f>
        <v>8411.1028800000004</v>
      </c>
      <c r="C12" s="6">
        <f>SUMIFS(Concentrado!D$2:D573,Concentrado!$A$2:$A573,"="&amp;$A12,Concentrado!$B$2:$B573, "=Chihuahua")</f>
        <v>54.382347972920066</v>
      </c>
      <c r="D12" s="6">
        <f>SUMIFS(Concentrado!E$2:E573,Concentrado!$A$2:$A573,"="&amp;$A12,Concentrado!$B$2:$B573, "=Chihuahua")</f>
        <v>2427.7583399999999</v>
      </c>
      <c r="E12" s="6">
        <f>SUMIFS(Concentrado!F$2:F573,Concentrado!$A$2:$A573,"="&amp;$A12,Concentrado!$B$2:$B573, "=Chihuahua")</f>
        <v>15.696776121235455</v>
      </c>
      <c r="F12" s="6">
        <f>SUMIFS(Concentrado!G$2:G573,Concentrado!$A$2:$A573,"="&amp;$A12,Concentrado!$B$2:$B573, "=Chihuahua")</f>
        <v>1769.9828600000001</v>
      </c>
      <c r="G12" s="6">
        <f>SUMIFS(Concentrado!H$2:H573,Concentrado!$A$2:$A573,"="&amp;$A12,Concentrado!$B$2:$B573, "=Chihuahua")</f>
        <v>11.443900422084036</v>
      </c>
      <c r="H12" s="6">
        <f>SUMIFS(Concentrado!I$2:I573,Concentrado!$A$2:$A573,"="&amp;$A12,Concentrado!$B$2:$B573, "=Chihuahua")</f>
        <v>804.22375</v>
      </c>
      <c r="I12" s="6">
        <f>SUMIFS(Concentrado!J$2:J573,Concentrado!$A$2:$A573,"="&amp;$A12,Concentrado!$B$2:$B573, "=Chihuahua")</f>
        <v>5.1997432969915911</v>
      </c>
      <c r="J12" s="6">
        <f>SUMIFS(Concentrado!K$2:K573,Concentrado!$A$2:$A573,"="&amp;$A12,Concentrado!$B$2:$B573, "=Chihuahua")</f>
        <v>1619.92228</v>
      </c>
      <c r="K12" s="6">
        <f>SUMIFS(Concentrado!L$2:L573,Concentrado!$A$2:$A573,"="&amp;$A12,Concentrado!$B$2:$B573, "=Chihuahua")</f>
        <v>10.473677278341178</v>
      </c>
      <c r="L12" s="6">
        <f>SUMIFS(Concentrado!M$2:M573,Concentrado!$A$2:$A573,"="&amp;$A12,Concentrado!$B$2:$B573, "=Chihuahua")</f>
        <v>433.61475999999999</v>
      </c>
      <c r="M12" s="6">
        <f>SUMIFS(Concentrado!N$2:N573,Concentrado!$A$2:$A573,"="&amp;$A12,Concentrado!$B$2:$B573, "=Chihuahua")</f>
        <v>2.803554908427683</v>
      </c>
      <c r="N12" s="6">
        <f>SUMIFS(Concentrado!O$2:O573,Concentrado!$A$2:$A573,"="&amp;$A12,Concentrado!$B$2:$B573, "=Chihuahua")</f>
        <v>15466.604869999999</v>
      </c>
      <c r="O12" s="6">
        <f>SUMIFS(Concentrado!P$2:P573,Concentrado!$A$2:$A573,"="&amp;$A12,Concentrado!$B$2:$B573, "=Chihuahua")</f>
        <v>0</v>
      </c>
      <c r="P12" s="6">
        <f>SUMIFS(Concentrado!Q$2:Q573,Concentrado!$A$2:$A573,"="&amp;$A12,Concentrado!$B$2:$B573, "=Chihuahua")</f>
        <v>0</v>
      </c>
      <c r="Q12" s="6">
        <f>SUMIFS(Concentrado!R$2:R573,Concentrado!$A$2:$A573,"="&amp;$A12,Concentrado!$B$2:$B573, "=Chihuahua")</f>
        <v>0</v>
      </c>
      <c r="R12" s="6">
        <f>SUMIFS(Concentrado!S$2:S573,Concentrado!$A$2:$A573,"="&amp;$A12,Concentrado!$B$2:$B573, "=Chihuahua")</f>
        <v>0</v>
      </c>
      <c r="S12" s="6">
        <f>SUMIFS(Concentrado!T$2:T573,Concentrado!$A$2:$A573,"="&amp;$A12,Concentrado!$B$2:$B573, "=Chihuahua")</f>
        <v>349.34208000000001</v>
      </c>
      <c r="T12" s="6">
        <f>SUMIFS(Concentrado!U$2:U573,Concentrado!$A$2:$A573,"="&amp;$A12,Concentrado!$B$2:$B573, "=Chihuahua")</f>
        <v>84.272679999999994</v>
      </c>
    </row>
    <row r="13" spans="1:20" x14ac:dyDescent="0.25">
      <c r="A13" s="3">
        <v>2014</v>
      </c>
      <c r="B13" s="6">
        <f>SUMIFS(Concentrado!C$2:C574,Concentrado!$A$2:$A574,"="&amp;$A13,Concentrado!$B$2:$B574, "=Chihuahua")</f>
        <v>8167.8395799999998</v>
      </c>
      <c r="C13" s="6">
        <f>SUMIFS(Concentrado!D$2:D574,Concentrado!$A$2:$A574,"="&amp;$A13,Concentrado!$B$2:$B574, "=Chihuahua")</f>
        <v>51.722529905059069</v>
      </c>
      <c r="D13" s="6">
        <f>SUMIFS(Concentrado!E$2:E574,Concentrado!$A$2:$A574,"="&amp;$A13,Concentrado!$B$2:$B574, "=Chihuahua")</f>
        <v>2366.98641</v>
      </c>
      <c r="E13" s="6">
        <f>SUMIFS(Concentrado!F$2:F574,Concentrado!$A$2:$A574,"="&amp;$A13,Concentrado!$B$2:$B574, "=Chihuahua")</f>
        <v>14.988850377995963</v>
      </c>
      <c r="F13" s="6">
        <f>SUMIFS(Concentrado!G$2:G574,Concentrado!$A$2:$A574,"="&amp;$A13,Concentrado!$B$2:$B574, "=Chihuahua")</f>
        <v>1942.8130000000001</v>
      </c>
      <c r="G13" s="6">
        <f>SUMIFS(Concentrado!H$2:H574,Concentrado!$A$2:$A574,"="&amp;$A13,Concentrado!$B$2:$B574, "=Chihuahua")</f>
        <v>12.302788578082911</v>
      </c>
      <c r="H13" s="6">
        <f>SUMIFS(Concentrado!I$2:I574,Concentrado!$A$2:$A574,"="&amp;$A13,Concentrado!$B$2:$B574, "=Chihuahua")</f>
        <v>1095.45272</v>
      </c>
      <c r="I13" s="6">
        <f>SUMIFS(Concentrado!J$2:J574,Concentrado!$A$2:$A574,"="&amp;$A13,Concentrado!$B$2:$B574, "=Chihuahua")</f>
        <v>6.9369122048523746</v>
      </c>
      <c r="J13" s="6">
        <f>SUMIFS(Concentrado!K$2:K574,Concentrado!$A$2:$A574,"="&amp;$A13,Concentrado!$B$2:$B574, "=Chihuahua")</f>
        <v>1733.9618700000001</v>
      </c>
      <c r="K13" s="6">
        <f>SUMIFS(Concentrado!L$2:L574,Concentrado!$A$2:$A574,"="&amp;$A13,Concentrado!$B$2:$B574, "=Chihuahua")</f>
        <v>10.980246832333984</v>
      </c>
      <c r="L13" s="6">
        <f>SUMIFS(Concentrado!M$2:M574,Concentrado!$A$2:$A574,"="&amp;$A13,Concentrado!$B$2:$B574, "=Chihuahua")</f>
        <v>484.59388000000001</v>
      </c>
      <c r="M13" s="6">
        <f>SUMIFS(Concentrado!N$2:N574,Concentrado!$A$2:$A574,"="&amp;$A13,Concentrado!$B$2:$B574, "=Chihuahua")</f>
        <v>3.0686721016757046</v>
      </c>
      <c r="N13" s="6">
        <f>SUMIFS(Concentrado!O$2:O574,Concentrado!$A$2:$A574,"="&amp;$A13,Concentrado!$B$2:$B574, "=Chihuahua")</f>
        <v>15791.64746</v>
      </c>
      <c r="O13" s="6">
        <f>SUMIFS(Concentrado!P$2:P574,Concentrado!$A$2:$A574,"="&amp;$A13,Concentrado!$B$2:$B574, "=Chihuahua")</f>
        <v>0</v>
      </c>
      <c r="P13" s="6">
        <f>SUMIFS(Concentrado!Q$2:Q574,Concentrado!$A$2:$A574,"="&amp;$A13,Concentrado!$B$2:$B574, "=Chihuahua")</f>
        <v>0</v>
      </c>
      <c r="Q13" s="6">
        <f>SUMIFS(Concentrado!R$2:R574,Concentrado!$A$2:$A574,"="&amp;$A13,Concentrado!$B$2:$B574, "=Chihuahua")</f>
        <v>0</v>
      </c>
      <c r="R13" s="6">
        <f>SUMIFS(Concentrado!S$2:S574,Concentrado!$A$2:$A574,"="&amp;$A13,Concentrado!$B$2:$B574, "=Chihuahua")</f>
        <v>0</v>
      </c>
      <c r="S13" s="6">
        <f>SUMIFS(Concentrado!T$2:T574,Concentrado!$A$2:$A574,"="&amp;$A13,Concentrado!$B$2:$B574, "=Chihuahua")</f>
        <v>392.06704999999999</v>
      </c>
      <c r="T13" s="6">
        <f>SUMIFS(Concentrado!U$2:U574,Concentrado!$A$2:$A574,"="&amp;$A13,Concentrado!$B$2:$B574, "=Chihuahua")</f>
        <v>92.526830000000004</v>
      </c>
    </row>
    <row r="14" spans="1:20" x14ac:dyDescent="0.25">
      <c r="A14" s="3">
        <v>2015</v>
      </c>
      <c r="B14" s="6">
        <f>SUMIFS(Concentrado!C$2:C575,Concentrado!$A$2:$A575,"="&amp;$A14,Concentrado!$B$2:$B575, "=Chihuahua")</f>
        <v>8938.7738900000004</v>
      </c>
      <c r="C14" s="6">
        <f>SUMIFS(Concentrado!D$2:D575,Concentrado!$A$2:$A575,"="&amp;$A14,Concentrado!$B$2:$B575, "=Chihuahua")</f>
        <v>51.434523482263273</v>
      </c>
      <c r="D14" s="6">
        <f>SUMIFS(Concentrado!E$2:E575,Concentrado!$A$2:$A575,"="&amp;$A14,Concentrado!$B$2:$B575, "=Chihuahua")</f>
        <v>2385.4900600000001</v>
      </c>
      <c r="E14" s="6">
        <f>SUMIFS(Concentrado!F$2:F575,Concentrado!$A$2:$A575,"="&amp;$A14,Concentrado!$B$2:$B575, "=Chihuahua")</f>
        <v>13.726328243411427</v>
      </c>
      <c r="F14" s="6">
        <f>SUMIFS(Concentrado!G$2:G575,Concentrado!$A$2:$A575,"="&amp;$A14,Concentrado!$B$2:$B575, "=Chihuahua")</f>
        <v>2182.0112300000001</v>
      </c>
      <c r="G14" s="6">
        <f>SUMIFS(Concentrado!H$2:H575,Concentrado!$A$2:$A575,"="&amp;$A14,Concentrado!$B$2:$B575, "=Chihuahua")</f>
        <v>12.555492423133344</v>
      </c>
      <c r="H14" s="6">
        <f>SUMIFS(Concentrado!I$2:I575,Concentrado!$A$2:$A575,"="&amp;$A14,Concentrado!$B$2:$B575, "=Chihuahua")</f>
        <v>1154.37681</v>
      </c>
      <c r="I14" s="6">
        <f>SUMIFS(Concentrado!J$2:J575,Concentrado!$A$2:$A575,"="&amp;$A14,Concentrado!$B$2:$B575, "=Chihuahua")</f>
        <v>6.6423898704663582</v>
      </c>
      <c r="J14" s="6">
        <f>SUMIFS(Concentrado!K$2:K575,Concentrado!$A$2:$A575,"="&amp;$A14,Concentrado!$B$2:$B575, "=Chihuahua")</f>
        <v>2241.6040699999999</v>
      </c>
      <c r="K14" s="6">
        <f>SUMIFS(Concentrado!L$2:L575,Concentrado!$A$2:$A575,"="&amp;$A14,Concentrado!$B$2:$B575, "=Chihuahua")</f>
        <v>12.89839508138089</v>
      </c>
      <c r="L14" s="6">
        <f>SUMIFS(Concentrado!M$2:M575,Concentrado!$A$2:$A575,"="&amp;$A14,Concentrado!$B$2:$B575, "=Chihuahua")</f>
        <v>476.68182999999999</v>
      </c>
      <c r="M14" s="6">
        <f>SUMIFS(Concentrado!N$2:N575,Concentrado!$A$2:$A575,"="&amp;$A14,Concentrado!$B$2:$B575, "=Chihuahua")</f>
        <v>2.7428708993447009</v>
      </c>
      <c r="N14" s="6">
        <f>SUMIFS(Concentrado!O$2:O575,Concentrado!$A$2:$A575,"="&amp;$A14,Concentrado!$B$2:$B575, "=Chihuahua")</f>
        <v>17378.937890000001</v>
      </c>
      <c r="O14" s="6">
        <f>SUMIFS(Concentrado!P$2:P575,Concentrado!$A$2:$A575,"="&amp;$A14,Concentrado!$B$2:$B575, "=Chihuahua")</f>
        <v>0</v>
      </c>
      <c r="P14" s="6">
        <f>SUMIFS(Concentrado!Q$2:Q575,Concentrado!$A$2:$A575,"="&amp;$A14,Concentrado!$B$2:$B575, "=Chihuahua")</f>
        <v>0</v>
      </c>
      <c r="Q14" s="6">
        <f>SUMIFS(Concentrado!R$2:R575,Concentrado!$A$2:$A575,"="&amp;$A14,Concentrado!$B$2:$B575, "=Chihuahua")</f>
        <v>0</v>
      </c>
      <c r="R14" s="6">
        <f>SUMIFS(Concentrado!S$2:S575,Concentrado!$A$2:$A575,"="&amp;$A14,Concentrado!$B$2:$B575, "=Chihuahua")</f>
        <v>0</v>
      </c>
      <c r="S14" s="6">
        <f>SUMIFS(Concentrado!T$2:T575,Concentrado!$A$2:$A575,"="&amp;$A14,Concentrado!$B$2:$B575, "=Chihuahua")</f>
        <v>394.46879000000001</v>
      </c>
      <c r="T14" s="6">
        <f>SUMIFS(Concentrado!U$2:U575,Concentrado!$A$2:$A575,"="&amp;$A14,Concentrado!$B$2:$B575, "=Chihuahua")</f>
        <v>82.213040000000007</v>
      </c>
    </row>
    <row r="15" spans="1:20" x14ac:dyDescent="0.25">
      <c r="A15" s="3">
        <v>2016</v>
      </c>
      <c r="B15" s="6">
        <f>SUMIFS(Concentrado!C$2:C576,Concentrado!$A$2:$A576,"="&amp;$A15,Concentrado!$B$2:$B576, "=Chihuahua")</f>
        <v>9409.5745599999991</v>
      </c>
      <c r="C15" s="6">
        <f>SUMIFS(Concentrado!D$2:D576,Concentrado!$A$2:$A576,"="&amp;$A15,Concentrado!$B$2:$B576, "=Chihuahua")</f>
        <v>56.202928576143798</v>
      </c>
      <c r="D15" s="6">
        <f>SUMIFS(Concentrado!E$2:E576,Concentrado!$A$2:$A576,"="&amp;$A15,Concentrado!$B$2:$B576, "=Chihuahua")</f>
        <v>2435.80843</v>
      </c>
      <c r="E15" s="6">
        <f>SUMIFS(Concentrado!F$2:F576,Concentrado!$A$2:$A576,"="&amp;$A15,Concentrado!$B$2:$B576, "=Chihuahua")</f>
        <v>14.548964604459117</v>
      </c>
      <c r="F15" s="6">
        <f>SUMIFS(Concentrado!G$2:G576,Concentrado!$A$2:$A576,"="&amp;$A15,Concentrado!$B$2:$B576, "=Chihuahua")</f>
        <v>2383.3883099999998</v>
      </c>
      <c r="G15" s="6">
        <f>SUMIFS(Concentrado!H$2:H576,Concentrado!$A$2:$A576,"="&amp;$A15,Concentrado!$B$2:$B576, "=Chihuahua")</f>
        <v>14.235861791837065</v>
      </c>
      <c r="H15" s="6">
        <f>SUMIFS(Concentrado!I$2:I576,Concentrado!$A$2:$A576,"="&amp;$A15,Concentrado!$B$2:$B576, "=Chihuahua")</f>
        <v>1112.8225600000001</v>
      </c>
      <c r="I15" s="6">
        <f>SUMIFS(Concentrado!J$2:J576,Concentrado!$A$2:$A576,"="&amp;$A15,Concentrado!$B$2:$B576, "=Chihuahua")</f>
        <v>6.6468347169993089</v>
      </c>
      <c r="J15" s="6">
        <f>SUMIFS(Concentrado!K$2:K576,Concentrado!$A$2:$A576,"="&amp;$A15,Concentrado!$B$2:$B576, "=Chihuahua")</f>
        <v>925.99641999999994</v>
      </c>
      <c r="K15" s="6">
        <f>SUMIFS(Concentrado!L$2:L576,Concentrado!$A$2:$A576,"="&amp;$A15,Concentrado!$B$2:$B576, "=Chihuahua")</f>
        <v>5.5309313214076763</v>
      </c>
      <c r="L15" s="6">
        <f>SUMIFS(Concentrado!M$2:M576,Concentrado!$A$2:$A576,"="&amp;$A15,Concentrado!$B$2:$B576, "=Chihuahua")</f>
        <v>474.55251999999996</v>
      </c>
      <c r="M15" s="6">
        <f>SUMIFS(Concentrado!N$2:N576,Concentrado!$A$2:$A576,"="&amp;$A15,Concentrado!$B$2:$B576, "=Chihuahua")</f>
        <v>2.8344789891530495</v>
      </c>
      <c r="N15" s="6">
        <f>SUMIFS(Concentrado!O$2:O576,Concentrado!$A$2:$A576,"="&amp;$A15,Concentrado!$B$2:$B576, "=Chihuahua")</f>
        <v>16742.142799999998</v>
      </c>
      <c r="O15" s="6">
        <f>SUMIFS(Concentrado!P$2:P576,Concentrado!$A$2:$A576,"="&amp;$A15,Concentrado!$B$2:$B576, "=Chihuahua")</f>
        <v>0</v>
      </c>
      <c r="P15" s="6">
        <f>SUMIFS(Concentrado!Q$2:Q576,Concentrado!$A$2:$A576,"="&amp;$A15,Concentrado!$B$2:$B576, "=Chihuahua")</f>
        <v>0</v>
      </c>
      <c r="Q15" s="6">
        <f>SUMIFS(Concentrado!R$2:R576,Concentrado!$A$2:$A576,"="&amp;$A15,Concentrado!$B$2:$B576, "=Chihuahua")</f>
        <v>0</v>
      </c>
      <c r="R15" s="6">
        <f>SUMIFS(Concentrado!S$2:S576,Concentrado!$A$2:$A576,"="&amp;$A15,Concentrado!$B$2:$B576, "=Chihuahua")</f>
        <v>0</v>
      </c>
      <c r="S15" s="6">
        <f>SUMIFS(Concentrado!T$2:T576,Concentrado!$A$2:$A576,"="&amp;$A15,Concentrado!$B$2:$B576, "=Chihuahua")</f>
        <v>410.00344999999999</v>
      </c>
      <c r="T15" s="6">
        <f>SUMIFS(Concentrado!U$2:U576,Concentrado!$A$2:$A576,"="&amp;$A15,Concentrado!$B$2:$B576, "=Chihuahua")</f>
        <v>64.54907</v>
      </c>
    </row>
    <row r="16" spans="1:20" x14ac:dyDescent="0.25">
      <c r="A16" s="3">
        <v>2017</v>
      </c>
      <c r="B16" s="6">
        <f>SUMIFS(Concentrado!C$2:C577,Concentrado!$A$2:$A577,"="&amp;$A16,Concentrado!$B$2:$B577, "=Chihuahua")</f>
        <v>9858.2525600000008</v>
      </c>
      <c r="C16" s="6">
        <f>SUMIFS(Concentrado!D$2:D577,Concentrado!$A$2:$A577,"="&amp;$A16,Concentrado!$B$2:$B577, "=Chihuahua")</f>
        <v>55.316729217494242</v>
      </c>
      <c r="D16" s="6">
        <f>SUMIFS(Concentrado!E$2:E577,Concentrado!$A$2:$A577,"="&amp;$A16,Concentrado!$B$2:$B577, "=Chihuahua")</f>
        <v>2589.4942000000001</v>
      </c>
      <c r="E16" s="6">
        <f>SUMIFS(Concentrado!F$2:F577,Concentrado!$A$2:$A577,"="&amp;$A16,Concentrado!$B$2:$B577, "=Chihuahua")</f>
        <v>14.530196766603417</v>
      </c>
      <c r="F16" s="6">
        <f>SUMIFS(Concentrado!G$2:G577,Concentrado!$A$2:$A577,"="&amp;$A16,Concentrado!$B$2:$B577, "=Chihuahua")</f>
        <v>2683.5917800000002</v>
      </c>
      <c r="G16" s="6">
        <f>SUMIFS(Concentrado!H$2:H577,Concentrado!$A$2:$A577,"="&amp;$A16,Concentrado!$B$2:$B577, "=Chihuahua")</f>
        <v>15.058198085417422</v>
      </c>
      <c r="H16" s="6">
        <f>SUMIFS(Concentrado!I$2:I577,Concentrado!$A$2:$A577,"="&amp;$A16,Concentrado!$B$2:$B577, "=Chihuahua")</f>
        <v>1210.52889</v>
      </c>
      <c r="I16" s="6">
        <f>SUMIFS(Concentrado!J$2:J577,Concentrado!$A$2:$A577,"="&amp;$A16,Concentrado!$B$2:$B577, "=Chihuahua")</f>
        <v>6.7925322881039945</v>
      </c>
      <c r="J16" s="6">
        <f>SUMIFS(Concentrado!K$2:K577,Concentrado!$A$2:$A577,"="&amp;$A16,Concentrado!$B$2:$B577, "=Chihuahua")</f>
        <v>1018.67118</v>
      </c>
      <c r="K16" s="6">
        <f>SUMIFS(Concentrado!L$2:L577,Concentrado!$A$2:$A577,"="&amp;$A16,Concentrado!$B$2:$B577, "=Chihuahua")</f>
        <v>5.715978311852596</v>
      </c>
      <c r="L16" s="6">
        <f>SUMIFS(Concentrado!M$2:M577,Concentrado!$A$2:$A577,"="&amp;$A16,Concentrado!$B$2:$B577, "=Chihuahua")</f>
        <v>460.92824000000002</v>
      </c>
      <c r="M16" s="6">
        <f>SUMIFS(Concentrado!N$2:N577,Concentrado!$A$2:$A577,"="&amp;$A16,Concentrado!$B$2:$B577, "=Chihuahua")</f>
        <v>2.5863653305283343</v>
      </c>
      <c r="N16" s="6">
        <f>SUMIFS(Concentrado!O$2:O577,Concentrado!$A$2:$A577,"="&amp;$A16,Concentrado!$B$2:$B577, "=Chihuahua")</f>
        <v>17821.466850000001</v>
      </c>
      <c r="O16" s="6">
        <f>SUMIFS(Concentrado!P$2:P577,Concentrado!$A$2:$A577,"="&amp;$A16,Concentrado!$B$2:$B577, "=Chihuahua")</f>
        <v>0</v>
      </c>
      <c r="P16" s="6">
        <f>SUMIFS(Concentrado!Q$2:Q577,Concentrado!$A$2:$A577,"="&amp;$A16,Concentrado!$B$2:$B577, "=Chihuahua")</f>
        <v>0</v>
      </c>
      <c r="Q16" s="6">
        <f>SUMIFS(Concentrado!R$2:R577,Concentrado!$A$2:$A577,"="&amp;$A16,Concentrado!$B$2:$B577, "=Chihuahua")</f>
        <v>0</v>
      </c>
      <c r="R16" s="6">
        <f>SUMIFS(Concentrado!S$2:S577,Concentrado!$A$2:$A577,"="&amp;$A16,Concentrado!$B$2:$B577, "=Chihuahua")</f>
        <v>0</v>
      </c>
      <c r="S16" s="6">
        <f>SUMIFS(Concentrado!T$2:T577,Concentrado!$A$2:$A577,"="&amp;$A16,Concentrado!$B$2:$B577, "=Chihuahua")</f>
        <v>417.79917</v>
      </c>
      <c r="T16" s="6">
        <f>SUMIFS(Concentrado!U$2:U577,Concentrado!$A$2:$A577,"="&amp;$A16,Concentrado!$B$2:$B577, "=Chihuahua")</f>
        <v>43.129069999999999</v>
      </c>
    </row>
    <row r="17" spans="1:20" x14ac:dyDescent="0.25">
      <c r="A17" s="3">
        <v>2018</v>
      </c>
      <c r="B17" s="6">
        <f>SUMIFS(Concentrado!C$2:C578,Concentrado!$A$2:$A578,"="&amp;$A17,Concentrado!$B$2:$B578, "=Chihuahua")</f>
        <v>10271.07372</v>
      </c>
      <c r="C17" s="6">
        <f>SUMIFS(Concentrado!D$2:D578,Concentrado!$A$2:$A578,"="&amp;$A17,Concentrado!$B$2:$B578, "=Chihuahua")</f>
        <v>48.267909976569982</v>
      </c>
      <c r="D17" s="6">
        <f>SUMIFS(Concentrado!E$2:E578,Concentrado!$A$2:$A578,"="&amp;$A17,Concentrado!$B$2:$B578, "=Chihuahua")</f>
        <v>2420.0029100000002</v>
      </c>
      <c r="E17" s="6">
        <f>SUMIFS(Concentrado!F$2:F578,Concentrado!$A$2:$A578,"="&amp;$A17,Concentrado!$B$2:$B578, "=Chihuahua")</f>
        <v>11.372567833435568</v>
      </c>
      <c r="F17" s="6">
        <f>SUMIFS(Concentrado!G$2:G578,Concentrado!$A$2:$A578,"="&amp;$A17,Concentrado!$B$2:$B578, "=Chihuahua")</f>
        <v>2848.3627900000001</v>
      </c>
      <c r="G17" s="6">
        <f>SUMIFS(Concentrado!H$2:H578,Concentrado!$A$2:$A578,"="&amp;$A17,Concentrado!$B$2:$B578, "=Chihuahua")</f>
        <v>13.385603343554983</v>
      </c>
      <c r="H17" s="6">
        <f>SUMIFS(Concentrado!I$2:I578,Concentrado!$A$2:$A578,"="&amp;$A17,Concentrado!$B$2:$B578, "=Chihuahua")</f>
        <v>1421.4606200000001</v>
      </c>
      <c r="I17" s="6">
        <f>SUMIFS(Concentrado!J$2:J578,Concentrado!$A$2:$A578,"="&amp;$A17,Concentrado!$B$2:$B578, "=Chihuahua")</f>
        <v>6.6800156548189351</v>
      </c>
      <c r="J17" s="6">
        <f>SUMIFS(Concentrado!K$2:K578,Concentrado!$A$2:$A578,"="&amp;$A17,Concentrado!$B$2:$B578, "=Chihuahua")</f>
        <v>3864.3646600000002</v>
      </c>
      <c r="K17" s="6">
        <f>SUMIFS(Concentrado!L$2:L578,Concentrado!$A$2:$A578,"="&amp;$A17,Concentrado!$B$2:$B578, "=Chihuahua")</f>
        <v>18.16020511685301</v>
      </c>
      <c r="L17" s="6">
        <f>SUMIFS(Concentrado!M$2:M578,Concentrado!$A$2:$A578,"="&amp;$A17,Concentrado!$B$2:$B578, "=Chihuahua")</f>
        <v>454.03602999999998</v>
      </c>
      <c r="M17" s="6">
        <f>SUMIFS(Concentrado!N$2:N578,Concentrado!$A$2:$A578,"="&amp;$A17,Concentrado!$B$2:$B578, "=Chihuahua")</f>
        <v>2.1336980747675156</v>
      </c>
      <c r="N17" s="6">
        <f>SUMIFS(Concentrado!O$2:O578,Concentrado!$A$2:$A578,"="&amp;$A17,Concentrado!$B$2:$B578, "=Chihuahua")</f>
        <v>21279.300730000003</v>
      </c>
      <c r="O17" s="6">
        <f>SUMIFS(Concentrado!P$2:P578,Concentrado!$A$2:$A578,"="&amp;$A17,Concentrado!$B$2:$B578, "=Chihuahua")</f>
        <v>0</v>
      </c>
      <c r="P17" s="6">
        <f>SUMIFS(Concentrado!Q$2:Q578,Concentrado!$A$2:$A578,"="&amp;$A17,Concentrado!$B$2:$B578, "=Chihuahua")</f>
        <v>0</v>
      </c>
      <c r="Q17" s="6">
        <f>SUMIFS(Concentrado!R$2:R578,Concentrado!$A$2:$A578,"="&amp;$A17,Concentrado!$B$2:$B578, "=Chihuahua")</f>
        <v>0</v>
      </c>
      <c r="R17" s="6">
        <f>SUMIFS(Concentrado!S$2:S578,Concentrado!$A$2:$A578,"="&amp;$A17,Concentrado!$B$2:$B578, "=Chihuahua")</f>
        <v>0</v>
      </c>
      <c r="S17" s="6">
        <f>SUMIFS(Concentrado!T$2:T578,Concentrado!$A$2:$A578,"="&amp;$A17,Concentrado!$B$2:$B578, "=Chihuahua")</f>
        <v>414.86054999999999</v>
      </c>
      <c r="T17" s="6">
        <f>SUMIFS(Concentrado!U$2:U578,Concentrado!$A$2:$A578,"="&amp;$A17,Concentrado!$B$2:$B578, "=Chihuahua")</f>
        <v>39.17548</v>
      </c>
    </row>
    <row r="18" spans="1:20" x14ac:dyDescent="0.25">
      <c r="A18" s="3">
        <v>2019</v>
      </c>
      <c r="B18" s="6">
        <f>SUMIFS(Concentrado!C$2:C579,Concentrado!$A$2:$A579,"="&amp;$A18,Concentrado!$B$2:$B579, "=Chihuahua")</f>
        <v>10676.27349</v>
      </c>
      <c r="C18" s="6">
        <f>SUMIFS(Concentrado!D$2:D579,Concentrado!$A$2:$A579,"="&amp;$A18,Concentrado!$B$2:$B579, "=Chihuahua")</f>
        <v>51.899805248004391</v>
      </c>
      <c r="D18" s="6">
        <f>SUMIFS(Concentrado!E$2:E579,Concentrado!$A$2:$A579,"="&amp;$A18,Concentrado!$B$2:$B579, "=Chihuahua")</f>
        <v>2405.5185700000002</v>
      </c>
      <c r="E18" s="6">
        <f>SUMIFS(Concentrado!F$2:F579,Concentrado!$A$2:$A579,"="&amp;$A18,Concentrado!$B$2:$B579, "=Chihuahua")</f>
        <v>11.693775493892677</v>
      </c>
      <c r="F18" s="6">
        <f>SUMIFS(Concentrado!G$2:G579,Concentrado!$A$2:$A579,"="&amp;$A18,Concentrado!$B$2:$B579, "=Chihuahua")</f>
        <v>3183.18055</v>
      </c>
      <c r="G18" s="6">
        <f>SUMIFS(Concentrado!H$2:H579,Concentrado!$A$2:$A579,"="&amp;$A18,Concentrado!$B$2:$B579, "=Chihuahua")</f>
        <v>15.474168095167027</v>
      </c>
      <c r="H18" s="6">
        <f>SUMIFS(Concentrado!I$2:I579,Concentrado!$A$2:$A579,"="&amp;$A18,Concentrado!$B$2:$B579, "=Chihuahua")</f>
        <v>1438.2838099999999</v>
      </c>
      <c r="I18" s="6">
        <f>SUMIFS(Concentrado!J$2:J579,Concentrado!$A$2:$A579,"="&amp;$A18,Concentrado!$B$2:$B579, "=Chihuahua")</f>
        <v>6.9918262866042173</v>
      </c>
      <c r="J18" s="6">
        <f>SUMIFS(Concentrado!K$2:K579,Concentrado!$A$2:$A579,"="&amp;$A18,Concentrado!$B$2:$B579, "=Chihuahua")</f>
        <v>2394.9757199999999</v>
      </c>
      <c r="K18" s="6">
        <f>SUMIFS(Concentrado!L$2:L579,Concentrado!$A$2:$A579,"="&amp;$A18,Concentrado!$B$2:$B579, "=Chihuahua")</f>
        <v>11.642524290720385</v>
      </c>
      <c r="L18" s="6">
        <f>SUMIFS(Concentrado!M$2:M579,Concentrado!$A$2:$A579,"="&amp;$A18,Concentrado!$B$2:$B579, "=Chihuahua")</f>
        <v>472.69956000000002</v>
      </c>
      <c r="M18" s="6">
        <f>SUMIFS(Concentrado!N$2:N579,Concentrado!$A$2:$A579,"="&amp;$A18,Concentrado!$B$2:$B579, "=Chihuahua")</f>
        <v>2.2979005856112971</v>
      </c>
      <c r="N18" s="6">
        <f>SUMIFS(Concentrado!O$2:O579,Concentrado!$A$2:$A579,"="&amp;$A18,Concentrado!$B$2:$B579, "=Chihuahua")</f>
        <v>20570.931700000001</v>
      </c>
      <c r="O18" s="6">
        <f>SUMIFS(Concentrado!P$2:P579,Concentrado!$A$2:$A579,"="&amp;$A18,Concentrado!$B$2:$B579, "=Chihuahua")</f>
        <v>0</v>
      </c>
      <c r="P18" s="6">
        <f>SUMIFS(Concentrado!Q$2:Q579,Concentrado!$A$2:$A579,"="&amp;$A18,Concentrado!$B$2:$B579, "=Chihuahua")</f>
        <v>0</v>
      </c>
      <c r="Q18" s="6">
        <f>SUMIFS(Concentrado!R$2:R579,Concentrado!$A$2:$A579,"="&amp;$A18,Concentrado!$B$2:$B579, "=Chihuahua")</f>
        <v>0</v>
      </c>
      <c r="R18" s="6">
        <f>SUMIFS(Concentrado!S$2:S579,Concentrado!$A$2:$A579,"="&amp;$A18,Concentrado!$B$2:$B579, "=Chihuahua")</f>
        <v>0</v>
      </c>
      <c r="S18" s="6">
        <f>SUMIFS(Concentrado!T$2:T579,Concentrado!$A$2:$A579,"="&amp;$A18,Concentrado!$B$2:$B579, "=Chihuahua")</f>
        <v>451.95098999999999</v>
      </c>
      <c r="T18" s="6">
        <f>SUMIFS(Concentrado!U$2:U579,Concentrado!$A$2:$A579,"="&amp;$A18,Concentrado!$B$2:$B579, "=Chihuahua")</f>
        <v>20.748570000000001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1" sqref="T21"/>
    </sheetView>
  </sheetViews>
  <sheetFormatPr baseColWidth="10" defaultRowHeight="15" x14ac:dyDescent="0.25"/>
  <cols>
    <col min="1" max="1" width="12.140625" customWidth="1"/>
    <col min="2" max="2" width="12.85546875" customWidth="1"/>
    <col min="3" max="3" width="13.42578125" customWidth="1"/>
    <col min="4" max="4" width="14.42578125" customWidth="1"/>
    <col min="5" max="5" width="15.85546875" customWidth="1"/>
    <col min="7" max="7" width="13.7109375" customWidth="1"/>
    <col min="14" max="14" width="14.85546875" customWidth="1"/>
    <col min="16" max="16" width="12.28515625" customWidth="1"/>
    <col min="18" max="18" width="13.42578125" customWidth="1"/>
    <col min="19" max="19" width="16.7109375" customWidth="1"/>
    <col min="20" max="20" width="13.5703125" customWidth="1"/>
  </cols>
  <sheetData>
    <row r="1" spans="1:20" s="2" customFormat="1" ht="28.5" x14ac:dyDescent="0.2">
      <c r="A1" s="1" t="s">
        <v>0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</row>
    <row r="2" spans="1:20" x14ac:dyDescent="0.25">
      <c r="A2" s="3">
        <v>2003</v>
      </c>
      <c r="B2" s="6">
        <f>SUMIFS(Concentrado!C$2:C563,Concentrado!$A$2:$A563,"="&amp;$A2,Concentrado!$B$2:$B563, "=CDMX")</f>
        <v>25389.686900000001</v>
      </c>
      <c r="C2" s="6">
        <f>SUMIFS(Concentrado!D$2:D563,Concentrado!$A$2:$A563,"="&amp;$A2,Concentrado!$B$2:$B563, "=CDMX")</f>
        <v>56.10152792946009</v>
      </c>
      <c r="D2" s="6">
        <f>SUMIFS(Concentrado!E$2:E563,Concentrado!$A$2:$A563,"="&amp;$A2,Concentrado!$B$2:$B563, "=CDMX")</f>
        <v>5112.3445499999998</v>
      </c>
      <c r="E2" s="6">
        <f>SUMIFS(Concentrado!F$2:F563,Concentrado!$A$2:$A563,"="&amp;$A2,Concentrado!$B$2:$B563, "=CDMX")</f>
        <v>11.296332313449998</v>
      </c>
      <c r="F2" s="6">
        <f>SUMIFS(Concentrado!G$2:G563,Concentrado!$A$2:$A563,"="&amp;$A2,Concentrado!$B$2:$B563, "=CDMX")</f>
        <v>1808.8876299999999</v>
      </c>
      <c r="G2" s="6">
        <f>SUMIFS(Concentrado!H$2:H563,Concentrado!$A$2:$A563,"="&amp;$A2,Concentrado!$B$2:$B563, "=CDMX")</f>
        <v>3.9969520024171654</v>
      </c>
      <c r="H2" s="6">
        <f>SUMIFS(Concentrado!I$2:I563,Concentrado!$A$2:$A563,"="&amp;$A2,Concentrado!$B$2:$B563, "=CDMX")</f>
        <v>8587.5555000000004</v>
      </c>
      <c r="I2" s="6">
        <f>SUMIFS(Concentrado!J$2:J563,Concentrado!$A$2:$A563,"="&amp;$A2,Concentrado!$B$2:$B563, "=CDMX")</f>
        <v>18.975223547519942</v>
      </c>
      <c r="J2" s="6">
        <f>SUMIFS(Concentrado!K$2:K563,Concentrado!$A$2:$A563,"="&amp;$A2,Concentrado!$B$2:$B563, "=CDMX")</f>
        <v>2702.37</v>
      </c>
      <c r="K2" s="6">
        <f>SUMIFS(Concentrado!L$2:L563,Concentrado!$A$2:$A563,"="&amp;$A2,Concentrado!$B$2:$B563, "=CDMX")</f>
        <v>5.9712073893567812</v>
      </c>
      <c r="L2" s="6">
        <f>SUMIFS(Concentrado!M$2:M563,Concentrado!$A$2:$A563,"="&amp;$A2,Concentrado!$B$2:$B563, "=CDMX")</f>
        <v>1655.8317300000001</v>
      </c>
      <c r="M2" s="6">
        <f>SUMIFS(Concentrado!N$2:N563,Concentrado!$A$2:$A563,"="&amp;$A2,Concentrado!$B$2:$B563, "=CDMX")</f>
        <v>3.6587568177960175</v>
      </c>
      <c r="N2" s="6">
        <f>SUMIFS(Concentrado!O$2:O563,Concentrado!$A$2:$A563,"="&amp;$A2,Concentrado!$B$2:$B563, "=CDMX")</f>
        <v>45256.676310000003</v>
      </c>
      <c r="O2" s="6">
        <f>SUMIFS(Concentrado!P$2:P563,Concentrado!$A$2:$A563,"="&amp;$A2,Concentrado!$B$2:$B563, "=CDMX")</f>
        <v>0</v>
      </c>
      <c r="P2" s="6">
        <f>SUMIFS(Concentrado!Q$2:Q563,Concentrado!$A$2:$A563,"="&amp;$A2,Concentrado!$B$2:$B563, "=CDMX")</f>
        <v>0</v>
      </c>
      <c r="Q2" s="6">
        <f>SUMIFS(Concentrado!R$2:R563,Concentrado!$A$2:$A563,"="&amp;$A2,Concentrado!$B$2:$B563, "=CDMX")</f>
        <v>0</v>
      </c>
      <c r="R2" s="6">
        <f>SUMIFS(Concentrado!S$2:S563,Concentrado!$A$2:$A563,"="&amp;$A2,Concentrado!$B$2:$B563, "=CDMX")</f>
        <v>0</v>
      </c>
      <c r="S2" s="6">
        <f>SUMIFS(Concentrado!T$2:T563,Concentrado!$A$2:$A563,"="&amp;$A2,Concentrado!$B$2:$B563, "=CDMX")</f>
        <v>0</v>
      </c>
      <c r="T2" s="6">
        <f>SUMIFS(Concentrado!U$2:U563,Concentrado!$A$2:$A563,"="&amp;$A2,Concentrado!$B$2:$B563, "=CDMX")</f>
        <v>1655.8317300000001</v>
      </c>
    </row>
    <row r="3" spans="1:20" x14ac:dyDescent="0.25">
      <c r="A3" s="3">
        <v>2004</v>
      </c>
      <c r="B3" s="6">
        <f>SUMIFS(Concentrado!C$2:C564,Concentrado!$A$2:$A564,"="&amp;$A3,Concentrado!$B$2:$B564, "=CDMX")</f>
        <v>31902.606</v>
      </c>
      <c r="C3" s="6">
        <f>SUMIFS(Concentrado!D$2:D564,Concentrado!$A$2:$A564,"="&amp;$A3,Concentrado!$B$2:$B564, "=CDMX")</f>
        <v>60.870554035468075</v>
      </c>
      <c r="D3" s="6">
        <f>SUMIFS(Concentrado!E$2:E564,Concentrado!$A$2:$A564,"="&amp;$A3,Concentrado!$B$2:$B564, "=CDMX")</f>
        <v>4521.5123700000004</v>
      </c>
      <c r="E3" s="6">
        <f>SUMIFS(Concentrado!F$2:F564,Concentrado!$A$2:$A564,"="&amp;$A3,Concentrado!$B$2:$B564, "=CDMX")</f>
        <v>8.6270997121715496</v>
      </c>
      <c r="F3" s="6">
        <f>SUMIFS(Concentrado!G$2:G564,Concentrado!$A$2:$A564,"="&amp;$A3,Concentrado!$B$2:$B564, "=CDMX")</f>
        <v>1822.3388</v>
      </c>
      <c r="G3" s="6">
        <f>SUMIFS(Concentrado!H$2:H564,Concentrado!$A$2:$A564,"="&amp;$A3,Concentrado!$B$2:$B564, "=CDMX")</f>
        <v>3.4770442388414926</v>
      </c>
      <c r="H3" s="6">
        <f>SUMIFS(Concentrado!I$2:I564,Concentrado!$A$2:$A564,"="&amp;$A3,Concentrado!$B$2:$B564, "=CDMX")</f>
        <v>9160.6653999999999</v>
      </c>
      <c r="I3" s="6">
        <f>SUMIFS(Concentrado!J$2:J564,Concentrado!$A$2:$A564,"="&amp;$A3,Concentrado!$B$2:$B564, "=CDMX")</f>
        <v>17.478659211461995</v>
      </c>
      <c r="J3" s="6">
        <f>SUMIFS(Concentrado!K$2:K564,Concentrado!$A$2:$A564,"="&amp;$A3,Concentrado!$B$2:$B564, "=CDMX")</f>
        <v>3097.6669000000002</v>
      </c>
      <c r="K3" s="6">
        <f>SUMIFS(Concentrado!L$2:L564,Concentrado!$A$2:$A564,"="&amp;$A3,Concentrado!$B$2:$B564, "=CDMX")</f>
        <v>5.9103855158519298</v>
      </c>
      <c r="L3" s="6">
        <f>SUMIFS(Concentrado!M$2:M564,Concentrado!$A$2:$A564,"="&amp;$A3,Concentrado!$B$2:$B564, "=CDMX")</f>
        <v>1905.7832699999999</v>
      </c>
      <c r="M3" s="6">
        <f>SUMIFS(Concentrado!N$2:N564,Concentrado!$A$2:$A564,"="&amp;$A3,Concentrado!$B$2:$B564, "=CDMX")</f>
        <v>3.6362572862049589</v>
      </c>
      <c r="N3" s="6">
        <f>SUMIFS(Concentrado!O$2:O564,Concentrado!$A$2:$A564,"="&amp;$A3,Concentrado!$B$2:$B564, "=CDMX")</f>
        <v>52410.572740000003</v>
      </c>
      <c r="O3" s="6">
        <f>SUMIFS(Concentrado!P$2:P564,Concentrado!$A$2:$A564,"="&amp;$A3,Concentrado!$B$2:$B564, "=CDMX")</f>
        <v>0</v>
      </c>
      <c r="P3" s="6">
        <f>SUMIFS(Concentrado!Q$2:Q564,Concentrado!$A$2:$A564,"="&amp;$A3,Concentrado!$B$2:$B564, "=CDMX")</f>
        <v>0</v>
      </c>
      <c r="Q3" s="6">
        <f>SUMIFS(Concentrado!R$2:R564,Concentrado!$A$2:$A564,"="&amp;$A3,Concentrado!$B$2:$B564, "=CDMX")</f>
        <v>0</v>
      </c>
      <c r="R3" s="6">
        <f>SUMIFS(Concentrado!S$2:S564,Concentrado!$A$2:$A564,"="&amp;$A3,Concentrado!$B$2:$B564, "=CDMX")</f>
        <v>0</v>
      </c>
      <c r="S3" s="6">
        <f>SUMIFS(Concentrado!T$2:T564,Concentrado!$A$2:$A564,"="&amp;$A3,Concentrado!$B$2:$B564, "=CDMX")</f>
        <v>344.61329999999998</v>
      </c>
      <c r="T3" s="6">
        <f>SUMIFS(Concentrado!U$2:U564,Concentrado!$A$2:$A564,"="&amp;$A3,Concentrado!$B$2:$B564, "=CDMX")</f>
        <v>1561.1699699999999</v>
      </c>
    </row>
    <row r="4" spans="1:20" x14ac:dyDescent="0.25">
      <c r="A4" s="3">
        <v>2005</v>
      </c>
      <c r="B4" s="6">
        <f>SUMIFS(Concentrado!C$2:C565,Concentrado!$A$2:$A565,"="&amp;$A4,Concentrado!$B$2:$B565, "=CDMX")</f>
        <v>29011.491000000002</v>
      </c>
      <c r="C4" s="6">
        <f>SUMIFS(Concentrado!D$2:D565,Concentrado!$A$2:$A565,"="&amp;$A4,Concentrado!$B$2:$B565, "=CDMX")</f>
        <v>54.739402568093823</v>
      </c>
      <c r="D4" s="6">
        <f>SUMIFS(Concentrado!E$2:E565,Concentrado!$A$2:$A565,"="&amp;$A4,Concentrado!$B$2:$B565, "=CDMX")</f>
        <v>5558.8708299999998</v>
      </c>
      <c r="E4" s="6">
        <f>SUMIFS(Concentrado!F$2:F565,Concentrado!$A$2:$A565,"="&amp;$A4,Concentrado!$B$2:$B565, "=CDMX")</f>
        <v>10.48857737740552</v>
      </c>
      <c r="F4" s="6">
        <f>SUMIFS(Concentrado!G$2:G565,Concentrado!$A$2:$A565,"="&amp;$A4,Concentrado!$B$2:$B565, "=CDMX")</f>
        <v>2014.6865</v>
      </c>
      <c r="G4" s="6">
        <f>SUMIFS(Concentrado!H$2:H565,Concentrado!$A$2:$A565,"="&amp;$A4,Concentrado!$B$2:$B565, "=CDMX")</f>
        <v>3.8013466930053323</v>
      </c>
      <c r="H4" s="6">
        <f>SUMIFS(Concentrado!I$2:I565,Concentrado!$A$2:$A565,"="&amp;$A4,Concentrado!$B$2:$B565, "=CDMX")</f>
        <v>10558.346009999999</v>
      </c>
      <c r="I4" s="6">
        <f>SUMIFS(Concentrado!J$2:J565,Concentrado!$A$2:$A565,"="&amp;$A4,Concentrado!$B$2:$B565, "=CDMX")</f>
        <v>19.921676989804389</v>
      </c>
      <c r="J4" s="6">
        <f>SUMIFS(Concentrado!K$2:K565,Concentrado!$A$2:$A565,"="&amp;$A4,Concentrado!$B$2:$B565, "=CDMX")</f>
        <v>3656.7024000000001</v>
      </c>
      <c r="K4" s="6">
        <f>SUMIFS(Concentrado!L$2:L565,Concentrado!$A$2:$A565,"="&amp;$A4,Concentrado!$B$2:$B565, "=CDMX")</f>
        <v>6.8995318008755513</v>
      </c>
      <c r="L4" s="6">
        <f>SUMIFS(Concentrado!M$2:M565,Concentrado!$A$2:$A565,"="&amp;$A4,Concentrado!$B$2:$B565, "=CDMX")</f>
        <v>2199.1864800000003</v>
      </c>
      <c r="M4" s="6">
        <f>SUMIFS(Concentrado!N$2:N565,Concentrado!$A$2:$A565,"="&amp;$A4,Concentrado!$B$2:$B565, "=CDMX")</f>
        <v>4.149464570815379</v>
      </c>
      <c r="N4" s="6">
        <f>SUMIFS(Concentrado!O$2:O565,Concentrado!$A$2:$A565,"="&amp;$A4,Concentrado!$B$2:$B565, "=CDMX")</f>
        <v>52999.283220000005</v>
      </c>
      <c r="O4" s="6">
        <f>SUMIFS(Concentrado!P$2:P565,Concentrado!$A$2:$A565,"="&amp;$A4,Concentrado!$B$2:$B565, "=CDMX")</f>
        <v>0</v>
      </c>
      <c r="P4" s="6">
        <f>SUMIFS(Concentrado!Q$2:Q565,Concentrado!$A$2:$A565,"="&amp;$A4,Concentrado!$B$2:$B565, "=CDMX")</f>
        <v>0</v>
      </c>
      <c r="Q4" s="6">
        <f>SUMIFS(Concentrado!R$2:R565,Concentrado!$A$2:$A565,"="&amp;$A4,Concentrado!$B$2:$B565, "=CDMX")</f>
        <v>0</v>
      </c>
      <c r="R4" s="6">
        <f>SUMIFS(Concentrado!S$2:S565,Concentrado!$A$2:$A565,"="&amp;$A4,Concentrado!$B$2:$B565, "=CDMX")</f>
        <v>0</v>
      </c>
      <c r="S4" s="6">
        <f>SUMIFS(Concentrado!T$2:T565,Concentrado!$A$2:$A565,"="&amp;$A4,Concentrado!$B$2:$B565, "=CDMX")</f>
        <v>313.7174</v>
      </c>
      <c r="T4" s="6">
        <f>SUMIFS(Concentrado!U$2:U565,Concentrado!$A$2:$A565,"="&amp;$A4,Concentrado!$B$2:$B565, "=CDMX")</f>
        <v>1885.4690800000001</v>
      </c>
    </row>
    <row r="5" spans="1:20" x14ac:dyDescent="0.25">
      <c r="A5" s="3">
        <v>2006</v>
      </c>
      <c r="B5" s="6">
        <f>SUMIFS(Concentrado!C$2:C566,Concentrado!$A$2:$A566,"="&amp;$A5,Concentrado!$B$2:$B566, "=CDMX")</f>
        <v>29442.624810000001</v>
      </c>
      <c r="C5" s="6">
        <f>SUMIFS(Concentrado!D$2:D566,Concentrado!$A$2:$A566,"="&amp;$A5,Concentrado!$B$2:$B566, "=CDMX")</f>
        <v>53.255692056519223</v>
      </c>
      <c r="D5" s="6">
        <f>SUMIFS(Concentrado!E$2:E566,Concentrado!$A$2:$A566,"="&amp;$A5,Concentrado!$B$2:$B566, "=CDMX")</f>
        <v>5953.6642300000003</v>
      </c>
      <c r="E5" s="6">
        <f>SUMIFS(Concentrado!F$2:F566,Concentrado!$A$2:$A566,"="&amp;$A5,Concentrado!$B$2:$B566, "=CDMX")</f>
        <v>10.768962036737431</v>
      </c>
      <c r="F5" s="6">
        <f>SUMIFS(Concentrado!G$2:G566,Concentrado!$A$2:$A566,"="&amp;$A5,Concentrado!$B$2:$B566, "=CDMX")</f>
        <v>2143.0216</v>
      </c>
      <c r="G5" s="6">
        <f>SUMIFS(Concentrado!H$2:H566,Concentrado!$A$2:$A566,"="&amp;$A5,Concentrado!$B$2:$B566, "=CDMX")</f>
        <v>3.8762881752752638</v>
      </c>
      <c r="H5" s="6">
        <f>SUMIFS(Concentrado!I$2:I566,Concentrado!$A$2:$A566,"="&amp;$A5,Concentrado!$B$2:$B566, "=CDMX")</f>
        <v>11589.466410000001</v>
      </c>
      <c r="I5" s="6">
        <f>SUMIFS(Concentrado!J$2:J566,Concentrado!$A$2:$A566,"="&amp;$A5,Concentrado!$B$2:$B566, "=CDMX")</f>
        <v>20.962976576079708</v>
      </c>
      <c r="J5" s="6">
        <f>SUMIFS(Concentrado!K$2:K566,Concentrado!$A$2:$A566,"="&amp;$A5,Concentrado!$B$2:$B566, "=CDMX")</f>
        <v>3935.8895000000002</v>
      </c>
      <c r="K5" s="6">
        <f>SUMIFS(Concentrado!L$2:L566,Concentrado!$A$2:$A566,"="&amp;$A5,Concentrado!$B$2:$B566, "=CDMX")</f>
        <v>7.1192198566920979</v>
      </c>
      <c r="L5" s="6">
        <f>SUMIFS(Concentrado!M$2:M566,Concentrado!$A$2:$A566,"="&amp;$A5,Concentrado!$B$2:$B566, "=CDMX")</f>
        <v>2220.7380199999998</v>
      </c>
      <c r="M5" s="6">
        <f>SUMIFS(Concentrado!N$2:N566,Concentrado!$A$2:$A566,"="&amp;$A5,Concentrado!$B$2:$B566, "=CDMX")</f>
        <v>4.0168612986962895</v>
      </c>
      <c r="N5" s="6">
        <f>SUMIFS(Concentrado!O$2:O566,Concentrado!$A$2:$A566,"="&amp;$A5,Concentrado!$B$2:$B566, "=CDMX")</f>
        <v>55285.404569999999</v>
      </c>
      <c r="O5" s="6">
        <f>SUMIFS(Concentrado!P$2:P566,Concentrado!$A$2:$A566,"="&amp;$A5,Concentrado!$B$2:$B566, "=CDMX")</f>
        <v>0</v>
      </c>
      <c r="P5" s="6">
        <f>SUMIFS(Concentrado!Q$2:Q566,Concentrado!$A$2:$A566,"="&amp;$A5,Concentrado!$B$2:$B566, "=CDMX")</f>
        <v>0</v>
      </c>
      <c r="Q5" s="6">
        <f>SUMIFS(Concentrado!R$2:R566,Concentrado!$A$2:$A566,"="&amp;$A5,Concentrado!$B$2:$B566, "=CDMX")</f>
        <v>0</v>
      </c>
      <c r="R5" s="6">
        <f>SUMIFS(Concentrado!S$2:S566,Concentrado!$A$2:$A566,"="&amp;$A5,Concentrado!$B$2:$B566, "=CDMX")</f>
        <v>0</v>
      </c>
      <c r="S5" s="6">
        <f>SUMIFS(Concentrado!T$2:T566,Concentrado!$A$2:$A566,"="&amp;$A5,Concentrado!$B$2:$B566, "=CDMX")</f>
        <v>288.62599999999998</v>
      </c>
      <c r="T5" s="6">
        <f>SUMIFS(Concentrado!U$2:U566,Concentrado!$A$2:$A566,"="&amp;$A5,Concentrado!$B$2:$B566, "=CDMX")</f>
        <v>1932.11202</v>
      </c>
    </row>
    <row r="6" spans="1:20" x14ac:dyDescent="0.25">
      <c r="A6" s="3">
        <v>2007</v>
      </c>
      <c r="B6" s="6">
        <f>SUMIFS(Concentrado!C$2:C567,Concentrado!$A$2:$A567,"="&amp;$A6,Concentrado!$B$2:$B567, "=CDMX")</f>
        <v>30624.422600000002</v>
      </c>
      <c r="C6" s="6">
        <f>SUMIFS(Concentrado!D$2:D567,Concentrado!$A$2:$A567,"="&amp;$A6,Concentrado!$B$2:$B567, "=CDMX")</f>
        <v>46.639281223372919</v>
      </c>
      <c r="D6" s="6">
        <f>SUMIFS(Concentrado!E$2:E567,Concentrado!$A$2:$A567,"="&amp;$A6,Concentrado!$B$2:$B567, "=CDMX")</f>
        <v>8847.7323799999995</v>
      </c>
      <c r="E6" s="6">
        <f>SUMIFS(Concentrado!F$2:F567,Concentrado!$A$2:$A567,"="&amp;$A6,Concentrado!$B$2:$B567, "=CDMX")</f>
        <v>13.474601106763807</v>
      </c>
      <c r="F6" s="6">
        <f>SUMIFS(Concentrado!G$2:G567,Concentrado!$A$2:$A567,"="&amp;$A6,Concentrado!$B$2:$B567, "=CDMX")</f>
        <v>2162.5841</v>
      </c>
      <c r="G6" s="6">
        <f>SUMIFS(Concentrado!H$2:H567,Concentrado!$A$2:$A567,"="&amp;$A6,Concentrado!$B$2:$B567, "=CDMX")</f>
        <v>3.2934945199291632</v>
      </c>
      <c r="H6" s="6">
        <f>SUMIFS(Concentrado!I$2:I567,Concentrado!$A$2:$A567,"="&amp;$A6,Concentrado!$B$2:$B567, "=CDMX")</f>
        <v>17441.157999999999</v>
      </c>
      <c r="I6" s="6">
        <f>SUMIFS(Concentrado!J$2:J567,Concentrado!$A$2:$A567,"="&amp;$A6,Concentrado!$B$2:$B567, "=CDMX")</f>
        <v>26.56190725448258</v>
      </c>
      <c r="J6" s="6">
        <f>SUMIFS(Concentrado!K$2:K567,Concentrado!$A$2:$A567,"="&amp;$A6,Concentrado!$B$2:$B567, "=CDMX")</f>
        <v>4341.9497000000001</v>
      </c>
      <c r="K6" s="6">
        <f>SUMIFS(Concentrado!L$2:L567,Concentrado!$A$2:$A567,"="&amp;$A6,Concentrado!$B$2:$B567, "=CDMX")</f>
        <v>6.6125463249073517</v>
      </c>
      <c r="L6" s="6">
        <f>SUMIFS(Concentrado!M$2:M567,Concentrado!$A$2:$A567,"="&amp;$A6,Concentrado!$B$2:$B567, "=CDMX")</f>
        <v>2244.4486000000002</v>
      </c>
      <c r="M6" s="6">
        <f>SUMIFS(Concentrado!N$2:N567,Concentrado!$A$2:$A567,"="&amp;$A6,Concentrado!$B$2:$B567, "=CDMX")</f>
        <v>3.418169570544185</v>
      </c>
      <c r="N6" s="6">
        <f>SUMIFS(Concentrado!O$2:O567,Concentrado!$A$2:$A567,"="&amp;$A6,Concentrado!$B$2:$B567, "=CDMX")</f>
        <v>65662.295379999996</v>
      </c>
      <c r="O6" s="6">
        <f>SUMIFS(Concentrado!P$2:P567,Concentrado!$A$2:$A567,"="&amp;$A6,Concentrado!$B$2:$B567, "=CDMX")</f>
        <v>0</v>
      </c>
      <c r="P6" s="6">
        <f>SUMIFS(Concentrado!Q$2:Q567,Concentrado!$A$2:$A567,"="&amp;$A6,Concentrado!$B$2:$B567, "=CDMX")</f>
        <v>0</v>
      </c>
      <c r="Q6" s="6">
        <f>SUMIFS(Concentrado!R$2:R567,Concentrado!$A$2:$A567,"="&amp;$A6,Concentrado!$B$2:$B567, "=CDMX")</f>
        <v>0</v>
      </c>
      <c r="R6" s="6">
        <f>SUMIFS(Concentrado!S$2:S567,Concentrado!$A$2:$A567,"="&amp;$A6,Concentrado!$B$2:$B567, "=CDMX")</f>
        <v>0</v>
      </c>
      <c r="S6" s="6">
        <f>SUMIFS(Concentrado!T$2:T567,Concentrado!$A$2:$A567,"="&amp;$A6,Concentrado!$B$2:$B567, "=CDMX")</f>
        <v>120.1808</v>
      </c>
      <c r="T6" s="6">
        <f>SUMIFS(Concentrado!U$2:U567,Concentrado!$A$2:$A567,"="&amp;$A6,Concentrado!$B$2:$B567, "=CDMX")</f>
        <v>2124.2678000000001</v>
      </c>
    </row>
    <row r="7" spans="1:20" x14ac:dyDescent="0.25">
      <c r="A7" s="3">
        <v>2008</v>
      </c>
      <c r="B7" s="6">
        <f>SUMIFS(Concentrado!C$2:C568,Concentrado!$A$2:$A568,"="&amp;$A7,Concentrado!$B$2:$B568, "=CDMX")</f>
        <v>32750.733</v>
      </c>
      <c r="C7" s="6">
        <f>SUMIFS(Concentrado!D$2:D568,Concentrado!$A$2:$A568,"="&amp;$A7,Concentrado!$B$2:$B568, "=CDMX")</f>
        <v>49.755175922245797</v>
      </c>
      <c r="D7" s="6">
        <f>SUMIFS(Concentrado!E$2:E568,Concentrado!$A$2:$A568,"="&amp;$A7,Concentrado!$B$2:$B568, "=CDMX")</f>
        <v>7574.3226800000002</v>
      </c>
      <c r="E7" s="6">
        <f>SUMIFS(Concentrado!F$2:F568,Concentrado!$A$2:$A568,"="&amp;$A7,Concentrado!$B$2:$B568, "=CDMX")</f>
        <v>11.506971689313222</v>
      </c>
      <c r="F7" s="6">
        <f>SUMIFS(Concentrado!G$2:G568,Concentrado!$A$2:$A568,"="&amp;$A7,Concentrado!$B$2:$B568, "=CDMX")</f>
        <v>2400.721</v>
      </c>
      <c r="G7" s="6">
        <f>SUMIFS(Concentrado!H$2:H568,Concentrado!$A$2:$A568,"="&amp;$A7,Concentrado!$B$2:$B568, "=CDMX")</f>
        <v>3.6471945740948719</v>
      </c>
      <c r="H7" s="6">
        <f>SUMIFS(Concentrado!I$2:I568,Concentrado!$A$2:$A568,"="&amp;$A7,Concentrado!$B$2:$B568, "=CDMX")</f>
        <v>16034.955400000001</v>
      </c>
      <c r="I7" s="6">
        <f>SUMIFS(Concentrado!J$2:J568,Concentrado!$A$2:$A568,"="&amp;$A7,Concentrado!$B$2:$B568, "=CDMX")</f>
        <v>24.360432691151228</v>
      </c>
      <c r="J7" s="6">
        <f>SUMIFS(Concentrado!K$2:K568,Concentrado!$A$2:$A568,"="&amp;$A7,Concentrado!$B$2:$B568, "=CDMX")</f>
        <v>4463.8095999999996</v>
      </c>
      <c r="K7" s="6">
        <f>SUMIFS(Concentrado!L$2:L568,Concentrado!$A$2:$A568,"="&amp;$A7,Concentrado!$B$2:$B568, "=CDMX")</f>
        <v>6.7814553015167522</v>
      </c>
      <c r="L7" s="6">
        <f>SUMIFS(Concentrado!M$2:M568,Concentrado!$A$2:$A568,"="&amp;$A7,Concentrado!$B$2:$B568, "=CDMX")</f>
        <v>2599.2292000000002</v>
      </c>
      <c r="M7" s="6">
        <f>SUMIFS(Concentrado!N$2:N568,Concentrado!$A$2:$A568,"="&amp;$A7,Concentrado!$B$2:$B568, "=CDMX")</f>
        <v>3.9487698216781353</v>
      </c>
      <c r="N7" s="6">
        <f>SUMIFS(Concentrado!O$2:O568,Concentrado!$A$2:$A568,"="&amp;$A7,Concentrado!$B$2:$B568, "=CDMX")</f>
        <v>65823.770879999996</v>
      </c>
      <c r="O7" s="6">
        <f>SUMIFS(Concentrado!P$2:P568,Concentrado!$A$2:$A568,"="&amp;$A7,Concentrado!$B$2:$B568, "=CDMX")</f>
        <v>0</v>
      </c>
      <c r="P7" s="6">
        <f>SUMIFS(Concentrado!Q$2:Q568,Concentrado!$A$2:$A568,"="&amp;$A7,Concentrado!$B$2:$B568, "=CDMX")</f>
        <v>0</v>
      </c>
      <c r="Q7" s="6">
        <f>SUMIFS(Concentrado!R$2:R568,Concentrado!$A$2:$A568,"="&amp;$A7,Concentrado!$B$2:$B568, "=CDMX")</f>
        <v>0</v>
      </c>
      <c r="R7" s="6">
        <f>SUMIFS(Concentrado!S$2:S568,Concentrado!$A$2:$A568,"="&amp;$A7,Concentrado!$B$2:$B568, "=CDMX")</f>
        <v>0</v>
      </c>
      <c r="S7" s="6">
        <f>SUMIFS(Concentrado!T$2:T568,Concentrado!$A$2:$A568,"="&amp;$A7,Concentrado!$B$2:$B568, "=CDMX")</f>
        <v>346.99149999999997</v>
      </c>
      <c r="T7" s="6">
        <f>SUMIFS(Concentrado!U$2:U568,Concentrado!$A$2:$A568,"="&amp;$A7,Concentrado!$B$2:$B568, "=CDMX")</f>
        <v>2252.2377000000001</v>
      </c>
    </row>
    <row r="8" spans="1:20" x14ac:dyDescent="0.25">
      <c r="A8" s="3">
        <v>2009</v>
      </c>
      <c r="B8" s="6">
        <f>SUMIFS(Concentrado!C$2:C569,Concentrado!$A$2:$A569,"="&amp;$A8,Concentrado!$B$2:$B569, "=CDMX")</f>
        <v>35554.926930000001</v>
      </c>
      <c r="C8" s="6">
        <f>SUMIFS(Concentrado!D$2:D569,Concentrado!$A$2:$A569,"="&amp;$A8,Concentrado!$B$2:$B569, "=CDMX")</f>
        <v>46.89658526404682</v>
      </c>
      <c r="D8" s="6">
        <f>SUMIFS(Concentrado!E$2:E569,Concentrado!$A$2:$A569,"="&amp;$A8,Concentrado!$B$2:$B569, "=CDMX")</f>
        <v>13717.35095</v>
      </c>
      <c r="E8" s="6">
        <f>SUMIFS(Concentrado!F$2:F569,Concentrado!$A$2:$A569,"="&amp;$A8,Concentrado!$B$2:$B569, "=CDMX")</f>
        <v>18.093045717406252</v>
      </c>
      <c r="F8" s="6">
        <f>SUMIFS(Concentrado!G$2:G569,Concentrado!$A$2:$A569,"="&amp;$A8,Concentrado!$B$2:$B569, "=CDMX")</f>
        <v>2566.4308000000001</v>
      </c>
      <c r="G8" s="6">
        <f>SUMIFS(Concentrado!H$2:H569,Concentrado!$A$2:$A569,"="&amp;$A8,Concentrado!$B$2:$B569, "=CDMX")</f>
        <v>3.3850959973404704</v>
      </c>
      <c r="H8" s="6">
        <f>SUMIFS(Concentrado!I$2:I569,Concentrado!$A$2:$A569,"="&amp;$A8,Concentrado!$B$2:$B569, "=CDMX")</f>
        <v>16217.86138</v>
      </c>
      <c r="I8" s="6">
        <f>SUMIFS(Concentrado!J$2:J569,Concentrado!$A$2:$A569,"="&amp;$A8,Concentrado!$B$2:$B569, "=CDMX")</f>
        <v>21.391193420395592</v>
      </c>
      <c r="J8" s="6">
        <f>SUMIFS(Concentrado!K$2:K569,Concentrado!$A$2:$A569,"="&amp;$A8,Concentrado!$B$2:$B569, "=CDMX")</f>
        <v>4297.2671</v>
      </c>
      <c r="K8" s="6">
        <f>SUMIFS(Concentrado!L$2:L569,Concentrado!$A$2:$A569,"="&amp;$A8,Concentrado!$B$2:$B569, "=CDMX")</f>
        <v>5.6680513886105519</v>
      </c>
      <c r="L8" s="6">
        <f>SUMIFS(Concentrado!M$2:M569,Concentrado!$A$2:$A569,"="&amp;$A8,Concentrado!$B$2:$B569, "=CDMX")</f>
        <v>3461.76163</v>
      </c>
      <c r="M8" s="6">
        <f>SUMIFS(Concentrado!N$2:N569,Concentrado!$A$2:$A569,"="&amp;$A8,Concentrado!$B$2:$B569, "=CDMX")</f>
        <v>4.5660282122003144</v>
      </c>
      <c r="N8" s="6">
        <f>SUMIFS(Concentrado!O$2:O569,Concentrado!$A$2:$A569,"="&amp;$A8,Concentrado!$B$2:$B569, "=CDMX")</f>
        <v>75815.598790000004</v>
      </c>
      <c r="O8" s="6">
        <f>SUMIFS(Concentrado!P$2:P569,Concentrado!$A$2:$A569,"="&amp;$A8,Concentrado!$B$2:$B569, "=CDMX")</f>
        <v>0</v>
      </c>
      <c r="P8" s="6">
        <f>SUMIFS(Concentrado!Q$2:Q569,Concentrado!$A$2:$A569,"="&amp;$A8,Concentrado!$B$2:$B569, "=CDMX")</f>
        <v>0</v>
      </c>
      <c r="Q8" s="6">
        <f>SUMIFS(Concentrado!R$2:R569,Concentrado!$A$2:$A569,"="&amp;$A8,Concentrado!$B$2:$B569, "=CDMX")</f>
        <v>0</v>
      </c>
      <c r="R8" s="6">
        <f>SUMIFS(Concentrado!S$2:S569,Concentrado!$A$2:$A569,"="&amp;$A8,Concentrado!$B$2:$B569, "=CDMX")</f>
        <v>0</v>
      </c>
      <c r="S8" s="6">
        <f>SUMIFS(Concentrado!T$2:T569,Concentrado!$A$2:$A569,"="&amp;$A8,Concentrado!$B$2:$B569, "=CDMX")</f>
        <v>1064.63645</v>
      </c>
      <c r="T8" s="6">
        <f>SUMIFS(Concentrado!U$2:U569,Concentrado!$A$2:$A569,"="&amp;$A8,Concentrado!$B$2:$B569, "=CDMX")</f>
        <v>2397.12518</v>
      </c>
    </row>
    <row r="9" spans="1:20" x14ac:dyDescent="0.25">
      <c r="A9" s="3">
        <v>2010</v>
      </c>
      <c r="B9" s="6">
        <f>SUMIFS(Concentrado!C$2:C570,Concentrado!$A$2:$A570,"="&amp;$A9,Concentrado!$B$2:$B570, "=CDMX")</f>
        <v>41272.773200000003</v>
      </c>
      <c r="C9" s="6">
        <f>SUMIFS(Concentrado!D$2:D570,Concentrado!$A$2:$A570,"="&amp;$A9,Concentrado!$B$2:$B570, "=CDMX")</f>
        <v>49.174294605293028</v>
      </c>
      <c r="D9" s="6">
        <f>SUMIFS(Concentrado!E$2:E570,Concentrado!$A$2:$A570,"="&amp;$A9,Concentrado!$B$2:$B570, "=CDMX")</f>
        <v>13508.57756</v>
      </c>
      <c r="E9" s="6">
        <f>SUMIFS(Concentrado!F$2:F570,Concentrado!$A$2:$A570,"="&amp;$A9,Concentrado!$B$2:$B570, "=CDMX")</f>
        <v>16.094745303760941</v>
      </c>
      <c r="F9" s="6">
        <f>SUMIFS(Concentrado!G$2:G570,Concentrado!$A$2:$A570,"="&amp;$A9,Concentrado!$B$2:$B570, "=CDMX")</f>
        <v>2639.38</v>
      </c>
      <c r="G9" s="6">
        <f>SUMIFS(Concentrado!H$2:H570,Concentrado!$A$2:$A570,"="&amp;$A9,Concentrado!$B$2:$B570, "=CDMX")</f>
        <v>3.1446796430756514</v>
      </c>
      <c r="H9" s="6">
        <f>SUMIFS(Concentrado!I$2:I570,Concentrado!$A$2:$A570,"="&amp;$A9,Concentrado!$B$2:$B570, "=CDMX")</f>
        <v>18966.512599999998</v>
      </c>
      <c r="I9" s="6">
        <f>SUMIFS(Concentrado!J$2:J570,Concentrado!$A$2:$A570,"="&amp;$A9,Concentrado!$B$2:$B570, "=CDMX")</f>
        <v>22.597582035689378</v>
      </c>
      <c r="J9" s="6">
        <f>SUMIFS(Concentrado!K$2:K570,Concentrado!$A$2:$A570,"="&amp;$A9,Concentrado!$B$2:$B570, "=CDMX")</f>
        <v>4690.4291999999996</v>
      </c>
      <c r="K9" s="6">
        <f>SUMIFS(Concentrado!L$2:L570,Concentrado!$A$2:$A570,"="&amp;$A9,Concentrado!$B$2:$B570, "=CDMX")</f>
        <v>5.5883947072902007</v>
      </c>
      <c r="L9" s="6">
        <f>SUMIFS(Concentrado!M$2:M570,Concentrado!$A$2:$A570,"="&amp;$A9,Concentrado!$B$2:$B570, "=CDMX")</f>
        <v>2853.9293699999998</v>
      </c>
      <c r="M9" s="6">
        <f>SUMIFS(Concentrado!N$2:N570,Concentrado!$A$2:$A570,"="&amp;$A9,Concentrado!$B$2:$B570, "=CDMX")</f>
        <v>3.4003037048908142</v>
      </c>
      <c r="N9" s="6">
        <f>SUMIFS(Concentrado!O$2:O570,Concentrado!$A$2:$A570,"="&amp;$A9,Concentrado!$B$2:$B570, "=CDMX")</f>
        <v>83931.60192999999</v>
      </c>
      <c r="O9" s="6">
        <f>SUMIFS(Concentrado!P$2:P570,Concentrado!$A$2:$A570,"="&amp;$A9,Concentrado!$B$2:$B570, "=CDMX")</f>
        <v>0</v>
      </c>
      <c r="P9" s="6">
        <f>SUMIFS(Concentrado!Q$2:Q570,Concentrado!$A$2:$A570,"="&amp;$A9,Concentrado!$B$2:$B570, "=CDMX")</f>
        <v>0</v>
      </c>
      <c r="Q9" s="6">
        <f>SUMIFS(Concentrado!R$2:R570,Concentrado!$A$2:$A570,"="&amp;$A9,Concentrado!$B$2:$B570, "=CDMX")</f>
        <v>0</v>
      </c>
      <c r="R9" s="6">
        <f>SUMIFS(Concentrado!S$2:S570,Concentrado!$A$2:$A570,"="&amp;$A9,Concentrado!$B$2:$B570, "=CDMX")</f>
        <v>0</v>
      </c>
      <c r="S9" s="6">
        <f>SUMIFS(Concentrado!T$2:T570,Concentrado!$A$2:$A570,"="&amp;$A9,Concentrado!$B$2:$B570, "=CDMX")</f>
        <v>703.82460000000003</v>
      </c>
      <c r="T9" s="6">
        <f>SUMIFS(Concentrado!U$2:U570,Concentrado!$A$2:$A570,"="&amp;$A9,Concentrado!$B$2:$B570, "=CDMX")</f>
        <v>2150.1047699999999</v>
      </c>
    </row>
    <row r="10" spans="1:20" x14ac:dyDescent="0.25">
      <c r="A10" s="3">
        <v>2011</v>
      </c>
      <c r="B10" s="6">
        <f>SUMIFS(Concentrado!C$2:C571,Concentrado!$A$2:$A571,"="&amp;$A10,Concentrado!$B$2:$B571, "=CDMX")</f>
        <v>34471.992059999997</v>
      </c>
      <c r="C10" s="6">
        <f>SUMIFS(Concentrado!D$2:D571,Concentrado!$A$2:$A571,"="&amp;$A10,Concentrado!$B$2:$B571, "=CDMX")</f>
        <v>40.65984468592972</v>
      </c>
      <c r="D10" s="6">
        <f>SUMIFS(Concentrado!E$2:E571,Concentrado!$A$2:$A571,"="&amp;$A10,Concentrado!$B$2:$B571, "=CDMX")</f>
        <v>15538.92013</v>
      </c>
      <c r="E10" s="6">
        <f>SUMIFS(Concentrado!F$2:F571,Concentrado!$A$2:$A571,"="&amp;$A10,Concentrado!$B$2:$B571, "=CDMX")</f>
        <v>18.328214916421832</v>
      </c>
      <c r="F10" s="6">
        <f>SUMIFS(Concentrado!G$2:G571,Concentrado!$A$2:$A571,"="&amp;$A10,Concentrado!$B$2:$B571, "=CDMX")</f>
        <v>3291.6134000000002</v>
      </c>
      <c r="G10" s="6">
        <f>SUMIFS(Concentrado!H$2:H571,Concentrado!$A$2:$A571,"="&amp;$A10,Concentrado!$B$2:$B571, "=CDMX")</f>
        <v>3.8824704234433813</v>
      </c>
      <c r="H10" s="6">
        <f>SUMIFS(Concentrado!I$2:I571,Concentrado!$A$2:$A571,"="&amp;$A10,Concentrado!$B$2:$B571, "=CDMX")</f>
        <v>23532.753369999999</v>
      </c>
      <c r="I10" s="6">
        <f>SUMIFS(Concentrado!J$2:J571,Concentrado!$A$2:$A571,"="&amp;$A10,Concentrado!$B$2:$B571, "=CDMX")</f>
        <v>27.756971381029299</v>
      </c>
      <c r="J10" s="6">
        <f>SUMIFS(Concentrado!K$2:K571,Concentrado!$A$2:$A571,"="&amp;$A10,Concentrado!$B$2:$B571, "=CDMX")</f>
        <v>4996.6098099999999</v>
      </c>
      <c r="K10" s="6">
        <f>SUMIFS(Concentrado!L$2:L571,Concentrado!$A$2:$A571,"="&amp;$A10,Concentrado!$B$2:$B571, "=CDMX")</f>
        <v>5.8935201214128163</v>
      </c>
      <c r="L10" s="6">
        <f>SUMIFS(Concentrado!M$2:M571,Concentrado!$A$2:$A571,"="&amp;$A10,Concentrado!$B$2:$B571, "=CDMX")</f>
        <v>2949.5272100000002</v>
      </c>
      <c r="M10" s="6">
        <f>SUMIFS(Concentrado!N$2:N571,Concentrado!$A$2:$A571,"="&amp;$A10,Concentrado!$B$2:$B571, "=CDMX")</f>
        <v>3.4789784717629586</v>
      </c>
      <c r="N10" s="6">
        <f>SUMIFS(Concentrado!O$2:O571,Concentrado!$A$2:$A571,"="&amp;$A10,Concentrado!$B$2:$B571, "=CDMX")</f>
        <v>84781.415979999991</v>
      </c>
      <c r="O10" s="6">
        <f>SUMIFS(Concentrado!P$2:P571,Concentrado!$A$2:$A571,"="&amp;$A10,Concentrado!$B$2:$B571, "=CDMX")</f>
        <v>0</v>
      </c>
      <c r="P10" s="6">
        <f>SUMIFS(Concentrado!Q$2:Q571,Concentrado!$A$2:$A571,"="&amp;$A10,Concentrado!$B$2:$B571, "=CDMX")</f>
        <v>0</v>
      </c>
      <c r="Q10" s="6">
        <f>SUMIFS(Concentrado!R$2:R571,Concentrado!$A$2:$A571,"="&amp;$A10,Concentrado!$B$2:$B571, "=CDMX")</f>
        <v>0</v>
      </c>
      <c r="R10" s="6">
        <f>SUMIFS(Concentrado!S$2:S571,Concentrado!$A$2:$A571,"="&amp;$A10,Concentrado!$B$2:$B571, "=CDMX")</f>
        <v>0</v>
      </c>
      <c r="S10" s="6">
        <f>SUMIFS(Concentrado!T$2:T571,Concentrado!$A$2:$A571,"="&amp;$A10,Concentrado!$B$2:$B571, "=CDMX")</f>
        <v>226.12365</v>
      </c>
      <c r="T10" s="6">
        <f>SUMIFS(Concentrado!U$2:U571,Concentrado!$A$2:$A571,"="&amp;$A10,Concentrado!$B$2:$B571, "=CDMX")</f>
        <v>2723.4035600000002</v>
      </c>
    </row>
    <row r="11" spans="1:20" x14ac:dyDescent="0.25">
      <c r="A11" s="3">
        <v>2012</v>
      </c>
      <c r="B11" s="6">
        <f>SUMIFS(Concentrado!C$2:C572,Concentrado!$A$2:$A572,"="&amp;$A11,Concentrado!$B$2:$B572, "=CDMX")</f>
        <v>43574.918510000003</v>
      </c>
      <c r="C11" s="6">
        <f>SUMIFS(Concentrado!D$2:D572,Concentrado!$A$2:$A572,"="&amp;$A11,Concentrado!$B$2:$B572, "=CDMX")</f>
        <v>42.988998098986251</v>
      </c>
      <c r="D11" s="6">
        <f>SUMIFS(Concentrado!E$2:E572,Concentrado!$A$2:$A572,"="&amp;$A11,Concentrado!$B$2:$B572, "=CDMX")</f>
        <v>17552.13421</v>
      </c>
      <c r="E11" s="6">
        <f>SUMIFS(Concentrado!F$2:F572,Concentrado!$A$2:$A572,"="&amp;$A11,Concentrado!$B$2:$B572, "=CDMX")</f>
        <v>17.316123356918737</v>
      </c>
      <c r="F11" s="6">
        <f>SUMIFS(Concentrado!G$2:G572,Concentrado!$A$2:$A572,"="&amp;$A11,Concentrado!$B$2:$B572, "=CDMX")</f>
        <v>3320.6033400000001</v>
      </c>
      <c r="G11" s="6">
        <f>SUMIFS(Concentrado!H$2:H572,Concentrado!$A$2:$A572,"="&amp;$A11,Concentrado!$B$2:$B572, "=CDMX")</f>
        <v>3.2759535887138349</v>
      </c>
      <c r="H11" s="6">
        <f>SUMIFS(Concentrado!I$2:I572,Concentrado!$A$2:$A572,"="&amp;$A11,Concentrado!$B$2:$B572, "=CDMX")</f>
        <v>27443.142110000001</v>
      </c>
      <c r="I11" s="6">
        <f>SUMIFS(Concentrado!J$2:J572,Concentrado!$A$2:$A572,"="&amp;$A11,Concentrado!$B$2:$B572, "=CDMX")</f>
        <v>27.074134027955971</v>
      </c>
      <c r="J11" s="6">
        <f>SUMIFS(Concentrado!K$2:K572,Concentrado!$A$2:$A572,"="&amp;$A11,Concentrado!$B$2:$B572, "=CDMX")</f>
        <v>5461.31495</v>
      </c>
      <c r="K11" s="6">
        <f>SUMIFS(Concentrado!L$2:L572,Concentrado!$A$2:$A572,"="&amp;$A11,Concentrado!$B$2:$B572, "=CDMX")</f>
        <v>5.3878805980930613</v>
      </c>
      <c r="L11" s="6">
        <f>SUMIFS(Concentrado!M$2:M572,Concentrado!$A$2:$A572,"="&amp;$A11,Concentrado!$B$2:$B572, "=CDMX")</f>
        <v>4010.8412099999996</v>
      </c>
      <c r="M11" s="6">
        <f>SUMIFS(Concentrado!N$2:N572,Concentrado!$A$2:$A572,"="&amp;$A11,Concentrado!$B$2:$B572, "=CDMX")</f>
        <v>3.9569103293321501</v>
      </c>
      <c r="N11" s="6">
        <f>SUMIFS(Concentrado!O$2:O572,Concentrado!$A$2:$A572,"="&amp;$A11,Concentrado!$B$2:$B572, "=CDMX")</f>
        <v>101362.95432999999</v>
      </c>
      <c r="O11" s="6">
        <f>SUMIFS(Concentrado!P$2:P572,Concentrado!$A$2:$A572,"="&amp;$A11,Concentrado!$B$2:$B572, "=CDMX")</f>
        <v>0</v>
      </c>
      <c r="P11" s="6">
        <f>SUMIFS(Concentrado!Q$2:Q572,Concentrado!$A$2:$A572,"="&amp;$A11,Concentrado!$B$2:$B572, "=CDMX")</f>
        <v>0</v>
      </c>
      <c r="Q11" s="6">
        <f>SUMIFS(Concentrado!R$2:R572,Concentrado!$A$2:$A572,"="&amp;$A11,Concentrado!$B$2:$B572, "=CDMX")</f>
        <v>0</v>
      </c>
      <c r="R11" s="6">
        <f>SUMIFS(Concentrado!S$2:S572,Concentrado!$A$2:$A572,"="&amp;$A11,Concentrado!$B$2:$B572, "=CDMX")</f>
        <v>0</v>
      </c>
      <c r="S11" s="6">
        <f>SUMIFS(Concentrado!T$2:T572,Concentrado!$A$2:$A572,"="&amp;$A11,Concentrado!$B$2:$B572, "=CDMX")</f>
        <v>518.54540999999995</v>
      </c>
      <c r="T11" s="6">
        <f>SUMIFS(Concentrado!U$2:U572,Concentrado!$A$2:$A572,"="&amp;$A11,Concentrado!$B$2:$B572, "=CDMX")</f>
        <v>3492.2957999999999</v>
      </c>
    </row>
    <row r="12" spans="1:20" x14ac:dyDescent="0.25">
      <c r="A12" s="3">
        <v>2013</v>
      </c>
      <c r="B12" s="6">
        <f>SUMIFS(Concentrado!C$2:C573,Concentrado!$A$2:$A573,"="&amp;$A12,Concentrado!$B$2:$B573, "=CDMX")</f>
        <v>41750.343130000001</v>
      </c>
      <c r="C12" s="6">
        <f>SUMIFS(Concentrado!D$2:D573,Concentrado!$A$2:$A573,"="&amp;$A12,Concentrado!$B$2:$B573, "=CDMX")</f>
        <v>41.791970398242903</v>
      </c>
      <c r="D12" s="6">
        <f>SUMIFS(Concentrado!E$2:E573,Concentrado!$A$2:$A573,"="&amp;$A12,Concentrado!$B$2:$B573, "=CDMX")</f>
        <v>18510.654890000002</v>
      </c>
      <c r="E12" s="6">
        <f>SUMIFS(Concentrado!F$2:F573,Concentrado!$A$2:$A573,"="&amp;$A12,Concentrado!$B$2:$B573, "=CDMX")</f>
        <v>18.52911097775139</v>
      </c>
      <c r="F12" s="6">
        <f>SUMIFS(Concentrado!G$2:G573,Concentrado!$A$2:$A573,"="&amp;$A12,Concentrado!$B$2:$B573, "=CDMX")</f>
        <v>3450.4173900000001</v>
      </c>
      <c r="G12" s="6">
        <f>SUMIFS(Concentrado!H$2:H573,Concentrado!$A$2:$A573,"="&amp;$A12,Concentrado!$B$2:$B573, "=CDMX")</f>
        <v>3.4538576359830397</v>
      </c>
      <c r="H12" s="6">
        <f>SUMIFS(Concentrado!I$2:I573,Concentrado!$A$2:$A573,"="&amp;$A12,Concentrado!$B$2:$B573, "=CDMX")</f>
        <v>25933.424309999999</v>
      </c>
      <c r="I12" s="6">
        <f>SUMIFS(Concentrado!J$2:J573,Concentrado!$A$2:$A573,"="&amp;$A12,Concentrado!$B$2:$B573, "=CDMX")</f>
        <v>25.959281285758205</v>
      </c>
      <c r="J12" s="6">
        <f>SUMIFS(Concentrado!K$2:K573,Concentrado!$A$2:$A573,"="&amp;$A12,Concentrado!$B$2:$B573, "=CDMX")</f>
        <v>6306.63897</v>
      </c>
      <c r="K12" s="6">
        <f>SUMIFS(Concentrado!L$2:L573,Concentrado!$A$2:$A573,"="&amp;$A12,Concentrado!$B$2:$B573, "=CDMX")</f>
        <v>6.3129270177723944</v>
      </c>
      <c r="L12" s="6">
        <f>SUMIFS(Concentrado!M$2:M573,Concentrado!$A$2:$A573,"="&amp;$A12,Concentrado!$B$2:$B573, "=CDMX")</f>
        <v>3948.9154100000001</v>
      </c>
      <c r="M12" s="6">
        <f>SUMIFS(Concentrado!N$2:N573,Concentrado!$A$2:$A573,"="&amp;$A12,Concentrado!$B$2:$B573, "=CDMX")</f>
        <v>3.9528526844920622</v>
      </c>
      <c r="N12" s="6">
        <f>SUMIFS(Concentrado!O$2:O573,Concentrado!$A$2:$A573,"="&amp;$A12,Concentrado!$B$2:$B573, "=CDMX")</f>
        <v>99900.394100000005</v>
      </c>
      <c r="O12" s="6">
        <f>SUMIFS(Concentrado!P$2:P573,Concentrado!$A$2:$A573,"="&amp;$A12,Concentrado!$B$2:$B573, "=CDMX")</f>
        <v>0</v>
      </c>
      <c r="P12" s="6">
        <f>SUMIFS(Concentrado!Q$2:Q573,Concentrado!$A$2:$A573,"="&amp;$A12,Concentrado!$B$2:$B573, "=CDMX")</f>
        <v>0</v>
      </c>
      <c r="Q12" s="6">
        <f>SUMIFS(Concentrado!R$2:R573,Concentrado!$A$2:$A573,"="&amp;$A12,Concentrado!$B$2:$B573, "=CDMX")</f>
        <v>0</v>
      </c>
      <c r="R12" s="6">
        <f>SUMIFS(Concentrado!S$2:S573,Concentrado!$A$2:$A573,"="&amp;$A12,Concentrado!$B$2:$B573, "=CDMX")</f>
        <v>0</v>
      </c>
      <c r="S12" s="6">
        <f>SUMIFS(Concentrado!T$2:T573,Concentrado!$A$2:$A573,"="&amp;$A12,Concentrado!$B$2:$B573, "=CDMX")</f>
        <v>357.37250999999998</v>
      </c>
      <c r="T12" s="6">
        <f>SUMIFS(Concentrado!U$2:U573,Concentrado!$A$2:$A573,"="&amp;$A12,Concentrado!$B$2:$B573, "=CDMX")</f>
        <v>3591.5428999999999</v>
      </c>
    </row>
    <row r="13" spans="1:20" x14ac:dyDescent="0.25">
      <c r="A13" s="3">
        <v>2014</v>
      </c>
      <c r="B13" s="6">
        <f>SUMIFS(Concentrado!C$2:C574,Concentrado!$A$2:$A574,"="&amp;$A13,Concentrado!$B$2:$B574, "=CDMX")</f>
        <v>40265.780919999997</v>
      </c>
      <c r="C13" s="6">
        <f>SUMIFS(Concentrado!D$2:D574,Concentrado!$A$2:$A574,"="&amp;$A13,Concentrado!$B$2:$B574, "=CDMX")</f>
        <v>47.722932446489544</v>
      </c>
      <c r="D13" s="6">
        <f>SUMIFS(Concentrado!E$2:E574,Concentrado!$A$2:$A574,"="&amp;$A13,Concentrado!$B$2:$B574, "=CDMX")</f>
        <v>15656.4355</v>
      </c>
      <c r="E13" s="6">
        <f>SUMIFS(Concentrado!F$2:F574,Concentrado!$A$2:$A574,"="&amp;$A13,Concentrado!$B$2:$B574, "=CDMX")</f>
        <v>18.555979709018906</v>
      </c>
      <c r="F13" s="6">
        <f>SUMIFS(Concentrado!G$2:G574,Concentrado!$A$2:$A574,"="&amp;$A13,Concentrado!$B$2:$B574, "=CDMX")</f>
        <v>3647.3431799999998</v>
      </c>
      <c r="G13" s="6">
        <f>SUMIFS(Concentrado!H$2:H574,Concentrado!$A$2:$A574,"="&amp;$A13,Concentrado!$B$2:$B574, "=CDMX")</f>
        <v>4.3228246965861734</v>
      </c>
      <c r="H13" s="6">
        <f>SUMIFS(Concentrado!I$2:I574,Concentrado!$A$2:$A574,"="&amp;$A13,Concentrado!$B$2:$B574, "=CDMX")</f>
        <v>15776.940549999999</v>
      </c>
      <c r="I13" s="6">
        <f>SUMIFS(Concentrado!J$2:J574,Concentrado!$A$2:$A574,"="&amp;$A13,Concentrado!$B$2:$B574, "=CDMX")</f>
        <v>18.698802081495344</v>
      </c>
      <c r="J13" s="6">
        <f>SUMIFS(Concentrado!K$2:K574,Concentrado!$A$2:$A574,"="&amp;$A13,Concentrado!$B$2:$B574, "=CDMX")</f>
        <v>6265.1071700000002</v>
      </c>
      <c r="K13" s="6">
        <f>SUMIFS(Concentrado!L$2:L574,Concentrado!$A$2:$A574,"="&amp;$A13,Concentrado!$B$2:$B574, "=CDMX")</f>
        <v>7.4253939551789339</v>
      </c>
      <c r="L13" s="6">
        <f>SUMIFS(Concentrado!M$2:M574,Concentrado!$A$2:$A574,"="&amp;$A13,Concentrado!$B$2:$B574, "=CDMX")</f>
        <v>2762.46371</v>
      </c>
      <c r="M13" s="6">
        <f>SUMIFS(Concentrado!N$2:N574,Concentrado!$A$2:$A574,"="&amp;$A13,Concentrado!$B$2:$B574, "=CDMX")</f>
        <v>3.2740671112311035</v>
      </c>
      <c r="N13" s="6">
        <f>SUMIFS(Concentrado!O$2:O574,Concentrado!$A$2:$A574,"="&amp;$A13,Concentrado!$B$2:$B574, "=CDMX")</f>
        <v>84374.071029999992</v>
      </c>
      <c r="O13" s="6">
        <f>SUMIFS(Concentrado!P$2:P574,Concentrado!$A$2:$A574,"="&amp;$A13,Concentrado!$B$2:$B574, "=CDMX")</f>
        <v>0</v>
      </c>
      <c r="P13" s="6">
        <f>SUMIFS(Concentrado!Q$2:Q574,Concentrado!$A$2:$A574,"="&amp;$A13,Concentrado!$B$2:$B574, "=CDMX")</f>
        <v>0</v>
      </c>
      <c r="Q13" s="6">
        <f>SUMIFS(Concentrado!R$2:R574,Concentrado!$A$2:$A574,"="&amp;$A13,Concentrado!$B$2:$B574, "=CDMX")</f>
        <v>0</v>
      </c>
      <c r="R13" s="6">
        <f>SUMIFS(Concentrado!S$2:S574,Concentrado!$A$2:$A574,"="&amp;$A13,Concentrado!$B$2:$B574, "=CDMX")</f>
        <v>0</v>
      </c>
      <c r="S13" s="6">
        <f>SUMIFS(Concentrado!T$2:T574,Concentrado!$A$2:$A574,"="&amp;$A13,Concentrado!$B$2:$B574, "=CDMX")</f>
        <v>163.21886000000001</v>
      </c>
      <c r="T13" s="6">
        <f>SUMIFS(Concentrado!U$2:U574,Concentrado!$A$2:$A574,"="&amp;$A13,Concentrado!$B$2:$B574, "=CDMX")</f>
        <v>2599.24485</v>
      </c>
    </row>
    <row r="14" spans="1:20" x14ac:dyDescent="0.25">
      <c r="A14" s="3">
        <v>2015</v>
      </c>
      <c r="B14" s="6">
        <f>SUMIFS(Concentrado!C$2:C575,Concentrado!$A$2:$A575,"="&amp;$A14,Concentrado!$B$2:$B575, "=CDMX")</f>
        <v>45571.619919999997</v>
      </c>
      <c r="C14" s="6">
        <f>SUMIFS(Concentrado!D$2:D575,Concentrado!$A$2:$A575,"="&amp;$A14,Concentrado!$B$2:$B575, "=CDMX")</f>
        <v>48.431838078203135</v>
      </c>
      <c r="D14" s="6">
        <f>SUMIFS(Concentrado!E$2:E575,Concentrado!$A$2:$A575,"="&amp;$A14,Concentrado!$B$2:$B575, "=CDMX")</f>
        <v>15778.827939999999</v>
      </c>
      <c r="E14" s="6">
        <f>SUMIFS(Concentrado!F$2:F575,Concentrado!$A$2:$A575,"="&amp;$A14,Concentrado!$B$2:$B575, "=CDMX")</f>
        <v>16.769156795291458</v>
      </c>
      <c r="F14" s="6">
        <f>SUMIFS(Concentrado!G$2:G575,Concentrado!$A$2:$A575,"="&amp;$A14,Concentrado!$B$2:$B575, "=CDMX")</f>
        <v>3852.2542400000002</v>
      </c>
      <c r="G14" s="6">
        <f>SUMIFS(Concentrado!H$2:H575,Concentrado!$A$2:$A575,"="&amp;$A14,Concentrado!$B$2:$B575, "=CDMX")</f>
        <v>4.094033828845105</v>
      </c>
      <c r="H14" s="6">
        <f>SUMIFS(Concentrado!I$2:I575,Concentrado!$A$2:$A575,"="&amp;$A14,Concentrado!$B$2:$B575, "=CDMX")</f>
        <v>17747.24179</v>
      </c>
      <c r="I14" s="6">
        <f>SUMIFS(Concentrado!J$2:J575,Concentrado!$A$2:$A575,"="&amp;$A14,Concentrado!$B$2:$B575, "=CDMX")</f>
        <v>18.861114487852067</v>
      </c>
      <c r="J14" s="6">
        <f>SUMIFS(Concentrado!K$2:K575,Concentrado!$A$2:$A575,"="&amp;$A14,Concentrado!$B$2:$B575, "=CDMX")</f>
        <v>6465.1351199999999</v>
      </c>
      <c r="K14" s="6">
        <f>SUMIFS(Concentrado!L$2:L575,Concentrado!$A$2:$A575,"="&amp;$A14,Concentrado!$B$2:$B575, "=CDMX")</f>
        <v>6.870907328622879</v>
      </c>
      <c r="L14" s="6">
        <f>SUMIFS(Concentrado!M$2:M575,Concentrado!$A$2:$A575,"="&amp;$A14,Concentrado!$B$2:$B575, "=CDMX")</f>
        <v>4679.26415</v>
      </c>
      <c r="M14" s="6">
        <f>SUMIFS(Concentrado!N$2:N575,Concentrado!$A$2:$A575,"="&amp;$A14,Concentrado!$B$2:$B575, "=CDMX")</f>
        <v>4.9729494811853687</v>
      </c>
      <c r="N14" s="6">
        <f>SUMIFS(Concentrado!O$2:O575,Concentrado!$A$2:$A575,"="&amp;$A14,Concentrado!$B$2:$B575, "=CDMX")</f>
        <v>94094.343159999989</v>
      </c>
      <c r="O14" s="6">
        <f>SUMIFS(Concentrado!P$2:P575,Concentrado!$A$2:$A575,"="&amp;$A14,Concentrado!$B$2:$B575, "=CDMX")</f>
        <v>0</v>
      </c>
      <c r="P14" s="6">
        <f>SUMIFS(Concentrado!Q$2:Q575,Concentrado!$A$2:$A575,"="&amp;$A14,Concentrado!$B$2:$B575, "=CDMX")</f>
        <v>0</v>
      </c>
      <c r="Q14" s="6">
        <f>SUMIFS(Concentrado!R$2:R575,Concentrado!$A$2:$A575,"="&amp;$A14,Concentrado!$B$2:$B575, "=CDMX")</f>
        <v>0</v>
      </c>
      <c r="R14" s="6">
        <f>SUMIFS(Concentrado!S$2:S575,Concentrado!$A$2:$A575,"="&amp;$A14,Concentrado!$B$2:$B575, "=CDMX")</f>
        <v>0</v>
      </c>
      <c r="S14" s="6">
        <f>SUMIFS(Concentrado!T$2:T575,Concentrado!$A$2:$A575,"="&amp;$A14,Concentrado!$B$2:$B575, "=CDMX")</f>
        <v>856.90776000000005</v>
      </c>
      <c r="T14" s="6">
        <f>SUMIFS(Concentrado!U$2:U575,Concentrado!$A$2:$A575,"="&amp;$A14,Concentrado!$B$2:$B575, "=CDMX")</f>
        <v>3822.3563899999999</v>
      </c>
    </row>
    <row r="15" spans="1:20" x14ac:dyDescent="0.25">
      <c r="A15" s="3">
        <v>2016</v>
      </c>
      <c r="B15" s="6">
        <f>SUMIFS(Concentrado!C$2:C576,Concentrado!$A$2:$A576,"="&amp;$A15,Concentrado!$B$2:$B576, "=CDMX")</f>
        <v>45685.110370000002</v>
      </c>
      <c r="C15" s="6">
        <f>SUMIFS(Concentrado!D$2:D576,Concentrado!$A$2:$A576,"="&amp;$A15,Concentrado!$B$2:$B576, "=CDMX")</f>
        <v>47.596651276360085</v>
      </c>
      <c r="D15" s="6">
        <f>SUMIFS(Concentrado!E$2:E576,Concentrado!$A$2:$A576,"="&amp;$A15,Concentrado!$B$2:$B576, "=CDMX")</f>
        <v>16111.65883</v>
      </c>
      <c r="E15" s="6">
        <f>SUMIFS(Concentrado!F$2:F576,Concentrado!$A$2:$A576,"="&amp;$A15,Concentrado!$B$2:$B576, "=CDMX")</f>
        <v>16.785797398856054</v>
      </c>
      <c r="F15" s="6">
        <f>SUMIFS(Concentrado!G$2:G576,Concentrado!$A$2:$A576,"="&amp;$A15,Concentrado!$B$2:$B576, "=CDMX")</f>
        <v>4086.32926</v>
      </c>
      <c r="G15" s="6">
        <f>SUMIFS(Concentrado!H$2:H576,Concentrado!$A$2:$A576,"="&amp;$A15,Concentrado!$B$2:$B576, "=CDMX")</f>
        <v>4.2573080641242314</v>
      </c>
      <c r="H15" s="6">
        <f>SUMIFS(Concentrado!I$2:I576,Concentrado!$A$2:$A576,"="&amp;$A15,Concentrado!$B$2:$B576, "=CDMX")</f>
        <v>18858.18086</v>
      </c>
      <c r="I15" s="6">
        <f>SUMIFS(Concentrado!J$2:J576,Concentrado!$A$2:$A576,"="&amp;$A15,Concentrado!$B$2:$B576, "=CDMX")</f>
        <v>19.647238472895655</v>
      </c>
      <c r="J15" s="6">
        <f>SUMIFS(Concentrado!K$2:K576,Concentrado!$A$2:$A576,"="&amp;$A15,Concentrado!$B$2:$B576, "=CDMX")</f>
        <v>7352.8457399999998</v>
      </c>
      <c r="K15" s="6">
        <f>SUMIFS(Concentrado!L$2:L576,Concentrado!$A$2:$A576,"="&amp;$A15,Concentrado!$B$2:$B576, "=CDMX")</f>
        <v>7.6605010197253423</v>
      </c>
      <c r="L15" s="6">
        <f>SUMIFS(Concentrado!M$2:M576,Concentrado!$A$2:$A576,"="&amp;$A15,Concentrado!$B$2:$B576, "=CDMX")</f>
        <v>3889.7501600000001</v>
      </c>
      <c r="M15" s="6">
        <f>SUMIFS(Concentrado!N$2:N576,Concentrado!$A$2:$A576,"="&amp;$A15,Concentrado!$B$2:$B576, "=CDMX")</f>
        <v>4.0525037680386333</v>
      </c>
      <c r="N15" s="6">
        <f>SUMIFS(Concentrado!O$2:O576,Concentrado!$A$2:$A576,"="&amp;$A15,Concentrado!$B$2:$B576, "=CDMX")</f>
        <v>95983.875220000002</v>
      </c>
      <c r="O15" s="6">
        <f>SUMIFS(Concentrado!P$2:P576,Concentrado!$A$2:$A576,"="&amp;$A15,Concentrado!$B$2:$B576, "=CDMX")</f>
        <v>0</v>
      </c>
      <c r="P15" s="6">
        <f>SUMIFS(Concentrado!Q$2:Q576,Concentrado!$A$2:$A576,"="&amp;$A15,Concentrado!$B$2:$B576, "=CDMX")</f>
        <v>0</v>
      </c>
      <c r="Q15" s="6">
        <f>SUMIFS(Concentrado!R$2:R576,Concentrado!$A$2:$A576,"="&amp;$A15,Concentrado!$B$2:$B576, "=CDMX")</f>
        <v>0</v>
      </c>
      <c r="R15" s="6">
        <f>SUMIFS(Concentrado!S$2:S576,Concentrado!$A$2:$A576,"="&amp;$A15,Concentrado!$B$2:$B576, "=CDMX")</f>
        <v>0</v>
      </c>
      <c r="S15" s="6">
        <f>SUMIFS(Concentrado!T$2:T576,Concentrado!$A$2:$A576,"="&amp;$A15,Concentrado!$B$2:$B576, "=CDMX")</f>
        <v>754.71349999999995</v>
      </c>
      <c r="T15" s="6">
        <f>SUMIFS(Concentrado!U$2:U576,Concentrado!$A$2:$A576,"="&amp;$A15,Concentrado!$B$2:$B576, "=CDMX")</f>
        <v>3135.0366600000002</v>
      </c>
    </row>
    <row r="16" spans="1:20" x14ac:dyDescent="0.25">
      <c r="A16" s="3">
        <v>2017</v>
      </c>
      <c r="B16" s="6">
        <f>SUMIFS(Concentrado!C$2:C577,Concentrado!$A$2:$A577,"="&amp;$A16,Concentrado!$B$2:$B577, "=CDMX")</f>
        <v>48515.618450000002</v>
      </c>
      <c r="C16" s="6">
        <f>SUMIFS(Concentrado!D$2:D577,Concentrado!$A$2:$A577,"="&amp;$A16,Concentrado!$B$2:$B577, "=CDMX")</f>
        <v>48.937224930917026</v>
      </c>
      <c r="D16" s="6">
        <f>SUMIFS(Concentrado!E$2:E577,Concentrado!$A$2:$A577,"="&amp;$A16,Concentrado!$B$2:$B577, "=CDMX")</f>
        <v>17128.213629999998</v>
      </c>
      <c r="E16" s="6">
        <f>SUMIFS(Concentrado!F$2:F577,Concentrado!$A$2:$A577,"="&amp;$A16,Concentrado!$B$2:$B577, "=CDMX")</f>
        <v>17.277059838780819</v>
      </c>
      <c r="F16" s="6">
        <f>SUMIFS(Concentrado!G$2:G577,Concentrado!$A$2:$A577,"="&amp;$A16,Concentrado!$B$2:$B577, "=CDMX")</f>
        <v>4186.0138699999998</v>
      </c>
      <c r="G16" s="6">
        <f>SUMIFS(Concentrado!H$2:H577,Concentrado!$A$2:$A577,"="&amp;$A16,Concentrado!$B$2:$B577, "=CDMX")</f>
        <v>4.2223908272188266</v>
      </c>
      <c r="H16" s="6">
        <f>SUMIFS(Concentrado!I$2:I577,Concentrado!$A$2:$A577,"="&amp;$A16,Concentrado!$B$2:$B577, "=CDMX")</f>
        <v>17502.146189999999</v>
      </c>
      <c r="I16" s="6">
        <f>SUMIFS(Concentrado!J$2:J577,Concentrado!$A$2:$A577,"="&amp;$A16,Concentrado!$B$2:$B577, "=CDMX")</f>
        <v>17.654241917095923</v>
      </c>
      <c r="J16" s="6">
        <f>SUMIFS(Concentrado!K$2:K577,Concentrado!$A$2:$A577,"="&amp;$A16,Concentrado!$B$2:$B577, "=CDMX")</f>
        <v>7893.0013499999995</v>
      </c>
      <c r="K16" s="6">
        <f>SUMIFS(Concentrado!L$2:L577,Concentrado!$A$2:$A577,"="&amp;$A16,Concentrado!$B$2:$B577, "=CDMX")</f>
        <v>7.9615924682700134</v>
      </c>
      <c r="L16" s="6">
        <f>SUMIFS(Concentrado!M$2:M577,Concentrado!$A$2:$A577,"="&amp;$A16,Concentrado!$B$2:$B577, "=CDMX")</f>
        <v>3913.4814000000001</v>
      </c>
      <c r="M16" s="6">
        <f>SUMIFS(Concentrado!N$2:N577,Concentrado!$A$2:$A577,"="&amp;$A16,Concentrado!$B$2:$B577, "=CDMX")</f>
        <v>3.9474900177173784</v>
      </c>
      <c r="N16" s="6">
        <f>SUMIFS(Concentrado!O$2:O577,Concentrado!$A$2:$A577,"="&amp;$A16,Concentrado!$B$2:$B577, "=CDMX")</f>
        <v>99138.474890000012</v>
      </c>
      <c r="O16" s="6">
        <f>SUMIFS(Concentrado!P$2:P577,Concentrado!$A$2:$A577,"="&amp;$A16,Concentrado!$B$2:$B577, "=CDMX")</f>
        <v>0</v>
      </c>
      <c r="P16" s="6">
        <f>SUMIFS(Concentrado!Q$2:Q577,Concentrado!$A$2:$A577,"="&amp;$A16,Concentrado!$B$2:$B577, "=CDMX")</f>
        <v>0</v>
      </c>
      <c r="Q16" s="6">
        <f>SUMIFS(Concentrado!R$2:R577,Concentrado!$A$2:$A577,"="&amp;$A16,Concentrado!$B$2:$B577, "=CDMX")</f>
        <v>0</v>
      </c>
      <c r="R16" s="6">
        <f>SUMIFS(Concentrado!S$2:S577,Concentrado!$A$2:$A577,"="&amp;$A16,Concentrado!$B$2:$B577, "=CDMX")</f>
        <v>0</v>
      </c>
      <c r="S16" s="6">
        <f>SUMIFS(Concentrado!T$2:T577,Concentrado!$A$2:$A577,"="&amp;$A16,Concentrado!$B$2:$B577, "=CDMX")</f>
        <v>910.17817000000002</v>
      </c>
      <c r="T16" s="6">
        <f>SUMIFS(Concentrado!U$2:U577,Concentrado!$A$2:$A577,"="&amp;$A16,Concentrado!$B$2:$B577, "=CDMX")</f>
        <v>3003.30323</v>
      </c>
    </row>
    <row r="17" spans="1:20" x14ac:dyDescent="0.25">
      <c r="A17" s="3">
        <v>2018</v>
      </c>
      <c r="B17" s="6">
        <f>SUMIFS(Concentrado!C$2:C578,Concentrado!$A$2:$A578,"="&amp;$A17,Concentrado!$B$2:$B578, "=CDMX")</f>
        <v>51056.886610000001</v>
      </c>
      <c r="C17" s="6">
        <f>SUMIFS(Concentrado!D$2:D578,Concentrado!$A$2:$A578,"="&amp;$A17,Concentrado!$B$2:$B578, "=CDMX")</f>
        <v>48.630073291670435</v>
      </c>
      <c r="D17" s="6">
        <f>SUMIFS(Concentrado!E$2:E578,Concentrado!$A$2:$A578,"="&amp;$A17,Concentrado!$B$2:$B578, "=CDMX")</f>
        <v>16007.11319</v>
      </c>
      <c r="E17" s="6">
        <f>SUMIFS(Concentrado!F$2:F578,Concentrado!$A$2:$A578,"="&amp;$A17,Concentrado!$B$2:$B578, "=CDMX")</f>
        <v>15.246270176319404</v>
      </c>
      <c r="F17" s="6">
        <f>SUMIFS(Concentrado!G$2:G578,Concentrado!$A$2:$A578,"="&amp;$A17,Concentrado!$B$2:$B578, "=CDMX")</f>
        <v>4386.7838400000001</v>
      </c>
      <c r="G17" s="6">
        <f>SUMIFS(Concentrado!H$2:H578,Concentrado!$A$2:$A578,"="&amp;$A17,Concentrado!$B$2:$B578, "=CDMX")</f>
        <v>4.1782731736747287</v>
      </c>
      <c r="H17" s="6">
        <f>SUMIFS(Concentrado!I$2:I578,Concentrado!$A$2:$A578,"="&amp;$A17,Concentrado!$B$2:$B578, "=CDMX")</f>
        <v>18236.66948</v>
      </c>
      <c r="I17" s="6">
        <f>SUMIFS(Concentrado!J$2:J578,Concentrado!$A$2:$A578,"="&amp;$A17,Concentrado!$B$2:$B578, "=CDMX")</f>
        <v>17.369852184341198</v>
      </c>
      <c r="J17" s="6">
        <f>SUMIFS(Concentrado!K$2:K578,Concentrado!$A$2:$A578,"="&amp;$A17,Concentrado!$B$2:$B578, "=CDMX")</f>
        <v>10498.4457</v>
      </c>
      <c r="K17" s="6">
        <f>SUMIFS(Concentrado!L$2:L578,Concentrado!$A$2:$A578,"="&amp;$A17,Concentrado!$B$2:$B578, "=CDMX")</f>
        <v>9.9994382293500035</v>
      </c>
      <c r="L17" s="6">
        <f>SUMIFS(Concentrado!M$2:M578,Concentrado!$A$2:$A578,"="&amp;$A17,Concentrado!$B$2:$B578, "=CDMX")</f>
        <v>4804.4562299999998</v>
      </c>
      <c r="M17" s="6">
        <f>SUMIFS(Concentrado!N$2:N578,Concentrado!$A$2:$A578,"="&amp;$A17,Concentrado!$B$2:$B578, "=CDMX")</f>
        <v>4.5760929446442518</v>
      </c>
      <c r="N17" s="6">
        <f>SUMIFS(Concentrado!O$2:O578,Concentrado!$A$2:$A578,"="&amp;$A17,Concentrado!$B$2:$B578, "=CDMX")</f>
        <v>104990.35504999998</v>
      </c>
      <c r="O17" s="6">
        <f>SUMIFS(Concentrado!P$2:P578,Concentrado!$A$2:$A578,"="&amp;$A17,Concentrado!$B$2:$B578, "=CDMX")</f>
        <v>0</v>
      </c>
      <c r="P17" s="6">
        <f>SUMIFS(Concentrado!Q$2:Q578,Concentrado!$A$2:$A578,"="&amp;$A17,Concentrado!$B$2:$B578, "=CDMX")</f>
        <v>0</v>
      </c>
      <c r="Q17" s="6">
        <f>SUMIFS(Concentrado!R$2:R578,Concentrado!$A$2:$A578,"="&amp;$A17,Concentrado!$B$2:$B578, "=CDMX")</f>
        <v>0</v>
      </c>
      <c r="R17" s="6">
        <f>SUMIFS(Concentrado!S$2:S578,Concentrado!$A$2:$A578,"="&amp;$A17,Concentrado!$B$2:$B578, "=CDMX")</f>
        <v>0</v>
      </c>
      <c r="S17" s="6">
        <f>SUMIFS(Concentrado!T$2:T578,Concentrado!$A$2:$A578,"="&amp;$A17,Concentrado!$B$2:$B578, "=CDMX")</f>
        <v>1831.5514599999999</v>
      </c>
      <c r="T17" s="6">
        <f>SUMIFS(Concentrado!U$2:U578,Concentrado!$A$2:$A578,"="&amp;$A17,Concentrado!$B$2:$B578, "=CDMX")</f>
        <v>2972.9047700000001</v>
      </c>
    </row>
    <row r="18" spans="1:20" x14ac:dyDescent="0.25">
      <c r="A18" s="3">
        <v>2019</v>
      </c>
      <c r="B18" s="6">
        <f>SUMIFS(Concentrado!C$2:C579,Concentrado!$A$2:$A579,"="&amp;$A18,Concentrado!$B$2:$B579, "=CDMX")</f>
        <v>50926.609040000003</v>
      </c>
      <c r="C18" s="6">
        <f>SUMIFS(Concentrado!D$2:D579,Concentrado!$A$2:$A579,"="&amp;$A18,Concentrado!$B$2:$B579, "=CDMX")</f>
        <v>47.164443192299402</v>
      </c>
      <c r="D18" s="6">
        <f>SUMIFS(Concentrado!E$2:E579,Concentrado!$A$2:$A579,"="&amp;$A18,Concentrado!$B$2:$B579, "=CDMX")</f>
        <v>15911.306479999999</v>
      </c>
      <c r="E18" s="6">
        <f>SUMIFS(Concentrado!F$2:F579,Concentrado!$A$2:$A579,"="&amp;$A18,Concentrado!$B$2:$B579, "=CDMX")</f>
        <v>14.735870397374985</v>
      </c>
      <c r="F18" s="6">
        <f>SUMIFS(Concentrado!G$2:G579,Concentrado!$A$2:$A579,"="&amp;$A18,Concentrado!$B$2:$B579, "=CDMX")</f>
        <v>4541.3979600000002</v>
      </c>
      <c r="G18" s="6">
        <f>SUMIFS(Concentrado!H$2:H579,Concentrado!$A$2:$A579,"="&amp;$A18,Concentrado!$B$2:$B579, "=CDMX")</f>
        <v>4.2059055204285869</v>
      </c>
      <c r="H18" s="6">
        <f>SUMIFS(Concentrado!I$2:I579,Concentrado!$A$2:$A579,"="&amp;$A18,Concentrado!$B$2:$B579, "=CDMX")</f>
        <v>23406.37227</v>
      </c>
      <c r="I18" s="6">
        <f>SUMIFS(Concentrado!J$2:J579,Concentrado!$A$2:$A579,"="&amp;$A18,Concentrado!$B$2:$B579, "=CDMX")</f>
        <v>21.677243705724393</v>
      </c>
      <c r="J18" s="6">
        <f>SUMIFS(Concentrado!K$2:K579,Concentrado!$A$2:$A579,"="&amp;$A18,Concentrado!$B$2:$B579, "=CDMX")</f>
        <v>8828.5122699999993</v>
      </c>
      <c r="K18" s="6">
        <f>SUMIFS(Concentrado!L$2:L579,Concentrado!$A$2:$A579,"="&amp;$A18,Concentrado!$B$2:$B579, "=CDMX")</f>
        <v>8.1763124087818362</v>
      </c>
      <c r="L18" s="6">
        <f>SUMIFS(Concentrado!M$2:M579,Concentrado!$A$2:$A579,"="&amp;$A18,Concentrado!$B$2:$B579, "=CDMX")</f>
        <v>4362.5013600000002</v>
      </c>
      <c r="M18" s="6">
        <f>SUMIFS(Concentrado!N$2:N579,Concentrado!$A$2:$A579,"="&amp;$A18,Concentrado!$B$2:$B579, "=CDMX")</f>
        <v>4.0402247753907963</v>
      </c>
      <c r="N18" s="6">
        <f>SUMIFS(Concentrado!O$2:O579,Concentrado!$A$2:$A579,"="&amp;$A18,Concentrado!$B$2:$B579, "=CDMX")</f>
        <v>107976.69938000001</v>
      </c>
      <c r="O18" s="6">
        <f>SUMIFS(Concentrado!P$2:P579,Concentrado!$A$2:$A579,"="&amp;$A18,Concentrado!$B$2:$B579, "=CDMX")</f>
        <v>0</v>
      </c>
      <c r="P18" s="6">
        <f>SUMIFS(Concentrado!Q$2:Q579,Concentrado!$A$2:$A579,"="&amp;$A18,Concentrado!$B$2:$B579, "=CDMX")</f>
        <v>0</v>
      </c>
      <c r="Q18" s="6">
        <f>SUMIFS(Concentrado!R$2:R579,Concentrado!$A$2:$A579,"="&amp;$A18,Concentrado!$B$2:$B579, "=CDMX")</f>
        <v>0</v>
      </c>
      <c r="R18" s="6">
        <f>SUMIFS(Concentrado!S$2:S579,Concentrado!$A$2:$A579,"="&amp;$A18,Concentrado!$B$2:$B579, "=CDMX")</f>
        <v>0</v>
      </c>
      <c r="S18" s="6">
        <f>SUMIFS(Concentrado!T$2:T579,Concentrado!$A$2:$A579,"="&amp;$A18,Concentrado!$B$2:$B579, "=CDMX")</f>
        <v>1577.6270199999999</v>
      </c>
      <c r="T18" s="6">
        <f>SUMIFS(Concentrado!U$2:U579,Concentrado!$A$2:$A579,"="&amp;$A18,Concentrado!$B$2:$B579, "=CDMX")</f>
        <v>2784.8743399999998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2021-02-19T21:14:23Z</dcterms:modified>
</cp:coreProperties>
</file>