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_1\SOLICITUD_INFORMACION\nuevos_archivos\LESIONES_2023\LESIONES\por entidad\"/>
    </mc:Choice>
  </mc:AlternateContent>
  <bookViews>
    <workbookView xWindow="-105" yWindow="-105" windowWidth="23250" windowHeight="12570" tabRatio="872"/>
  </bookViews>
  <sheets>
    <sheet name="Concentrado" sheetId="50" r:id="rId1"/>
    <sheet name="NACIONAL" sheetId="2" r:id="rId2"/>
    <sheet name="AGS" sheetId="35" r:id="rId3"/>
    <sheet name="BC" sheetId="36" r:id="rId4"/>
    <sheet name="BCS" sheetId="37" r:id="rId5"/>
    <sheet name="CAMP" sheetId="38" r:id="rId6"/>
    <sheet name="CHIS" sheetId="39" r:id="rId7"/>
    <sheet name="CHI" sheetId="40" r:id="rId8"/>
    <sheet name="CDMX" sheetId="41" r:id="rId9"/>
    <sheet name="COAH" sheetId="42" r:id="rId10"/>
    <sheet name="COL" sheetId="43" r:id="rId11"/>
    <sheet name="DGO" sheetId="44" r:id="rId12"/>
    <sheet name="GTO" sheetId="45" r:id="rId13"/>
    <sheet name="GRO" sheetId="46" r:id="rId14"/>
    <sheet name="HGO" sheetId="47" r:id="rId15"/>
    <sheet name="JAL" sheetId="48" r:id="rId16"/>
    <sheet name="MEX" sheetId="49" r:id="rId17"/>
    <sheet name="MICH" sheetId="51" r:id="rId18"/>
    <sheet name="MOR" sheetId="52" r:id="rId19"/>
    <sheet name="NAY" sheetId="53" r:id="rId20"/>
    <sheet name="NL" sheetId="54" r:id="rId21"/>
    <sheet name="OAX" sheetId="55" r:id="rId22"/>
    <sheet name="PUE" sheetId="56" r:id="rId23"/>
    <sheet name="QRO" sheetId="57" r:id="rId24"/>
    <sheet name="QROO" sheetId="58" r:id="rId25"/>
    <sheet name="SLP" sheetId="59" r:id="rId26"/>
    <sheet name="SIN" sheetId="60" r:id="rId27"/>
    <sheet name="SON" sheetId="61" r:id="rId28"/>
    <sheet name="TAB" sheetId="62" r:id="rId29"/>
    <sheet name="TAMPS" sheetId="63" r:id="rId30"/>
    <sheet name="TLAX" sheetId="64" r:id="rId31"/>
    <sheet name="VER" sheetId="65" r:id="rId32"/>
    <sheet name="YUC" sheetId="66" r:id="rId33"/>
    <sheet name="ZAC" sheetId="67" r:id="rId34"/>
  </sheets>
  <definedNames>
    <definedName name="_xlnm._FilterDatabase" localSheetId="0" hidden="1">Concentrado!$A$1:$G$768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9" i="50" l="1"/>
  <c r="G768" i="50"/>
  <c r="G767" i="50"/>
  <c r="G766" i="50"/>
  <c r="G765" i="50"/>
  <c r="G764" i="50"/>
  <c r="G763" i="50"/>
  <c r="G762" i="50"/>
  <c r="G761" i="50"/>
  <c r="G760" i="50"/>
  <c r="G759" i="50"/>
  <c r="G758" i="50"/>
  <c r="G757" i="50"/>
  <c r="G756" i="50"/>
  <c r="G755" i="50"/>
  <c r="G754" i="50"/>
  <c r="G753" i="50"/>
  <c r="G752" i="50"/>
  <c r="G751" i="50"/>
  <c r="G750" i="50"/>
  <c r="G749" i="50"/>
  <c r="G748" i="50"/>
  <c r="G747" i="50"/>
  <c r="G746" i="50"/>
  <c r="G745" i="50"/>
  <c r="G744" i="50"/>
  <c r="G743" i="50"/>
  <c r="G742" i="50"/>
  <c r="G741" i="50"/>
  <c r="G740" i="50"/>
  <c r="G739" i="50"/>
  <c r="G738" i="50"/>
  <c r="G737" i="50"/>
  <c r="G736" i="50"/>
  <c r="G735" i="50"/>
  <c r="G734" i="50"/>
  <c r="G733" i="50"/>
  <c r="G732" i="50"/>
  <c r="G731" i="50"/>
  <c r="G730" i="50"/>
  <c r="G729" i="50"/>
  <c r="G728" i="50"/>
  <c r="G727" i="50"/>
  <c r="G726" i="50"/>
  <c r="G725" i="50"/>
  <c r="G724" i="50"/>
  <c r="G723" i="50"/>
  <c r="G722" i="50"/>
  <c r="G721" i="50"/>
  <c r="G720" i="50"/>
  <c r="G719" i="50"/>
  <c r="G718" i="50"/>
  <c r="G717" i="50"/>
  <c r="G716" i="50"/>
  <c r="G715" i="50"/>
  <c r="G714" i="50"/>
  <c r="G713" i="50"/>
  <c r="G712" i="50"/>
  <c r="G711" i="50"/>
  <c r="G710" i="50"/>
  <c r="G709" i="50"/>
  <c r="G708" i="50"/>
  <c r="G707" i="50"/>
  <c r="G706" i="50"/>
  <c r="G705" i="50"/>
  <c r="G704" i="50"/>
  <c r="G703" i="50"/>
  <c r="G702" i="50"/>
  <c r="G701" i="50"/>
  <c r="G700" i="50"/>
  <c r="G699" i="50"/>
  <c r="G698" i="50"/>
  <c r="G697" i="50"/>
  <c r="G696" i="50"/>
  <c r="G695" i="50"/>
  <c r="G694" i="50"/>
  <c r="G693" i="50"/>
  <c r="G692" i="50"/>
  <c r="G691" i="50"/>
  <c r="G690" i="50"/>
  <c r="G689" i="50"/>
  <c r="G688" i="50"/>
  <c r="G687" i="50"/>
  <c r="G686" i="50"/>
  <c r="G685" i="50"/>
  <c r="G684" i="50"/>
  <c r="G683" i="50"/>
  <c r="G682" i="50"/>
  <c r="G681" i="50"/>
  <c r="G680" i="50"/>
  <c r="G679" i="50"/>
  <c r="G678" i="50"/>
  <c r="G677" i="50"/>
  <c r="G676" i="50"/>
  <c r="G675" i="50"/>
  <c r="G674" i="50"/>
  <c r="G673" i="50"/>
  <c r="G672" i="50"/>
  <c r="G671" i="50"/>
  <c r="G670" i="50"/>
  <c r="G669" i="50"/>
  <c r="G668" i="50"/>
  <c r="G667" i="50"/>
  <c r="G666" i="50"/>
  <c r="G665" i="50"/>
  <c r="G664" i="50"/>
  <c r="G663" i="50"/>
  <c r="G662" i="50"/>
  <c r="G661" i="50"/>
  <c r="G660" i="50"/>
  <c r="G659" i="50"/>
  <c r="G658" i="50"/>
  <c r="G657" i="50"/>
  <c r="G656" i="50"/>
  <c r="G655" i="50"/>
  <c r="G654" i="50"/>
  <c r="G653" i="50"/>
  <c r="G652" i="50"/>
  <c r="G651" i="50"/>
  <c r="G650" i="50"/>
  <c r="G649" i="50"/>
  <c r="G648" i="50"/>
  <c r="G647" i="50"/>
  <c r="G646" i="50"/>
  <c r="G645" i="50"/>
  <c r="G644" i="50"/>
  <c r="G643" i="50"/>
  <c r="G642" i="50"/>
  <c r="G641" i="50"/>
  <c r="G640" i="50"/>
  <c r="G639" i="50"/>
  <c r="G638" i="50"/>
  <c r="G637" i="50"/>
  <c r="G636" i="50"/>
  <c r="G635" i="50"/>
  <c r="G634" i="50"/>
  <c r="G633" i="50"/>
  <c r="G632" i="50"/>
  <c r="G631" i="50"/>
  <c r="G630" i="50"/>
  <c r="G629" i="50"/>
  <c r="G628" i="50"/>
  <c r="G627" i="50"/>
  <c r="G626" i="50"/>
  <c r="G625" i="50"/>
  <c r="G624" i="50"/>
  <c r="G623" i="50"/>
  <c r="G622" i="50"/>
  <c r="G621" i="50"/>
  <c r="G620" i="50"/>
  <c r="G619" i="50"/>
  <c r="G618" i="50"/>
  <c r="G617" i="50"/>
  <c r="G616" i="50"/>
  <c r="G615" i="50"/>
  <c r="G614" i="50"/>
  <c r="G613" i="50"/>
  <c r="G612" i="50"/>
  <c r="G611" i="50"/>
  <c r="G610" i="50"/>
  <c r="G609" i="50"/>
  <c r="G608" i="50"/>
  <c r="G607" i="50"/>
  <c r="G606" i="50"/>
  <c r="G605" i="50"/>
  <c r="G604" i="50"/>
  <c r="G603" i="50"/>
  <c r="G602" i="50"/>
  <c r="G601" i="50"/>
  <c r="G600" i="50"/>
  <c r="G599" i="50"/>
  <c r="G598" i="50"/>
  <c r="G597" i="50"/>
  <c r="G596" i="50"/>
  <c r="G595" i="50"/>
  <c r="G594" i="50"/>
  <c r="G593" i="50"/>
  <c r="G592" i="50"/>
  <c r="G591" i="50"/>
  <c r="G590" i="50"/>
  <c r="G589" i="50"/>
  <c r="G588" i="50"/>
  <c r="G587" i="50"/>
  <c r="G586" i="50"/>
  <c r="G585" i="50"/>
  <c r="G584" i="50"/>
  <c r="G583" i="50"/>
  <c r="G582" i="50"/>
  <c r="G581" i="50"/>
  <c r="G580" i="50"/>
  <c r="G579" i="50"/>
  <c r="G578" i="50"/>
  <c r="G577" i="50"/>
  <c r="G576" i="50"/>
  <c r="G575" i="50"/>
  <c r="G574" i="50"/>
  <c r="G573" i="50"/>
  <c r="G572" i="50"/>
  <c r="G571" i="50"/>
  <c r="G570" i="50"/>
  <c r="G569" i="50"/>
  <c r="G568" i="50"/>
  <c r="G567" i="50"/>
  <c r="G566" i="50"/>
  <c r="G565" i="50"/>
  <c r="G564" i="50"/>
  <c r="G563" i="50"/>
  <c r="G562" i="50"/>
  <c r="G561" i="50"/>
  <c r="G560" i="50"/>
  <c r="G559" i="50"/>
  <c r="G558" i="50"/>
  <c r="G557" i="50"/>
  <c r="G556" i="50"/>
  <c r="G555" i="50"/>
  <c r="G554" i="50"/>
  <c r="G553" i="50"/>
  <c r="G552" i="50"/>
  <c r="G551" i="50"/>
  <c r="G550" i="50"/>
  <c r="G549" i="50"/>
  <c r="G548" i="50"/>
  <c r="G547" i="50"/>
  <c r="G546" i="50"/>
  <c r="G545" i="50"/>
  <c r="G544" i="50"/>
  <c r="G543" i="50"/>
  <c r="G542" i="50"/>
  <c r="G541" i="50"/>
  <c r="G540" i="50"/>
  <c r="G539" i="50"/>
  <c r="G538" i="50"/>
  <c r="G537" i="50"/>
  <c r="G536" i="50"/>
  <c r="G535" i="50"/>
  <c r="G534" i="50"/>
  <c r="G533" i="50"/>
  <c r="G532" i="50"/>
  <c r="G531" i="50"/>
  <c r="G530" i="50"/>
  <c r="G529" i="50"/>
  <c r="G528" i="50"/>
  <c r="G527" i="50"/>
  <c r="G526" i="50"/>
  <c r="G525" i="50"/>
  <c r="G524" i="50"/>
  <c r="G523" i="50"/>
  <c r="G522" i="50"/>
  <c r="G521" i="50"/>
  <c r="G520" i="50"/>
  <c r="G519" i="50"/>
  <c r="G518" i="50"/>
  <c r="G517" i="50"/>
  <c r="G516" i="50"/>
  <c r="G515" i="50"/>
  <c r="G514" i="50"/>
  <c r="G513" i="50"/>
  <c r="G512" i="50"/>
  <c r="G511" i="50"/>
  <c r="G510" i="50"/>
  <c r="G509" i="50"/>
  <c r="G508" i="50"/>
  <c r="G507" i="50"/>
  <c r="G506" i="50"/>
  <c r="G505" i="50"/>
  <c r="G504" i="50"/>
  <c r="G503" i="50"/>
  <c r="G502" i="50"/>
  <c r="G501" i="50"/>
  <c r="G500" i="50"/>
  <c r="G499" i="50"/>
  <c r="G498" i="50"/>
  <c r="G497" i="50"/>
  <c r="G496" i="50"/>
  <c r="G495" i="50"/>
  <c r="G494" i="50"/>
  <c r="G493" i="50"/>
  <c r="G492" i="50"/>
  <c r="G491" i="50"/>
  <c r="G490" i="50"/>
  <c r="G489" i="50"/>
  <c r="G488" i="50"/>
  <c r="G487" i="50"/>
  <c r="G486" i="50"/>
  <c r="G485" i="50"/>
  <c r="G484" i="50"/>
  <c r="G483" i="50"/>
  <c r="G482" i="50"/>
  <c r="G481" i="50"/>
  <c r="G480" i="50"/>
  <c r="G479" i="50"/>
  <c r="G478" i="50"/>
  <c r="G477" i="50"/>
  <c r="G476" i="50"/>
  <c r="G475" i="50"/>
  <c r="G474" i="50"/>
  <c r="G473" i="50"/>
  <c r="G472" i="50"/>
  <c r="G471" i="50"/>
  <c r="G470" i="50"/>
  <c r="G469" i="50"/>
  <c r="G468" i="50"/>
  <c r="G467" i="50"/>
  <c r="G466" i="50"/>
  <c r="G465" i="50"/>
  <c r="G464" i="50"/>
  <c r="G463" i="50"/>
  <c r="G462" i="50"/>
  <c r="G461" i="50"/>
  <c r="G460" i="50"/>
  <c r="G459" i="50"/>
  <c r="G458" i="50"/>
  <c r="G457" i="50"/>
  <c r="G456" i="50"/>
  <c r="G455" i="50"/>
  <c r="G454" i="50"/>
  <c r="G453" i="50"/>
  <c r="G452" i="50"/>
  <c r="G451" i="50"/>
  <c r="G450" i="50"/>
  <c r="G449" i="50"/>
  <c r="G448" i="50"/>
  <c r="G447" i="50"/>
  <c r="G446" i="50"/>
  <c r="G445" i="50"/>
  <c r="G444" i="50"/>
  <c r="G443" i="50"/>
  <c r="G442" i="50"/>
  <c r="G441" i="50"/>
  <c r="G440" i="50"/>
  <c r="G439" i="50"/>
  <c r="G438" i="50"/>
  <c r="G437" i="50"/>
  <c r="G436" i="50"/>
  <c r="G435" i="50"/>
  <c r="G434" i="50"/>
  <c r="G433" i="50"/>
  <c r="G432" i="50"/>
  <c r="G431" i="50"/>
  <c r="G430" i="50"/>
  <c r="G429" i="50"/>
  <c r="G428" i="50"/>
  <c r="G427" i="50"/>
  <c r="G426" i="50"/>
  <c r="G425" i="50"/>
  <c r="G424" i="50"/>
  <c r="G423" i="50"/>
  <c r="G422" i="50"/>
  <c r="G421" i="50"/>
  <c r="G420" i="50"/>
  <c r="G419" i="50"/>
  <c r="G418" i="50"/>
  <c r="G417" i="50"/>
  <c r="G416" i="50"/>
  <c r="G415" i="50"/>
  <c r="G414" i="50"/>
  <c r="G413" i="50"/>
  <c r="G412" i="50"/>
  <c r="G411" i="50"/>
  <c r="G410" i="50"/>
  <c r="G409" i="50"/>
  <c r="G408" i="50"/>
  <c r="G407" i="50"/>
  <c r="G406" i="50"/>
  <c r="G405" i="50"/>
  <c r="G404" i="50"/>
  <c r="G403" i="50"/>
  <c r="G402" i="50"/>
  <c r="G401" i="50"/>
  <c r="G400" i="50"/>
  <c r="G399" i="50"/>
  <c r="G398" i="50"/>
  <c r="G397" i="50"/>
  <c r="G396" i="50"/>
  <c r="G395" i="50"/>
  <c r="G394" i="50"/>
  <c r="G393" i="50"/>
  <c r="G392" i="50"/>
  <c r="G391" i="50"/>
  <c r="G390" i="50"/>
  <c r="G389" i="50"/>
  <c r="G388" i="50"/>
  <c r="G387" i="50"/>
  <c r="G386" i="50"/>
  <c r="G385" i="50"/>
  <c r="G384" i="50"/>
  <c r="G383" i="50"/>
  <c r="G382" i="50"/>
  <c r="G381" i="50"/>
  <c r="G380" i="50"/>
  <c r="G379" i="50"/>
  <c r="G378" i="50"/>
  <c r="G377" i="50"/>
  <c r="G376" i="50"/>
  <c r="G375" i="50"/>
  <c r="G374" i="50"/>
  <c r="G373" i="50"/>
  <c r="G372" i="50"/>
  <c r="G371" i="50"/>
  <c r="G370" i="50"/>
  <c r="G369" i="50"/>
  <c r="G368" i="50"/>
  <c r="G367" i="50"/>
  <c r="G366" i="50"/>
  <c r="G365" i="50"/>
  <c r="G364" i="50"/>
  <c r="G363" i="50"/>
  <c r="G362" i="50"/>
  <c r="G361" i="50"/>
  <c r="G360" i="50"/>
  <c r="G359" i="50"/>
  <c r="G358" i="50"/>
  <c r="G357" i="50"/>
  <c r="G356" i="50"/>
  <c r="G355" i="50"/>
  <c r="G354" i="50"/>
  <c r="G353" i="50"/>
  <c r="G352" i="50"/>
  <c r="G351" i="50"/>
  <c r="G350" i="50"/>
  <c r="G349" i="50"/>
  <c r="G348" i="50"/>
  <c r="G347" i="50"/>
  <c r="G346" i="50"/>
  <c r="G345" i="50"/>
  <c r="G344" i="50"/>
  <c r="G343" i="50"/>
  <c r="G342" i="50"/>
  <c r="G341" i="50"/>
  <c r="G340" i="50"/>
  <c r="G339" i="50"/>
  <c r="G338" i="50"/>
  <c r="G337" i="50"/>
  <c r="G336" i="50"/>
  <c r="G335" i="50"/>
  <c r="G334" i="50"/>
  <c r="G333" i="50"/>
  <c r="G332" i="50"/>
  <c r="G331" i="50"/>
  <c r="G330" i="50"/>
  <c r="G329" i="50"/>
  <c r="G328" i="50"/>
  <c r="G327" i="50"/>
  <c r="G326" i="50"/>
  <c r="G325" i="50"/>
  <c r="G324" i="50"/>
  <c r="G323" i="50"/>
  <c r="G322" i="50"/>
  <c r="G321" i="50"/>
  <c r="G320" i="50"/>
  <c r="G319" i="50"/>
  <c r="G318" i="50"/>
  <c r="G317" i="50"/>
  <c r="G316" i="50"/>
  <c r="G315" i="50"/>
  <c r="G314" i="50"/>
  <c r="G313" i="50"/>
  <c r="G312" i="50"/>
  <c r="G311" i="50"/>
  <c r="G310" i="50"/>
  <c r="G309" i="50"/>
  <c r="G308" i="50"/>
  <c r="G307" i="50"/>
  <c r="G306" i="50"/>
  <c r="G305" i="50"/>
  <c r="G304" i="50"/>
  <c r="G303" i="50"/>
  <c r="G302" i="50"/>
  <c r="G301" i="50"/>
  <c r="G300" i="50"/>
  <c r="G299" i="50"/>
  <c r="G298" i="50"/>
  <c r="G297" i="50"/>
  <c r="G296" i="50"/>
  <c r="G295" i="50"/>
  <c r="G294" i="50"/>
  <c r="G293" i="50"/>
  <c r="G292" i="50"/>
  <c r="G291" i="50"/>
  <c r="G290" i="50"/>
  <c r="G289" i="50"/>
  <c r="G288" i="50"/>
  <c r="G287" i="50"/>
  <c r="G286" i="50"/>
  <c r="G285" i="50"/>
  <c r="G284" i="50"/>
  <c r="G283" i="50"/>
  <c r="G282" i="50"/>
  <c r="G281" i="50"/>
  <c r="G280" i="50"/>
  <c r="G279" i="50"/>
  <c r="G278" i="50"/>
  <c r="G277" i="50"/>
  <c r="G276" i="50"/>
  <c r="G275" i="50"/>
  <c r="G274" i="50"/>
  <c r="G273" i="50"/>
  <c r="G272" i="50"/>
  <c r="G271" i="50"/>
  <c r="G270" i="50"/>
  <c r="G269" i="50"/>
  <c r="G268" i="50"/>
  <c r="G267" i="50"/>
  <c r="G266" i="50"/>
  <c r="G265" i="50"/>
  <c r="G264" i="50"/>
  <c r="G263" i="50"/>
  <c r="G262" i="50"/>
  <c r="G261" i="50"/>
  <c r="G260" i="50"/>
  <c r="G259" i="50"/>
  <c r="G258" i="50"/>
  <c r="G257" i="50"/>
  <c r="G256" i="50"/>
  <c r="G255" i="50"/>
  <c r="G254" i="50"/>
  <c r="G253" i="50"/>
  <c r="G252" i="50"/>
  <c r="G251" i="50"/>
  <c r="G250" i="50"/>
  <c r="G249" i="50"/>
  <c r="G248" i="50"/>
  <c r="G247" i="50"/>
  <c r="G246" i="50"/>
  <c r="G245" i="50"/>
  <c r="G244" i="50"/>
  <c r="G243" i="50"/>
  <c r="G242" i="50"/>
  <c r="G241" i="50"/>
  <c r="G240" i="50"/>
  <c r="G239" i="50"/>
  <c r="G238" i="50"/>
  <c r="G237" i="50"/>
  <c r="G236" i="50"/>
  <c r="G235" i="50"/>
  <c r="G234" i="50"/>
  <c r="G233" i="50"/>
  <c r="G232" i="50"/>
  <c r="G231" i="50"/>
  <c r="G230" i="50"/>
  <c r="G229" i="50"/>
  <c r="G228" i="50"/>
  <c r="G227" i="50"/>
  <c r="G226" i="50"/>
  <c r="G225" i="50"/>
  <c r="G224" i="50"/>
  <c r="G223" i="50"/>
  <c r="G222" i="50"/>
  <c r="G221" i="50"/>
  <c r="G220" i="50"/>
  <c r="G219" i="50"/>
  <c r="G218" i="50"/>
  <c r="G217" i="50"/>
  <c r="G216" i="50"/>
  <c r="G215" i="50"/>
  <c r="G214" i="50"/>
  <c r="G213" i="50"/>
  <c r="G212" i="50"/>
  <c r="G211" i="50"/>
  <c r="G210" i="50"/>
  <c r="G209" i="50"/>
  <c r="G208" i="50"/>
  <c r="G207" i="50"/>
  <c r="G206" i="50"/>
  <c r="G205" i="50"/>
  <c r="G204" i="50"/>
  <c r="G203" i="50"/>
  <c r="G202" i="50"/>
  <c r="G201" i="50"/>
  <c r="G200" i="50"/>
  <c r="G199" i="50"/>
  <c r="G198" i="50"/>
  <c r="G197" i="50"/>
  <c r="G196" i="50"/>
  <c r="G195" i="50"/>
  <c r="G194" i="50"/>
  <c r="G193" i="50"/>
  <c r="G192" i="50"/>
  <c r="G191" i="50"/>
  <c r="G190" i="50"/>
  <c r="G189" i="50"/>
  <c r="G188" i="50"/>
  <c r="G187" i="50"/>
  <c r="G186" i="50"/>
  <c r="G185" i="50"/>
  <c r="G184" i="50"/>
  <c r="G183" i="50"/>
  <c r="G182" i="50"/>
  <c r="G181" i="50"/>
  <c r="G180" i="50"/>
  <c r="G179" i="50"/>
  <c r="G178" i="50"/>
  <c r="G177" i="50"/>
  <c r="G176" i="50"/>
  <c r="G175" i="50"/>
  <c r="G174" i="50"/>
  <c r="G173" i="50"/>
  <c r="G172" i="50"/>
  <c r="G171" i="50"/>
  <c r="G170" i="50"/>
  <c r="G169" i="50"/>
  <c r="G168" i="50"/>
  <c r="G167" i="50"/>
  <c r="G166" i="50"/>
  <c r="G165" i="50"/>
  <c r="G164" i="50"/>
  <c r="G163" i="50"/>
  <c r="G162" i="50"/>
  <c r="G161" i="50"/>
  <c r="G160" i="50"/>
  <c r="G159" i="50"/>
  <c r="G158" i="50"/>
  <c r="G157" i="50"/>
  <c r="G156" i="50"/>
  <c r="G155" i="50"/>
  <c r="G154" i="50"/>
  <c r="G153" i="50"/>
  <c r="G152" i="50"/>
  <c r="G151" i="50"/>
  <c r="G150" i="50"/>
  <c r="G149" i="50"/>
  <c r="G148" i="50"/>
  <c r="G147" i="50"/>
  <c r="G146" i="50"/>
  <c r="G145" i="50"/>
  <c r="G144" i="50"/>
  <c r="G143" i="50"/>
  <c r="G142" i="50"/>
  <c r="G141" i="50"/>
  <c r="G140" i="50"/>
  <c r="G139" i="50"/>
  <c r="G138" i="50"/>
  <c r="G137" i="50"/>
  <c r="G136" i="50"/>
  <c r="G135" i="50"/>
  <c r="G134" i="50"/>
  <c r="G133" i="50"/>
  <c r="G132" i="50"/>
  <c r="G131" i="50"/>
  <c r="G130" i="50"/>
  <c r="G129" i="50"/>
  <c r="G128" i="50"/>
  <c r="G127" i="50"/>
  <c r="G126" i="50"/>
  <c r="G125" i="50"/>
  <c r="G124" i="50"/>
  <c r="G123" i="50"/>
  <c r="G122" i="50"/>
  <c r="G121" i="50"/>
  <c r="G120" i="50"/>
  <c r="G119" i="50"/>
  <c r="G118" i="50"/>
  <c r="G117" i="50"/>
  <c r="G116" i="50"/>
  <c r="G115" i="50"/>
  <c r="G114" i="50"/>
  <c r="G113" i="50"/>
  <c r="G112" i="50"/>
  <c r="G111" i="50"/>
  <c r="G110" i="50"/>
  <c r="G109" i="50"/>
  <c r="G108" i="50"/>
  <c r="G107" i="50"/>
  <c r="G106" i="50"/>
  <c r="G105" i="50"/>
  <c r="G104" i="50"/>
  <c r="G103" i="50"/>
  <c r="G102" i="50"/>
  <c r="G101" i="50"/>
  <c r="G100" i="50"/>
  <c r="G99" i="50"/>
  <c r="G98" i="50"/>
  <c r="G97" i="50"/>
  <c r="G96" i="50"/>
  <c r="G95" i="50"/>
  <c r="G94" i="50"/>
  <c r="G93" i="50"/>
  <c r="G92" i="50"/>
  <c r="G91" i="50"/>
  <c r="G90" i="50"/>
  <c r="G89" i="50"/>
  <c r="G88" i="50"/>
  <c r="G87" i="50"/>
  <c r="G86" i="50"/>
  <c r="G85" i="50"/>
  <c r="G84" i="50"/>
  <c r="G83" i="50"/>
  <c r="G82" i="50"/>
  <c r="G81" i="50"/>
  <c r="G80" i="50"/>
  <c r="G79" i="50"/>
  <c r="G78" i="50"/>
  <c r="G77" i="50"/>
  <c r="G76" i="50"/>
  <c r="G75" i="50"/>
  <c r="G74" i="50"/>
  <c r="G73" i="50"/>
  <c r="G72" i="50"/>
  <c r="G71" i="50"/>
  <c r="G70" i="50"/>
  <c r="G69" i="50"/>
  <c r="G68" i="50"/>
  <c r="G67" i="50"/>
  <c r="G66" i="50"/>
  <c r="G65" i="50"/>
  <c r="G64" i="50"/>
  <c r="G63" i="50"/>
  <c r="G62" i="50"/>
  <c r="G61" i="50"/>
  <c r="G60" i="50"/>
  <c r="G59" i="50"/>
  <c r="G58" i="50"/>
  <c r="G57" i="50"/>
  <c r="G56" i="50"/>
  <c r="G55" i="50"/>
  <c r="G54" i="50"/>
  <c r="G53" i="50"/>
  <c r="G52" i="50"/>
  <c r="G51" i="50"/>
  <c r="G50" i="50"/>
  <c r="G49" i="50"/>
  <c r="G48" i="50"/>
  <c r="G47" i="50"/>
  <c r="G46" i="50"/>
  <c r="G45" i="50"/>
  <c r="G44" i="50"/>
  <c r="G43" i="50"/>
  <c r="G42" i="50"/>
  <c r="G41" i="50"/>
  <c r="G40" i="50"/>
  <c r="G39" i="50"/>
  <c r="G38" i="50"/>
  <c r="G37" i="50"/>
  <c r="G36" i="50"/>
  <c r="G35" i="50"/>
  <c r="G34" i="50"/>
  <c r="G33" i="50"/>
  <c r="G32" i="50"/>
  <c r="G31" i="50"/>
  <c r="G30" i="50"/>
  <c r="G29" i="50"/>
  <c r="G28" i="50"/>
  <c r="G27" i="50"/>
  <c r="G26" i="50"/>
  <c r="G25" i="50"/>
  <c r="G24" i="50"/>
  <c r="F24" i="2" s="1"/>
  <c r="G23" i="50"/>
  <c r="F23" i="2" s="1"/>
  <c r="G22" i="50"/>
  <c r="F22" i="2" s="1"/>
  <c r="G21" i="50"/>
  <c r="F21" i="2" s="1"/>
  <c r="G20" i="50"/>
  <c r="F20" i="2" s="1"/>
  <c r="G19" i="50"/>
  <c r="F19" i="2" s="1"/>
  <c r="G18" i="50"/>
  <c r="F18" i="2" s="1"/>
  <c r="G17" i="50"/>
  <c r="F17" i="2" s="1"/>
  <c r="G16" i="50"/>
  <c r="F16" i="2" s="1"/>
  <c r="G15" i="50"/>
  <c r="F15" i="2" s="1"/>
  <c r="G14" i="50"/>
  <c r="F14" i="2" s="1"/>
  <c r="G13" i="50"/>
  <c r="F13" i="2" s="1"/>
  <c r="G12" i="50"/>
  <c r="F12" i="2" s="1"/>
  <c r="G11" i="50"/>
  <c r="F11" i="2" s="1"/>
  <c r="G10" i="50"/>
  <c r="F10" i="2" s="1"/>
  <c r="G9" i="50"/>
  <c r="F9" i="2" s="1"/>
  <c r="G8" i="50"/>
  <c r="F8" i="2" s="1"/>
  <c r="G7" i="50"/>
  <c r="F7" i="2" s="1"/>
  <c r="G6" i="50"/>
  <c r="F6" i="2" s="1"/>
  <c r="G5" i="50"/>
  <c r="F5" i="2" s="1"/>
  <c r="G4" i="50"/>
  <c r="F4" i="2" s="1"/>
  <c r="G3" i="50"/>
  <c r="F3" i="2" s="1"/>
  <c r="G2" i="50"/>
  <c r="D25" i="36" l="1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" i="36"/>
  <c r="D6" i="36"/>
  <c r="D5" i="36"/>
  <c r="D4" i="36"/>
  <c r="D3" i="36"/>
  <c r="D2" i="36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4" i="37"/>
  <c r="D3" i="37"/>
  <c r="D2" i="37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4" i="38"/>
  <c r="D3" i="38"/>
  <c r="D2" i="38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" i="39"/>
  <c r="D6" i="39"/>
  <c r="D5" i="39"/>
  <c r="D4" i="39"/>
  <c r="D3" i="39"/>
  <c r="D2" i="39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" i="40"/>
  <c r="D6" i="40"/>
  <c r="D5" i="40"/>
  <c r="D4" i="40"/>
  <c r="D3" i="40"/>
  <c r="D2" i="40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" i="41"/>
  <c r="D6" i="41"/>
  <c r="D5" i="41"/>
  <c r="D4" i="41"/>
  <c r="D3" i="41"/>
  <c r="D2" i="41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" i="42"/>
  <c r="D6" i="42"/>
  <c r="D5" i="42"/>
  <c r="D4" i="42"/>
  <c r="D3" i="42"/>
  <c r="D2" i="42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" i="43"/>
  <c r="D6" i="43"/>
  <c r="D5" i="43"/>
  <c r="D4" i="43"/>
  <c r="D3" i="43"/>
  <c r="D2" i="43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D6" i="44"/>
  <c r="D5" i="44"/>
  <c r="D4" i="44"/>
  <c r="D3" i="44"/>
  <c r="D2" i="44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D6" i="45"/>
  <c r="D5" i="45"/>
  <c r="D4" i="45"/>
  <c r="D3" i="45"/>
  <c r="D2" i="45"/>
  <c r="D25" i="46"/>
  <c r="D24" i="46"/>
  <c r="D23" i="46"/>
  <c r="D22" i="46"/>
  <c r="D21" i="46"/>
  <c r="D20" i="46"/>
  <c r="D19" i="46"/>
  <c r="D18" i="46"/>
  <c r="D17" i="46"/>
  <c r="D16" i="46"/>
  <c r="D15" i="46"/>
  <c r="D14" i="46"/>
  <c r="D13" i="46"/>
  <c r="D12" i="46"/>
  <c r="D11" i="46"/>
  <c r="D10" i="46"/>
  <c r="D9" i="46"/>
  <c r="D8" i="46"/>
  <c r="D7" i="46"/>
  <c r="D6" i="46"/>
  <c r="D5" i="46"/>
  <c r="D4" i="46"/>
  <c r="D3" i="46"/>
  <c r="D2" i="46"/>
  <c r="D25" i="47"/>
  <c r="D24" i="47"/>
  <c r="D23" i="47"/>
  <c r="D22" i="47"/>
  <c r="D21" i="47"/>
  <c r="D20" i="47"/>
  <c r="D19" i="47"/>
  <c r="D18" i="47"/>
  <c r="D17" i="47"/>
  <c r="D16" i="47"/>
  <c r="D15" i="47"/>
  <c r="D14" i="47"/>
  <c r="D13" i="47"/>
  <c r="D12" i="47"/>
  <c r="D11" i="47"/>
  <c r="D10" i="47"/>
  <c r="D9" i="47"/>
  <c r="D8" i="47"/>
  <c r="D7" i="47"/>
  <c r="D6" i="47"/>
  <c r="D5" i="47"/>
  <c r="D4" i="47"/>
  <c r="D3" i="47"/>
  <c r="D2" i="47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D5" i="48"/>
  <c r="D4" i="48"/>
  <c r="D3" i="48"/>
  <c r="D2" i="48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" i="49"/>
  <c r="D6" i="49"/>
  <c r="D5" i="49"/>
  <c r="D4" i="49"/>
  <c r="D3" i="49"/>
  <c r="D2" i="49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D7" i="51"/>
  <c r="D6" i="51"/>
  <c r="D5" i="51"/>
  <c r="D4" i="51"/>
  <c r="D3" i="51"/>
  <c r="D2" i="51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D8" i="52"/>
  <c r="D7" i="52"/>
  <c r="D6" i="52"/>
  <c r="D5" i="52"/>
  <c r="D4" i="52"/>
  <c r="D3" i="52"/>
  <c r="D2" i="52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D8" i="53"/>
  <c r="D7" i="53"/>
  <c r="D6" i="53"/>
  <c r="D5" i="53"/>
  <c r="D4" i="53"/>
  <c r="D3" i="53"/>
  <c r="D2" i="53"/>
  <c r="D25" i="54"/>
  <c r="D24" i="54"/>
  <c r="D23" i="54"/>
  <c r="D22" i="54"/>
  <c r="D21" i="54"/>
  <c r="D20" i="54"/>
  <c r="D19" i="54"/>
  <c r="D18" i="54"/>
  <c r="D17" i="54"/>
  <c r="D16" i="54"/>
  <c r="D15" i="54"/>
  <c r="D14" i="54"/>
  <c r="D13" i="54"/>
  <c r="D12" i="54"/>
  <c r="D11" i="54"/>
  <c r="D10" i="54"/>
  <c r="D9" i="54"/>
  <c r="D8" i="54"/>
  <c r="D7" i="54"/>
  <c r="D6" i="54"/>
  <c r="D5" i="54"/>
  <c r="D4" i="54"/>
  <c r="D3" i="54"/>
  <c r="D2" i="54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D8" i="55"/>
  <c r="D7" i="55"/>
  <c r="D6" i="55"/>
  <c r="D5" i="55"/>
  <c r="D4" i="55"/>
  <c r="D3" i="55"/>
  <c r="D2" i="55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D5" i="56"/>
  <c r="D4" i="56"/>
  <c r="D3" i="56"/>
  <c r="D2" i="56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D8" i="57"/>
  <c r="D7" i="57"/>
  <c r="D6" i="57"/>
  <c r="D5" i="57"/>
  <c r="D4" i="57"/>
  <c r="D3" i="57"/>
  <c r="D2" i="57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D8" i="58"/>
  <c r="D7" i="58"/>
  <c r="D6" i="58"/>
  <c r="D5" i="58"/>
  <c r="D4" i="58"/>
  <c r="D3" i="58"/>
  <c r="D2" i="58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D8" i="59"/>
  <c r="D7" i="59"/>
  <c r="D6" i="59"/>
  <c r="D5" i="59"/>
  <c r="D4" i="59"/>
  <c r="D3" i="59"/>
  <c r="D2" i="59"/>
  <c r="D25" i="60"/>
  <c r="D24" i="60"/>
  <c r="D23" i="60"/>
  <c r="D22" i="60"/>
  <c r="D21" i="60"/>
  <c r="D20" i="60"/>
  <c r="D19" i="60"/>
  <c r="D18" i="60"/>
  <c r="D17" i="60"/>
  <c r="D16" i="60"/>
  <c r="D15" i="60"/>
  <c r="D14" i="60"/>
  <c r="D13" i="60"/>
  <c r="D12" i="60"/>
  <c r="D11" i="60"/>
  <c r="D10" i="60"/>
  <c r="D9" i="60"/>
  <c r="D8" i="60"/>
  <c r="D7" i="60"/>
  <c r="D6" i="60"/>
  <c r="D5" i="60"/>
  <c r="D4" i="60"/>
  <c r="D3" i="60"/>
  <c r="D2" i="60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D8" i="61"/>
  <c r="D7" i="61"/>
  <c r="D6" i="61"/>
  <c r="D5" i="61"/>
  <c r="D4" i="61"/>
  <c r="D3" i="61"/>
  <c r="D2" i="61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D8" i="62"/>
  <c r="D7" i="62"/>
  <c r="D6" i="62"/>
  <c r="D5" i="62"/>
  <c r="D4" i="62"/>
  <c r="D3" i="62"/>
  <c r="D2" i="62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D8" i="63"/>
  <c r="D7" i="63"/>
  <c r="D6" i="63"/>
  <c r="D5" i="63"/>
  <c r="D4" i="63"/>
  <c r="D3" i="63"/>
  <c r="D2" i="63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D8" i="64"/>
  <c r="D7" i="64"/>
  <c r="D6" i="64"/>
  <c r="D5" i="64"/>
  <c r="D4" i="64"/>
  <c r="D3" i="64"/>
  <c r="D2" i="64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D8" i="65"/>
  <c r="D7" i="65"/>
  <c r="D6" i="65"/>
  <c r="D5" i="65"/>
  <c r="D4" i="65"/>
  <c r="D3" i="65"/>
  <c r="D2" i="65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D8" i="66"/>
  <c r="D7" i="66"/>
  <c r="D6" i="66"/>
  <c r="D5" i="66"/>
  <c r="D4" i="66"/>
  <c r="D3" i="66"/>
  <c r="D2" i="66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D8" i="67"/>
  <c r="D7" i="67"/>
  <c r="D6" i="67"/>
  <c r="D5" i="67"/>
  <c r="D4" i="67"/>
  <c r="D3" i="67"/>
  <c r="D2" i="67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" i="35"/>
  <c r="D6" i="35"/>
  <c r="D5" i="35"/>
  <c r="D4" i="35"/>
  <c r="D3" i="35"/>
  <c r="D2" i="35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B3" i="2"/>
  <c r="C3" i="2"/>
  <c r="E3" i="2"/>
  <c r="B4" i="2"/>
  <c r="C4" i="2"/>
  <c r="E4" i="2"/>
  <c r="B5" i="2"/>
  <c r="C5" i="2"/>
  <c r="E5" i="2"/>
  <c r="B6" i="2"/>
  <c r="C6" i="2"/>
  <c r="E6" i="2"/>
  <c r="B7" i="2"/>
  <c r="C7" i="2"/>
  <c r="E7" i="2"/>
  <c r="B8" i="2"/>
  <c r="C8" i="2"/>
  <c r="E8" i="2"/>
  <c r="B9" i="2"/>
  <c r="C9" i="2"/>
  <c r="E9" i="2"/>
  <c r="B10" i="2"/>
  <c r="C10" i="2"/>
  <c r="E10" i="2"/>
  <c r="B11" i="2"/>
  <c r="C11" i="2"/>
  <c r="E11" i="2"/>
  <c r="B12" i="2"/>
  <c r="C12" i="2"/>
  <c r="E12" i="2"/>
  <c r="B13" i="2"/>
  <c r="C13" i="2"/>
  <c r="E13" i="2"/>
  <c r="B14" i="2"/>
  <c r="C14" i="2"/>
  <c r="E14" i="2"/>
  <c r="B15" i="2"/>
  <c r="C15" i="2"/>
  <c r="E15" i="2"/>
  <c r="B16" i="2"/>
  <c r="C16" i="2"/>
  <c r="E16" i="2"/>
  <c r="B17" i="2"/>
  <c r="C17" i="2"/>
  <c r="E17" i="2"/>
  <c r="B18" i="2"/>
  <c r="C18" i="2"/>
  <c r="E18" i="2"/>
  <c r="B19" i="2"/>
  <c r="C19" i="2"/>
  <c r="E19" i="2"/>
  <c r="B20" i="2"/>
  <c r="C20" i="2"/>
  <c r="E20" i="2"/>
  <c r="B21" i="2"/>
  <c r="C21" i="2"/>
  <c r="E21" i="2"/>
  <c r="B22" i="2"/>
  <c r="C22" i="2"/>
  <c r="E22" i="2"/>
  <c r="B23" i="2"/>
  <c r="C23" i="2"/>
  <c r="E23" i="2"/>
  <c r="B24" i="2"/>
  <c r="C24" i="2"/>
  <c r="E24" i="2"/>
  <c r="C2" i="2"/>
  <c r="E2" i="2"/>
  <c r="B2" i="2"/>
  <c r="D25" i="2" l="1"/>
  <c r="F25" i="51"/>
  <c r="B3" i="35"/>
  <c r="B4" i="35"/>
  <c r="B5" i="35"/>
  <c r="B6" i="35"/>
  <c r="B7" i="35"/>
  <c r="B8" i="35"/>
  <c r="B9" i="35"/>
  <c r="B10" i="35"/>
  <c r="B11" i="35"/>
  <c r="B12" i="35"/>
  <c r="B13" i="35"/>
  <c r="B14" i="35"/>
  <c r="B15" i="35"/>
  <c r="B16" i="35"/>
  <c r="B17" i="35"/>
  <c r="B18" i="35"/>
  <c r="B19" i="35"/>
  <c r="B20" i="35"/>
  <c r="B21" i="35"/>
  <c r="B22" i="35"/>
  <c r="B23" i="35"/>
  <c r="B24" i="35"/>
  <c r="B25" i="35"/>
  <c r="B3" i="67"/>
  <c r="B4" i="67"/>
  <c r="B5" i="67"/>
  <c r="B6" i="67"/>
  <c r="B7" i="67"/>
  <c r="B8" i="67"/>
  <c r="B9" i="67"/>
  <c r="B10" i="67"/>
  <c r="B11" i="67"/>
  <c r="B12" i="67"/>
  <c r="B13" i="67"/>
  <c r="B14" i="67"/>
  <c r="B15" i="67"/>
  <c r="B16" i="67"/>
  <c r="B17" i="67"/>
  <c r="B18" i="67"/>
  <c r="B19" i="67"/>
  <c r="B20" i="67"/>
  <c r="B21" i="67"/>
  <c r="B22" i="67"/>
  <c r="B23" i="67"/>
  <c r="B24" i="67"/>
  <c r="B25" i="67"/>
  <c r="B3" i="66"/>
  <c r="B4" i="66"/>
  <c r="B5" i="66"/>
  <c r="B6" i="66"/>
  <c r="B7" i="66"/>
  <c r="B8" i="66"/>
  <c r="B9" i="66"/>
  <c r="B10" i="66"/>
  <c r="B11" i="66"/>
  <c r="B12" i="66"/>
  <c r="B13" i="66"/>
  <c r="B14" i="66"/>
  <c r="B15" i="66"/>
  <c r="B16" i="66"/>
  <c r="B17" i="66"/>
  <c r="B18" i="66"/>
  <c r="B19" i="66"/>
  <c r="B20" i="66"/>
  <c r="B21" i="66"/>
  <c r="B22" i="66"/>
  <c r="B23" i="66"/>
  <c r="B24" i="66"/>
  <c r="B25" i="66"/>
  <c r="B3" i="65"/>
  <c r="B4" i="65"/>
  <c r="B5" i="65"/>
  <c r="B6" i="65"/>
  <c r="B7" i="65"/>
  <c r="B8" i="65"/>
  <c r="B9" i="65"/>
  <c r="B10" i="65"/>
  <c r="B11" i="65"/>
  <c r="B12" i="65"/>
  <c r="B13" i="65"/>
  <c r="B14" i="65"/>
  <c r="B15" i="65"/>
  <c r="B16" i="65"/>
  <c r="B17" i="65"/>
  <c r="B18" i="65"/>
  <c r="B19" i="65"/>
  <c r="B20" i="65"/>
  <c r="B21" i="65"/>
  <c r="B22" i="65"/>
  <c r="B23" i="65"/>
  <c r="B24" i="65"/>
  <c r="B25" i="65"/>
  <c r="B3" i="64"/>
  <c r="B4" i="64"/>
  <c r="B5" i="64"/>
  <c r="B6" i="64"/>
  <c r="B7" i="64"/>
  <c r="B8" i="64"/>
  <c r="B9" i="64"/>
  <c r="B10" i="64"/>
  <c r="B11" i="64"/>
  <c r="B12" i="64"/>
  <c r="B13" i="64"/>
  <c r="B14" i="64"/>
  <c r="B15" i="64"/>
  <c r="B16" i="64"/>
  <c r="B17" i="64"/>
  <c r="B18" i="64"/>
  <c r="B19" i="64"/>
  <c r="B20" i="64"/>
  <c r="B21" i="64"/>
  <c r="B22" i="64"/>
  <c r="B23" i="64"/>
  <c r="B24" i="64"/>
  <c r="B25" i="64"/>
  <c r="B3" i="63"/>
  <c r="B4" i="63"/>
  <c r="B5" i="63"/>
  <c r="B6" i="63"/>
  <c r="B7" i="63"/>
  <c r="B8" i="63"/>
  <c r="B9" i="63"/>
  <c r="B10" i="63"/>
  <c r="B11" i="63"/>
  <c r="B12" i="63"/>
  <c r="B13" i="63"/>
  <c r="B14" i="63"/>
  <c r="B15" i="63"/>
  <c r="B16" i="63"/>
  <c r="B17" i="63"/>
  <c r="B18" i="63"/>
  <c r="B19" i="63"/>
  <c r="B20" i="63"/>
  <c r="B21" i="63"/>
  <c r="B22" i="63"/>
  <c r="B23" i="63"/>
  <c r="B24" i="63"/>
  <c r="B25" i="63"/>
  <c r="B3" i="62"/>
  <c r="B4" i="62"/>
  <c r="B5" i="62"/>
  <c r="B6" i="62"/>
  <c r="B7" i="62"/>
  <c r="B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3" i="61"/>
  <c r="B4" i="61"/>
  <c r="B5" i="61"/>
  <c r="B6" i="61"/>
  <c r="B7" i="61"/>
  <c r="B8" i="61"/>
  <c r="B9" i="61"/>
  <c r="B10" i="61"/>
  <c r="B11" i="61"/>
  <c r="B12" i="61"/>
  <c r="B13" i="61"/>
  <c r="B14" i="61"/>
  <c r="B15" i="61"/>
  <c r="B16" i="61"/>
  <c r="B17" i="61"/>
  <c r="B18" i="61"/>
  <c r="B19" i="61"/>
  <c r="B20" i="61"/>
  <c r="B21" i="61"/>
  <c r="B22" i="61"/>
  <c r="B23" i="61"/>
  <c r="B24" i="61"/>
  <c r="B25" i="61"/>
  <c r="B3" i="60"/>
  <c r="B4" i="60"/>
  <c r="B5" i="60"/>
  <c r="B6" i="60"/>
  <c r="B7" i="60"/>
  <c r="B8" i="60"/>
  <c r="B9" i="60"/>
  <c r="B10" i="60"/>
  <c r="B11" i="60"/>
  <c r="B12" i="60"/>
  <c r="B13" i="60"/>
  <c r="B14" i="60"/>
  <c r="B15" i="60"/>
  <c r="B16" i="60"/>
  <c r="B17" i="60"/>
  <c r="B18" i="60"/>
  <c r="B19" i="60"/>
  <c r="B20" i="60"/>
  <c r="B21" i="60"/>
  <c r="B22" i="60"/>
  <c r="B23" i="60"/>
  <c r="B24" i="60"/>
  <c r="B25" i="60"/>
  <c r="B3" i="59"/>
  <c r="B4" i="59"/>
  <c r="B5" i="59"/>
  <c r="B6" i="59"/>
  <c r="B7" i="59"/>
  <c r="B8" i="59"/>
  <c r="B9" i="59"/>
  <c r="B10" i="59"/>
  <c r="B11" i="59"/>
  <c r="B12" i="59"/>
  <c r="B13" i="59"/>
  <c r="B14" i="59"/>
  <c r="B15" i="59"/>
  <c r="B16" i="59"/>
  <c r="B17" i="59"/>
  <c r="B18" i="59"/>
  <c r="B19" i="59"/>
  <c r="B20" i="59"/>
  <c r="B21" i="59"/>
  <c r="B22" i="59"/>
  <c r="B23" i="59"/>
  <c r="B24" i="59"/>
  <c r="B25" i="59"/>
  <c r="B3" i="58"/>
  <c r="B4" i="58"/>
  <c r="B5" i="58"/>
  <c r="B6" i="58"/>
  <c r="B7" i="58"/>
  <c r="B8" i="58"/>
  <c r="B9" i="58"/>
  <c r="B10" i="58"/>
  <c r="B11" i="58"/>
  <c r="B12" i="58"/>
  <c r="B13" i="58"/>
  <c r="B14" i="58"/>
  <c r="B15" i="58"/>
  <c r="B16" i="58"/>
  <c r="B17" i="58"/>
  <c r="B18" i="58"/>
  <c r="B19" i="58"/>
  <c r="B20" i="58"/>
  <c r="B21" i="58"/>
  <c r="B22" i="58"/>
  <c r="B23" i="58"/>
  <c r="B24" i="58"/>
  <c r="B25" i="58"/>
  <c r="B3" i="57"/>
  <c r="B4" i="57"/>
  <c r="B5" i="57"/>
  <c r="B6" i="57"/>
  <c r="B7" i="57"/>
  <c r="B8" i="57"/>
  <c r="B9" i="57"/>
  <c r="B10" i="57"/>
  <c r="B11" i="57"/>
  <c r="B12" i="57"/>
  <c r="B13" i="57"/>
  <c r="B14" i="57"/>
  <c r="B15" i="57"/>
  <c r="B16" i="57"/>
  <c r="B17" i="57"/>
  <c r="B18" i="57"/>
  <c r="B19" i="57"/>
  <c r="B20" i="57"/>
  <c r="B21" i="57"/>
  <c r="B22" i="57"/>
  <c r="B23" i="57"/>
  <c r="B24" i="57"/>
  <c r="B25" i="57"/>
  <c r="B3" i="56"/>
  <c r="B4" i="56"/>
  <c r="B5" i="56"/>
  <c r="B6" i="56"/>
  <c r="B7" i="56"/>
  <c r="B8" i="56"/>
  <c r="B9" i="56"/>
  <c r="B10" i="56"/>
  <c r="B11" i="56"/>
  <c r="B12" i="56"/>
  <c r="B13" i="56"/>
  <c r="B14" i="56"/>
  <c r="B15" i="56"/>
  <c r="B16" i="56"/>
  <c r="B17" i="56"/>
  <c r="B18" i="56"/>
  <c r="B19" i="56"/>
  <c r="B20" i="56"/>
  <c r="B21" i="56"/>
  <c r="B22" i="56"/>
  <c r="B23" i="56"/>
  <c r="B24" i="56"/>
  <c r="B25" i="56"/>
  <c r="B3" i="55"/>
  <c r="B4" i="55"/>
  <c r="B5" i="55"/>
  <c r="B6" i="55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3" i="54"/>
  <c r="B4" i="54"/>
  <c r="B5" i="54"/>
  <c r="B6" i="54"/>
  <c r="B7" i="54"/>
  <c r="B8" i="54"/>
  <c r="B9" i="54"/>
  <c r="B10" i="54"/>
  <c r="B11" i="54"/>
  <c r="B12" i="54"/>
  <c r="B13" i="54"/>
  <c r="B14" i="54"/>
  <c r="B15" i="54"/>
  <c r="B16" i="54"/>
  <c r="B17" i="54"/>
  <c r="B18" i="54"/>
  <c r="B19" i="54"/>
  <c r="B20" i="54"/>
  <c r="B21" i="54"/>
  <c r="B22" i="54"/>
  <c r="B23" i="54"/>
  <c r="B24" i="54"/>
  <c r="B25" i="54"/>
  <c r="B3" i="53"/>
  <c r="B4" i="53"/>
  <c r="B5" i="53"/>
  <c r="B6" i="53"/>
  <c r="B7" i="53"/>
  <c r="B8" i="53"/>
  <c r="B9" i="53"/>
  <c r="B10" i="53"/>
  <c r="B11" i="53"/>
  <c r="B12" i="53"/>
  <c r="B13" i="53"/>
  <c r="B14" i="53"/>
  <c r="B15" i="53"/>
  <c r="B16" i="53"/>
  <c r="B17" i="53"/>
  <c r="B18" i="53"/>
  <c r="B19" i="53"/>
  <c r="B20" i="53"/>
  <c r="B21" i="53"/>
  <c r="B22" i="53"/>
  <c r="B23" i="53"/>
  <c r="B24" i="53"/>
  <c r="B25" i="53"/>
  <c r="B3" i="52"/>
  <c r="B4" i="52"/>
  <c r="B5" i="52"/>
  <c r="B6" i="52"/>
  <c r="B7" i="52"/>
  <c r="B8" i="52"/>
  <c r="B9" i="52"/>
  <c r="B10" i="52"/>
  <c r="B11" i="52"/>
  <c r="B12" i="52"/>
  <c r="B13" i="52"/>
  <c r="B14" i="52"/>
  <c r="B15" i="52"/>
  <c r="B16" i="52"/>
  <c r="B17" i="52"/>
  <c r="B18" i="52"/>
  <c r="B19" i="52"/>
  <c r="B20" i="52"/>
  <c r="B21" i="52"/>
  <c r="B22" i="52"/>
  <c r="B23" i="52"/>
  <c r="B24" i="52"/>
  <c r="B25" i="52"/>
  <c r="B3" i="51"/>
  <c r="B4" i="51"/>
  <c r="B5" i="51"/>
  <c r="B6" i="51"/>
  <c r="B7" i="51"/>
  <c r="B8" i="51"/>
  <c r="B9" i="51"/>
  <c r="B10" i="51"/>
  <c r="B11" i="51"/>
  <c r="B12" i="51"/>
  <c r="B13" i="51"/>
  <c r="B14" i="51"/>
  <c r="B15" i="51"/>
  <c r="B16" i="51"/>
  <c r="B17" i="51"/>
  <c r="B18" i="51"/>
  <c r="B19" i="51"/>
  <c r="B20" i="51"/>
  <c r="B21" i="51"/>
  <c r="B22" i="51"/>
  <c r="B23" i="51"/>
  <c r="B24" i="51"/>
  <c r="B25" i="51"/>
  <c r="B3" i="49"/>
  <c r="B4" i="49"/>
  <c r="B5" i="49"/>
  <c r="B6" i="49"/>
  <c r="B7" i="49"/>
  <c r="B8" i="49"/>
  <c r="B9" i="49"/>
  <c r="B10" i="49"/>
  <c r="B11" i="49"/>
  <c r="B12" i="49"/>
  <c r="B13" i="49"/>
  <c r="B14" i="49"/>
  <c r="B15" i="49"/>
  <c r="B16" i="49"/>
  <c r="B17" i="49"/>
  <c r="B18" i="49"/>
  <c r="B19" i="49"/>
  <c r="B20" i="49"/>
  <c r="B21" i="49"/>
  <c r="B22" i="49"/>
  <c r="B23" i="49"/>
  <c r="B24" i="49"/>
  <c r="B25" i="49"/>
  <c r="B3" i="48"/>
  <c r="B4" i="48"/>
  <c r="B5" i="48"/>
  <c r="B6" i="48"/>
  <c r="B7" i="48"/>
  <c r="B8" i="48"/>
  <c r="B9" i="48"/>
  <c r="B10" i="48"/>
  <c r="B11" i="48"/>
  <c r="B12" i="48"/>
  <c r="B13" i="48"/>
  <c r="B14" i="48"/>
  <c r="B15" i="48"/>
  <c r="B16" i="48"/>
  <c r="B17" i="48"/>
  <c r="B18" i="48"/>
  <c r="B19" i="48"/>
  <c r="B20" i="48"/>
  <c r="B21" i="48"/>
  <c r="B22" i="48"/>
  <c r="B23" i="48"/>
  <c r="B24" i="48"/>
  <c r="B25" i="48"/>
  <c r="B3" i="47"/>
  <c r="B4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B23" i="47"/>
  <c r="B24" i="47"/>
  <c r="B25" i="47"/>
  <c r="B3" i="46"/>
  <c r="B4" i="46"/>
  <c r="B5" i="46"/>
  <c r="B6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B25" i="46"/>
  <c r="B3" i="45"/>
  <c r="B4" i="45"/>
  <c r="B5" i="45"/>
  <c r="B6" i="45"/>
  <c r="B7" i="45"/>
  <c r="B8" i="45"/>
  <c r="B9" i="45"/>
  <c r="B10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3" i="44"/>
  <c r="B4" i="44"/>
  <c r="B5" i="44"/>
  <c r="B6" i="44"/>
  <c r="B7" i="44"/>
  <c r="B8" i="44"/>
  <c r="B9" i="44"/>
  <c r="B10" i="44"/>
  <c r="B11" i="44"/>
  <c r="B12" i="44"/>
  <c r="B13" i="44"/>
  <c r="B14" i="44"/>
  <c r="B15" i="44"/>
  <c r="B16" i="44"/>
  <c r="B17" i="44"/>
  <c r="B18" i="44"/>
  <c r="B19" i="44"/>
  <c r="B20" i="44"/>
  <c r="B21" i="44"/>
  <c r="B22" i="44"/>
  <c r="B23" i="44"/>
  <c r="B24" i="44"/>
  <c r="B25" i="44"/>
  <c r="B3" i="43"/>
  <c r="B4" i="43"/>
  <c r="B5" i="43"/>
  <c r="B6" i="43"/>
  <c r="B7" i="43"/>
  <c r="B8" i="43"/>
  <c r="B9" i="43"/>
  <c r="B10" i="43"/>
  <c r="B11" i="43"/>
  <c r="B12" i="43"/>
  <c r="B13" i="43"/>
  <c r="B14" i="43"/>
  <c r="B15" i="43"/>
  <c r="B16" i="43"/>
  <c r="B17" i="43"/>
  <c r="B18" i="43"/>
  <c r="B19" i="43"/>
  <c r="B20" i="43"/>
  <c r="B21" i="43"/>
  <c r="B22" i="43"/>
  <c r="B23" i="43"/>
  <c r="B24" i="43"/>
  <c r="B25" i="43"/>
  <c r="B3" i="42"/>
  <c r="B4" i="42"/>
  <c r="B5" i="42"/>
  <c r="B6" i="42"/>
  <c r="B7" i="42"/>
  <c r="B8" i="42"/>
  <c r="B9" i="42"/>
  <c r="B10" i="42"/>
  <c r="B11" i="42"/>
  <c r="B12" i="42"/>
  <c r="B13" i="42"/>
  <c r="B14" i="42"/>
  <c r="B15" i="42"/>
  <c r="B16" i="42"/>
  <c r="B17" i="42"/>
  <c r="B18" i="42"/>
  <c r="B19" i="42"/>
  <c r="B20" i="42"/>
  <c r="B21" i="42"/>
  <c r="B22" i="42"/>
  <c r="B23" i="42"/>
  <c r="B24" i="42"/>
  <c r="B25" i="42"/>
  <c r="B3" i="41"/>
  <c r="B4" i="41"/>
  <c r="B5" i="41"/>
  <c r="B6" i="41"/>
  <c r="B7" i="41"/>
  <c r="B8" i="41"/>
  <c r="B9" i="41"/>
  <c r="B10" i="41"/>
  <c r="B11" i="41"/>
  <c r="B12" i="41"/>
  <c r="B13" i="41"/>
  <c r="B14" i="41"/>
  <c r="B15" i="41"/>
  <c r="B16" i="41"/>
  <c r="B17" i="41"/>
  <c r="B18" i="41"/>
  <c r="B19" i="41"/>
  <c r="B20" i="41"/>
  <c r="B21" i="41"/>
  <c r="B22" i="41"/>
  <c r="B23" i="41"/>
  <c r="B24" i="41"/>
  <c r="B25" i="41"/>
  <c r="B3" i="40"/>
  <c r="B4" i="40"/>
  <c r="B5" i="40"/>
  <c r="B6" i="40"/>
  <c r="B7" i="40"/>
  <c r="B8" i="40"/>
  <c r="B9" i="40"/>
  <c r="B10" i="40"/>
  <c r="B11" i="40"/>
  <c r="B12" i="40"/>
  <c r="B13" i="40"/>
  <c r="B14" i="40"/>
  <c r="B15" i="40"/>
  <c r="B16" i="40"/>
  <c r="B17" i="40"/>
  <c r="B18" i="40"/>
  <c r="B19" i="40"/>
  <c r="B20" i="40"/>
  <c r="B21" i="40"/>
  <c r="B22" i="40"/>
  <c r="B23" i="40"/>
  <c r="B24" i="40"/>
  <c r="B25" i="40"/>
  <c r="B3" i="39"/>
  <c r="B4" i="39"/>
  <c r="B5" i="39"/>
  <c r="B6" i="39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3" i="38"/>
  <c r="B4" i="38"/>
  <c r="B5" i="38"/>
  <c r="B6" i="38"/>
  <c r="B7" i="38"/>
  <c r="B8" i="38"/>
  <c r="B9" i="38"/>
  <c r="B10" i="38"/>
  <c r="B11" i="38"/>
  <c r="B12" i="38"/>
  <c r="B13" i="38"/>
  <c r="B14" i="38"/>
  <c r="B15" i="38"/>
  <c r="B16" i="38"/>
  <c r="B17" i="38"/>
  <c r="B18" i="38"/>
  <c r="B19" i="38"/>
  <c r="B20" i="38"/>
  <c r="B21" i="38"/>
  <c r="B22" i="38"/>
  <c r="B23" i="38"/>
  <c r="B24" i="38"/>
  <c r="B25" i="38"/>
  <c r="B3" i="37"/>
  <c r="B4" i="37"/>
  <c r="B5" i="37"/>
  <c r="B6" i="37"/>
  <c r="B7" i="37"/>
  <c r="B8" i="37"/>
  <c r="B9" i="37"/>
  <c r="B10" i="37"/>
  <c r="B11" i="37"/>
  <c r="B12" i="37"/>
  <c r="B13" i="37"/>
  <c r="B14" i="37"/>
  <c r="B15" i="37"/>
  <c r="B16" i="37"/>
  <c r="B17" i="37"/>
  <c r="B18" i="37"/>
  <c r="B19" i="37"/>
  <c r="B20" i="37"/>
  <c r="B21" i="37"/>
  <c r="B22" i="37"/>
  <c r="B23" i="37"/>
  <c r="B24" i="37"/>
  <c r="B25" i="37"/>
  <c r="B3" i="36"/>
  <c r="B4" i="36"/>
  <c r="B5" i="36"/>
  <c r="B6" i="36"/>
  <c r="B7" i="36"/>
  <c r="B8" i="36"/>
  <c r="B9" i="36"/>
  <c r="B10" i="36"/>
  <c r="B11" i="36"/>
  <c r="B12" i="36"/>
  <c r="B13" i="36"/>
  <c r="B14" i="36"/>
  <c r="B15" i="36"/>
  <c r="B16" i="36"/>
  <c r="B17" i="36"/>
  <c r="B18" i="36"/>
  <c r="B19" i="36"/>
  <c r="B20" i="36"/>
  <c r="B21" i="36"/>
  <c r="B22" i="36"/>
  <c r="B23" i="36"/>
  <c r="B24" i="36"/>
  <c r="B25" i="36"/>
  <c r="F2" i="2" l="1"/>
  <c r="B25" i="2"/>
  <c r="C25" i="2"/>
  <c r="E25" i="2"/>
  <c r="C25" i="35" l="1"/>
  <c r="E25" i="35"/>
  <c r="F25" i="35"/>
  <c r="C25" i="36"/>
  <c r="E25" i="36"/>
  <c r="F25" i="36"/>
  <c r="C25" i="37"/>
  <c r="E25" i="37"/>
  <c r="F25" i="37"/>
  <c r="C25" i="38"/>
  <c r="E25" i="38"/>
  <c r="F25" i="38"/>
  <c r="C25" i="39"/>
  <c r="E25" i="39"/>
  <c r="F25" i="39"/>
  <c r="C25" i="40"/>
  <c r="E25" i="40"/>
  <c r="F25" i="40"/>
  <c r="C25" i="41"/>
  <c r="E25" i="41"/>
  <c r="F25" i="41"/>
  <c r="C25" i="42"/>
  <c r="E25" i="42"/>
  <c r="F25" i="42"/>
  <c r="C25" i="43"/>
  <c r="E25" i="43"/>
  <c r="F25" i="43"/>
  <c r="C25" i="44"/>
  <c r="E25" i="44"/>
  <c r="F25" i="44"/>
  <c r="C25" i="45"/>
  <c r="E25" i="45"/>
  <c r="F25" i="45"/>
  <c r="C25" i="46"/>
  <c r="E25" i="46"/>
  <c r="F25" i="46"/>
  <c r="C25" i="47"/>
  <c r="E25" i="47"/>
  <c r="F25" i="47"/>
  <c r="C25" i="48"/>
  <c r="E25" i="48"/>
  <c r="F25" i="48"/>
  <c r="C25" i="49"/>
  <c r="E25" i="49"/>
  <c r="F25" i="49"/>
  <c r="C25" i="51"/>
  <c r="E25" i="51"/>
  <c r="C25" i="52"/>
  <c r="E25" i="52"/>
  <c r="F25" i="52"/>
  <c r="C25" i="53"/>
  <c r="E25" i="53"/>
  <c r="F25" i="53"/>
  <c r="C25" i="54"/>
  <c r="E25" i="54"/>
  <c r="F25" i="54"/>
  <c r="C25" i="55"/>
  <c r="E25" i="55"/>
  <c r="F25" i="55"/>
  <c r="C25" i="56"/>
  <c r="E25" i="56"/>
  <c r="F25" i="56"/>
  <c r="C25" i="57"/>
  <c r="E25" i="57"/>
  <c r="F25" i="57"/>
  <c r="C25" i="58"/>
  <c r="E25" i="58"/>
  <c r="F25" i="58"/>
  <c r="C25" i="59"/>
  <c r="E25" i="59"/>
  <c r="F25" i="59"/>
  <c r="C25" i="60"/>
  <c r="E25" i="60"/>
  <c r="F25" i="60"/>
  <c r="C25" i="61"/>
  <c r="E25" i="61"/>
  <c r="F25" i="61"/>
  <c r="C25" i="62"/>
  <c r="E25" i="62"/>
  <c r="F25" i="62"/>
  <c r="C25" i="63"/>
  <c r="E25" i="63"/>
  <c r="F25" i="63"/>
  <c r="C25" i="64"/>
  <c r="E25" i="64"/>
  <c r="F25" i="64"/>
  <c r="C25" i="65"/>
  <c r="E25" i="65"/>
  <c r="F25" i="65"/>
  <c r="C25" i="66"/>
  <c r="E25" i="66"/>
  <c r="F25" i="66"/>
  <c r="C25" i="67"/>
  <c r="E25" i="67"/>
  <c r="F25" i="67"/>
  <c r="F25" i="2"/>
  <c r="C3" i="35" l="1"/>
  <c r="E3" i="35"/>
  <c r="F3" i="35"/>
  <c r="C4" i="35"/>
  <c r="E4" i="35"/>
  <c r="F4" i="35"/>
  <c r="C5" i="35"/>
  <c r="E5" i="35"/>
  <c r="F5" i="35"/>
  <c r="C6" i="35"/>
  <c r="E6" i="35"/>
  <c r="F6" i="35"/>
  <c r="C7" i="35"/>
  <c r="E7" i="35"/>
  <c r="F7" i="35"/>
  <c r="C8" i="35"/>
  <c r="E8" i="35"/>
  <c r="F8" i="35"/>
  <c r="C9" i="35"/>
  <c r="E9" i="35"/>
  <c r="F9" i="35"/>
  <c r="C10" i="35"/>
  <c r="E10" i="35"/>
  <c r="F10" i="35"/>
  <c r="C11" i="35"/>
  <c r="E11" i="35"/>
  <c r="F11" i="35"/>
  <c r="C12" i="35"/>
  <c r="E12" i="35"/>
  <c r="F12" i="35"/>
  <c r="C13" i="35"/>
  <c r="E13" i="35"/>
  <c r="F13" i="35"/>
  <c r="C14" i="35"/>
  <c r="E14" i="35"/>
  <c r="F14" i="35"/>
  <c r="C15" i="35"/>
  <c r="E15" i="35"/>
  <c r="F15" i="35"/>
  <c r="C16" i="35"/>
  <c r="E16" i="35"/>
  <c r="F16" i="35"/>
  <c r="C17" i="35"/>
  <c r="E17" i="35"/>
  <c r="F17" i="35"/>
  <c r="C18" i="35"/>
  <c r="E18" i="35"/>
  <c r="F18" i="35"/>
  <c r="C19" i="35"/>
  <c r="E19" i="35"/>
  <c r="F19" i="35"/>
  <c r="C20" i="35"/>
  <c r="E20" i="35"/>
  <c r="F20" i="35"/>
  <c r="C21" i="35"/>
  <c r="E21" i="35"/>
  <c r="F21" i="35"/>
  <c r="C22" i="35"/>
  <c r="E22" i="35"/>
  <c r="F22" i="35"/>
  <c r="C23" i="35"/>
  <c r="E23" i="35"/>
  <c r="F23" i="35"/>
  <c r="C24" i="35"/>
  <c r="E24" i="35"/>
  <c r="F24" i="35"/>
  <c r="C3" i="36"/>
  <c r="E3" i="36"/>
  <c r="F3" i="36"/>
  <c r="C4" i="36"/>
  <c r="E4" i="36"/>
  <c r="F4" i="36"/>
  <c r="C5" i="36"/>
  <c r="E5" i="36"/>
  <c r="F5" i="36"/>
  <c r="C6" i="36"/>
  <c r="E6" i="36"/>
  <c r="F6" i="36"/>
  <c r="C7" i="36"/>
  <c r="E7" i="36"/>
  <c r="F7" i="36"/>
  <c r="C8" i="36"/>
  <c r="E8" i="36"/>
  <c r="F8" i="36"/>
  <c r="C9" i="36"/>
  <c r="E9" i="36"/>
  <c r="F9" i="36"/>
  <c r="C10" i="36"/>
  <c r="E10" i="36"/>
  <c r="F10" i="36"/>
  <c r="C11" i="36"/>
  <c r="E11" i="36"/>
  <c r="F11" i="36"/>
  <c r="C12" i="36"/>
  <c r="E12" i="36"/>
  <c r="F12" i="36"/>
  <c r="C13" i="36"/>
  <c r="E13" i="36"/>
  <c r="F13" i="36"/>
  <c r="C14" i="36"/>
  <c r="E14" i="36"/>
  <c r="F14" i="36"/>
  <c r="C15" i="36"/>
  <c r="E15" i="36"/>
  <c r="F15" i="36"/>
  <c r="C16" i="36"/>
  <c r="E16" i="36"/>
  <c r="F16" i="36"/>
  <c r="C17" i="36"/>
  <c r="E17" i="36"/>
  <c r="F17" i="36"/>
  <c r="C18" i="36"/>
  <c r="E18" i="36"/>
  <c r="F18" i="36"/>
  <c r="C19" i="36"/>
  <c r="E19" i="36"/>
  <c r="F19" i="36"/>
  <c r="C20" i="36"/>
  <c r="E20" i="36"/>
  <c r="F20" i="36"/>
  <c r="C21" i="36"/>
  <c r="E21" i="36"/>
  <c r="F21" i="36"/>
  <c r="C22" i="36"/>
  <c r="E22" i="36"/>
  <c r="F22" i="36"/>
  <c r="C23" i="36"/>
  <c r="E23" i="36"/>
  <c r="F23" i="36"/>
  <c r="C24" i="36"/>
  <c r="E24" i="36"/>
  <c r="F24" i="36"/>
  <c r="C3" i="37"/>
  <c r="E3" i="37"/>
  <c r="F3" i="37"/>
  <c r="C4" i="37"/>
  <c r="E4" i="37"/>
  <c r="F4" i="37"/>
  <c r="C5" i="37"/>
  <c r="E5" i="37"/>
  <c r="F5" i="37"/>
  <c r="C6" i="37"/>
  <c r="E6" i="37"/>
  <c r="F6" i="37"/>
  <c r="C7" i="37"/>
  <c r="E7" i="37"/>
  <c r="F7" i="37"/>
  <c r="C8" i="37"/>
  <c r="E8" i="37"/>
  <c r="F8" i="37"/>
  <c r="C9" i="37"/>
  <c r="E9" i="37"/>
  <c r="F9" i="37"/>
  <c r="C10" i="37"/>
  <c r="E10" i="37"/>
  <c r="F10" i="37"/>
  <c r="C11" i="37"/>
  <c r="E11" i="37"/>
  <c r="F11" i="37"/>
  <c r="C12" i="37"/>
  <c r="E12" i="37"/>
  <c r="F12" i="37"/>
  <c r="C13" i="37"/>
  <c r="E13" i="37"/>
  <c r="F13" i="37"/>
  <c r="C14" i="37"/>
  <c r="E14" i="37"/>
  <c r="F14" i="37"/>
  <c r="C15" i="37"/>
  <c r="E15" i="37"/>
  <c r="F15" i="37"/>
  <c r="C16" i="37"/>
  <c r="E16" i="37"/>
  <c r="F16" i="37"/>
  <c r="C17" i="37"/>
  <c r="E17" i="37"/>
  <c r="F17" i="37"/>
  <c r="C18" i="37"/>
  <c r="E18" i="37"/>
  <c r="F18" i="37"/>
  <c r="C19" i="37"/>
  <c r="E19" i="37"/>
  <c r="F19" i="37"/>
  <c r="C20" i="37"/>
  <c r="E20" i="37"/>
  <c r="F20" i="37"/>
  <c r="C21" i="37"/>
  <c r="E21" i="37"/>
  <c r="F21" i="37"/>
  <c r="C22" i="37"/>
  <c r="E22" i="37"/>
  <c r="F22" i="37"/>
  <c r="C23" i="37"/>
  <c r="E23" i="37"/>
  <c r="F23" i="37"/>
  <c r="C24" i="37"/>
  <c r="E24" i="37"/>
  <c r="F24" i="37"/>
  <c r="C3" i="38"/>
  <c r="E3" i="38"/>
  <c r="F3" i="38"/>
  <c r="C4" i="38"/>
  <c r="E4" i="38"/>
  <c r="F4" i="38"/>
  <c r="C5" i="38"/>
  <c r="E5" i="38"/>
  <c r="F5" i="38"/>
  <c r="C6" i="38"/>
  <c r="E6" i="38"/>
  <c r="F6" i="38"/>
  <c r="C7" i="38"/>
  <c r="E7" i="38"/>
  <c r="F7" i="38"/>
  <c r="C8" i="38"/>
  <c r="E8" i="38"/>
  <c r="F8" i="38"/>
  <c r="C9" i="38"/>
  <c r="E9" i="38"/>
  <c r="F9" i="38"/>
  <c r="C10" i="38"/>
  <c r="E10" i="38"/>
  <c r="F10" i="38"/>
  <c r="C11" i="38"/>
  <c r="E11" i="38"/>
  <c r="F11" i="38"/>
  <c r="C12" i="38"/>
  <c r="E12" i="38"/>
  <c r="F12" i="38"/>
  <c r="C13" i="38"/>
  <c r="E13" i="38"/>
  <c r="F13" i="38"/>
  <c r="C14" i="38"/>
  <c r="E14" i="38"/>
  <c r="F14" i="38"/>
  <c r="C15" i="38"/>
  <c r="E15" i="38"/>
  <c r="F15" i="38"/>
  <c r="C16" i="38"/>
  <c r="E16" i="38"/>
  <c r="F16" i="38"/>
  <c r="C17" i="38"/>
  <c r="E17" i="38"/>
  <c r="F17" i="38"/>
  <c r="C18" i="38"/>
  <c r="E18" i="38"/>
  <c r="F18" i="38"/>
  <c r="C19" i="38"/>
  <c r="E19" i="38"/>
  <c r="F19" i="38"/>
  <c r="C20" i="38"/>
  <c r="E20" i="38"/>
  <c r="F20" i="38"/>
  <c r="C21" i="38"/>
  <c r="E21" i="38"/>
  <c r="F21" i="38"/>
  <c r="C22" i="38"/>
  <c r="E22" i="38"/>
  <c r="F22" i="38"/>
  <c r="C23" i="38"/>
  <c r="E23" i="38"/>
  <c r="F23" i="38"/>
  <c r="C24" i="38"/>
  <c r="E24" i="38"/>
  <c r="F24" i="38"/>
  <c r="C3" i="39"/>
  <c r="E3" i="39"/>
  <c r="F3" i="39"/>
  <c r="C4" i="39"/>
  <c r="E4" i="39"/>
  <c r="F4" i="39"/>
  <c r="C5" i="39"/>
  <c r="E5" i="39"/>
  <c r="F5" i="39"/>
  <c r="C6" i="39"/>
  <c r="E6" i="39"/>
  <c r="F6" i="39"/>
  <c r="C7" i="39"/>
  <c r="E7" i="39"/>
  <c r="F7" i="39"/>
  <c r="C8" i="39"/>
  <c r="E8" i="39"/>
  <c r="F8" i="39"/>
  <c r="C9" i="39"/>
  <c r="E9" i="39"/>
  <c r="F9" i="39"/>
  <c r="C10" i="39"/>
  <c r="E10" i="39"/>
  <c r="F10" i="39"/>
  <c r="C11" i="39"/>
  <c r="E11" i="39"/>
  <c r="F11" i="39"/>
  <c r="C12" i="39"/>
  <c r="E12" i="39"/>
  <c r="F12" i="39"/>
  <c r="C13" i="39"/>
  <c r="E13" i="39"/>
  <c r="F13" i="39"/>
  <c r="C14" i="39"/>
  <c r="E14" i="39"/>
  <c r="F14" i="39"/>
  <c r="C15" i="39"/>
  <c r="E15" i="39"/>
  <c r="F15" i="39"/>
  <c r="C16" i="39"/>
  <c r="E16" i="39"/>
  <c r="F16" i="39"/>
  <c r="C17" i="39"/>
  <c r="E17" i="39"/>
  <c r="F17" i="39"/>
  <c r="C18" i="39"/>
  <c r="E18" i="39"/>
  <c r="F18" i="39"/>
  <c r="C19" i="39"/>
  <c r="E19" i="39"/>
  <c r="F19" i="39"/>
  <c r="C20" i="39"/>
  <c r="E20" i="39"/>
  <c r="F20" i="39"/>
  <c r="C21" i="39"/>
  <c r="E21" i="39"/>
  <c r="F21" i="39"/>
  <c r="C22" i="39"/>
  <c r="E22" i="39"/>
  <c r="F22" i="39"/>
  <c r="C23" i="39"/>
  <c r="E23" i="39"/>
  <c r="F23" i="39"/>
  <c r="C24" i="39"/>
  <c r="E24" i="39"/>
  <c r="F24" i="39"/>
  <c r="C3" i="40"/>
  <c r="E3" i="40"/>
  <c r="F3" i="40"/>
  <c r="C4" i="40"/>
  <c r="E4" i="40"/>
  <c r="F4" i="40"/>
  <c r="C5" i="40"/>
  <c r="E5" i="40"/>
  <c r="F5" i="40"/>
  <c r="C6" i="40"/>
  <c r="E6" i="40"/>
  <c r="F6" i="40"/>
  <c r="C7" i="40"/>
  <c r="E7" i="40"/>
  <c r="F7" i="40"/>
  <c r="C8" i="40"/>
  <c r="E8" i="40"/>
  <c r="F8" i="40"/>
  <c r="C9" i="40"/>
  <c r="E9" i="40"/>
  <c r="F9" i="40"/>
  <c r="C10" i="40"/>
  <c r="E10" i="40"/>
  <c r="F10" i="40"/>
  <c r="C11" i="40"/>
  <c r="E11" i="40"/>
  <c r="F11" i="40"/>
  <c r="C12" i="40"/>
  <c r="E12" i="40"/>
  <c r="F12" i="40"/>
  <c r="C13" i="40"/>
  <c r="E13" i="40"/>
  <c r="F13" i="40"/>
  <c r="C14" i="40"/>
  <c r="E14" i="40"/>
  <c r="F14" i="40"/>
  <c r="C15" i="40"/>
  <c r="E15" i="40"/>
  <c r="F15" i="40"/>
  <c r="C16" i="40"/>
  <c r="E16" i="40"/>
  <c r="F16" i="40"/>
  <c r="C17" i="40"/>
  <c r="E17" i="40"/>
  <c r="F17" i="40"/>
  <c r="C18" i="40"/>
  <c r="E18" i="40"/>
  <c r="F18" i="40"/>
  <c r="C19" i="40"/>
  <c r="E19" i="40"/>
  <c r="F19" i="40"/>
  <c r="C20" i="40"/>
  <c r="E20" i="40"/>
  <c r="F20" i="40"/>
  <c r="C21" i="40"/>
  <c r="E21" i="40"/>
  <c r="F21" i="40"/>
  <c r="C22" i="40"/>
  <c r="E22" i="40"/>
  <c r="F22" i="40"/>
  <c r="C23" i="40"/>
  <c r="E23" i="40"/>
  <c r="F23" i="40"/>
  <c r="C24" i="40"/>
  <c r="E24" i="40"/>
  <c r="F24" i="40"/>
  <c r="C3" i="41"/>
  <c r="E3" i="41"/>
  <c r="F3" i="41"/>
  <c r="C4" i="41"/>
  <c r="E4" i="41"/>
  <c r="F4" i="41"/>
  <c r="C5" i="41"/>
  <c r="E5" i="41"/>
  <c r="F5" i="41"/>
  <c r="C6" i="41"/>
  <c r="E6" i="41"/>
  <c r="F6" i="41"/>
  <c r="C7" i="41"/>
  <c r="E7" i="41"/>
  <c r="F7" i="41"/>
  <c r="C8" i="41"/>
  <c r="E8" i="41"/>
  <c r="F8" i="41"/>
  <c r="C9" i="41"/>
  <c r="E9" i="41"/>
  <c r="F9" i="41"/>
  <c r="C10" i="41"/>
  <c r="E10" i="41"/>
  <c r="F10" i="41"/>
  <c r="C11" i="41"/>
  <c r="E11" i="41"/>
  <c r="F11" i="41"/>
  <c r="C12" i="41"/>
  <c r="E12" i="41"/>
  <c r="F12" i="41"/>
  <c r="C13" i="41"/>
  <c r="E13" i="41"/>
  <c r="F13" i="41"/>
  <c r="C14" i="41"/>
  <c r="E14" i="41"/>
  <c r="F14" i="41"/>
  <c r="C15" i="41"/>
  <c r="E15" i="41"/>
  <c r="F15" i="41"/>
  <c r="C16" i="41"/>
  <c r="E16" i="41"/>
  <c r="F16" i="41"/>
  <c r="C17" i="41"/>
  <c r="E17" i="41"/>
  <c r="F17" i="41"/>
  <c r="C18" i="41"/>
  <c r="E18" i="41"/>
  <c r="F18" i="41"/>
  <c r="C19" i="41"/>
  <c r="E19" i="41"/>
  <c r="F19" i="41"/>
  <c r="C20" i="41"/>
  <c r="E20" i="41"/>
  <c r="F20" i="41"/>
  <c r="C21" i="41"/>
  <c r="E21" i="41"/>
  <c r="F21" i="41"/>
  <c r="C22" i="41"/>
  <c r="E22" i="41"/>
  <c r="F22" i="41"/>
  <c r="C23" i="41"/>
  <c r="E23" i="41"/>
  <c r="F23" i="41"/>
  <c r="C24" i="41"/>
  <c r="E24" i="41"/>
  <c r="F24" i="41"/>
  <c r="C3" i="42"/>
  <c r="E3" i="42"/>
  <c r="F3" i="42"/>
  <c r="C4" i="42"/>
  <c r="E4" i="42"/>
  <c r="F4" i="42"/>
  <c r="C5" i="42"/>
  <c r="E5" i="42"/>
  <c r="F5" i="42"/>
  <c r="C6" i="42"/>
  <c r="E6" i="42"/>
  <c r="F6" i="42"/>
  <c r="C7" i="42"/>
  <c r="E7" i="42"/>
  <c r="F7" i="42"/>
  <c r="C8" i="42"/>
  <c r="E8" i="42"/>
  <c r="F8" i="42"/>
  <c r="C9" i="42"/>
  <c r="E9" i="42"/>
  <c r="F9" i="42"/>
  <c r="C10" i="42"/>
  <c r="E10" i="42"/>
  <c r="F10" i="42"/>
  <c r="C11" i="42"/>
  <c r="E11" i="42"/>
  <c r="F11" i="42"/>
  <c r="C12" i="42"/>
  <c r="E12" i="42"/>
  <c r="F12" i="42"/>
  <c r="C13" i="42"/>
  <c r="E13" i="42"/>
  <c r="F13" i="42"/>
  <c r="C14" i="42"/>
  <c r="E14" i="42"/>
  <c r="F14" i="42"/>
  <c r="C15" i="42"/>
  <c r="E15" i="42"/>
  <c r="F15" i="42"/>
  <c r="C16" i="42"/>
  <c r="E16" i="42"/>
  <c r="F16" i="42"/>
  <c r="C17" i="42"/>
  <c r="E17" i="42"/>
  <c r="F17" i="42"/>
  <c r="C18" i="42"/>
  <c r="E18" i="42"/>
  <c r="F18" i="42"/>
  <c r="C19" i="42"/>
  <c r="E19" i="42"/>
  <c r="F19" i="42"/>
  <c r="C20" i="42"/>
  <c r="E20" i="42"/>
  <c r="F20" i="42"/>
  <c r="C21" i="42"/>
  <c r="E21" i="42"/>
  <c r="F21" i="42"/>
  <c r="C22" i="42"/>
  <c r="E22" i="42"/>
  <c r="F22" i="42"/>
  <c r="C23" i="42"/>
  <c r="E23" i="42"/>
  <c r="F23" i="42"/>
  <c r="C24" i="42"/>
  <c r="E24" i="42"/>
  <c r="F24" i="42"/>
  <c r="C3" i="43"/>
  <c r="E3" i="43"/>
  <c r="F3" i="43"/>
  <c r="C4" i="43"/>
  <c r="E4" i="43"/>
  <c r="F4" i="43"/>
  <c r="C5" i="43"/>
  <c r="E5" i="43"/>
  <c r="F5" i="43"/>
  <c r="C6" i="43"/>
  <c r="E6" i="43"/>
  <c r="F6" i="43"/>
  <c r="C7" i="43"/>
  <c r="E7" i="43"/>
  <c r="F7" i="43"/>
  <c r="C8" i="43"/>
  <c r="E8" i="43"/>
  <c r="F8" i="43"/>
  <c r="C9" i="43"/>
  <c r="E9" i="43"/>
  <c r="F9" i="43"/>
  <c r="C10" i="43"/>
  <c r="E10" i="43"/>
  <c r="F10" i="43"/>
  <c r="C11" i="43"/>
  <c r="E11" i="43"/>
  <c r="F11" i="43"/>
  <c r="C12" i="43"/>
  <c r="E12" i="43"/>
  <c r="F12" i="43"/>
  <c r="C13" i="43"/>
  <c r="E13" i="43"/>
  <c r="F13" i="43"/>
  <c r="C14" i="43"/>
  <c r="E14" i="43"/>
  <c r="F14" i="43"/>
  <c r="C15" i="43"/>
  <c r="E15" i="43"/>
  <c r="F15" i="43"/>
  <c r="C16" i="43"/>
  <c r="E16" i="43"/>
  <c r="F16" i="43"/>
  <c r="C17" i="43"/>
  <c r="E17" i="43"/>
  <c r="F17" i="43"/>
  <c r="C18" i="43"/>
  <c r="E18" i="43"/>
  <c r="F18" i="43"/>
  <c r="C19" i="43"/>
  <c r="E19" i="43"/>
  <c r="F19" i="43"/>
  <c r="C20" i="43"/>
  <c r="E20" i="43"/>
  <c r="F20" i="43"/>
  <c r="C21" i="43"/>
  <c r="E21" i="43"/>
  <c r="F21" i="43"/>
  <c r="C22" i="43"/>
  <c r="E22" i="43"/>
  <c r="F22" i="43"/>
  <c r="C23" i="43"/>
  <c r="E23" i="43"/>
  <c r="F23" i="43"/>
  <c r="C24" i="43"/>
  <c r="E24" i="43"/>
  <c r="F24" i="43"/>
  <c r="C3" i="44"/>
  <c r="E3" i="44"/>
  <c r="F3" i="44"/>
  <c r="C4" i="44"/>
  <c r="E4" i="44"/>
  <c r="F4" i="44"/>
  <c r="C5" i="44"/>
  <c r="E5" i="44"/>
  <c r="F5" i="44"/>
  <c r="C6" i="44"/>
  <c r="E6" i="44"/>
  <c r="F6" i="44"/>
  <c r="C7" i="44"/>
  <c r="E7" i="44"/>
  <c r="F7" i="44"/>
  <c r="C8" i="44"/>
  <c r="E8" i="44"/>
  <c r="F8" i="44"/>
  <c r="C9" i="44"/>
  <c r="E9" i="44"/>
  <c r="F9" i="44"/>
  <c r="C10" i="44"/>
  <c r="E10" i="44"/>
  <c r="F10" i="44"/>
  <c r="C11" i="44"/>
  <c r="E11" i="44"/>
  <c r="F11" i="44"/>
  <c r="C12" i="44"/>
  <c r="E12" i="44"/>
  <c r="F12" i="44"/>
  <c r="C13" i="44"/>
  <c r="E13" i="44"/>
  <c r="F13" i="44"/>
  <c r="C14" i="44"/>
  <c r="E14" i="44"/>
  <c r="F14" i="44"/>
  <c r="C15" i="44"/>
  <c r="E15" i="44"/>
  <c r="F15" i="44"/>
  <c r="C16" i="44"/>
  <c r="E16" i="44"/>
  <c r="F16" i="44"/>
  <c r="C17" i="44"/>
  <c r="E17" i="44"/>
  <c r="F17" i="44"/>
  <c r="C18" i="44"/>
  <c r="E18" i="44"/>
  <c r="F18" i="44"/>
  <c r="C19" i="44"/>
  <c r="E19" i="44"/>
  <c r="F19" i="44"/>
  <c r="C20" i="44"/>
  <c r="E20" i="44"/>
  <c r="F20" i="44"/>
  <c r="C21" i="44"/>
  <c r="E21" i="44"/>
  <c r="F21" i="44"/>
  <c r="C22" i="44"/>
  <c r="E22" i="44"/>
  <c r="F22" i="44"/>
  <c r="C23" i="44"/>
  <c r="E23" i="44"/>
  <c r="F23" i="44"/>
  <c r="C24" i="44"/>
  <c r="E24" i="44"/>
  <c r="F24" i="44"/>
  <c r="C3" i="45"/>
  <c r="E3" i="45"/>
  <c r="F3" i="45"/>
  <c r="C4" i="45"/>
  <c r="E4" i="45"/>
  <c r="F4" i="45"/>
  <c r="C5" i="45"/>
  <c r="E5" i="45"/>
  <c r="F5" i="45"/>
  <c r="C6" i="45"/>
  <c r="E6" i="45"/>
  <c r="F6" i="45"/>
  <c r="C7" i="45"/>
  <c r="E7" i="45"/>
  <c r="F7" i="45"/>
  <c r="C8" i="45"/>
  <c r="E8" i="45"/>
  <c r="F8" i="45"/>
  <c r="C9" i="45"/>
  <c r="E9" i="45"/>
  <c r="F9" i="45"/>
  <c r="C10" i="45"/>
  <c r="E10" i="45"/>
  <c r="F10" i="45"/>
  <c r="C11" i="45"/>
  <c r="E11" i="45"/>
  <c r="F11" i="45"/>
  <c r="C12" i="45"/>
  <c r="E12" i="45"/>
  <c r="F12" i="45"/>
  <c r="C13" i="45"/>
  <c r="E13" i="45"/>
  <c r="F13" i="45"/>
  <c r="C14" i="45"/>
  <c r="E14" i="45"/>
  <c r="F14" i="45"/>
  <c r="C15" i="45"/>
  <c r="E15" i="45"/>
  <c r="F15" i="45"/>
  <c r="C16" i="45"/>
  <c r="E16" i="45"/>
  <c r="F16" i="45"/>
  <c r="C17" i="45"/>
  <c r="E17" i="45"/>
  <c r="F17" i="45"/>
  <c r="C18" i="45"/>
  <c r="E18" i="45"/>
  <c r="F18" i="45"/>
  <c r="C19" i="45"/>
  <c r="E19" i="45"/>
  <c r="F19" i="45"/>
  <c r="C20" i="45"/>
  <c r="E20" i="45"/>
  <c r="F20" i="45"/>
  <c r="C21" i="45"/>
  <c r="E21" i="45"/>
  <c r="F21" i="45"/>
  <c r="C22" i="45"/>
  <c r="E22" i="45"/>
  <c r="F22" i="45"/>
  <c r="C23" i="45"/>
  <c r="E23" i="45"/>
  <c r="F23" i="45"/>
  <c r="C24" i="45"/>
  <c r="E24" i="45"/>
  <c r="F24" i="45"/>
  <c r="C3" i="46"/>
  <c r="E3" i="46"/>
  <c r="F3" i="46"/>
  <c r="C4" i="46"/>
  <c r="E4" i="46"/>
  <c r="F4" i="46"/>
  <c r="C5" i="46"/>
  <c r="E5" i="46"/>
  <c r="F5" i="46"/>
  <c r="C6" i="46"/>
  <c r="E6" i="46"/>
  <c r="F6" i="46"/>
  <c r="C7" i="46"/>
  <c r="E7" i="46"/>
  <c r="F7" i="46"/>
  <c r="C8" i="46"/>
  <c r="E8" i="46"/>
  <c r="F8" i="46"/>
  <c r="C9" i="46"/>
  <c r="E9" i="46"/>
  <c r="F9" i="46"/>
  <c r="C10" i="46"/>
  <c r="E10" i="46"/>
  <c r="F10" i="46"/>
  <c r="C11" i="46"/>
  <c r="E11" i="46"/>
  <c r="F11" i="46"/>
  <c r="C12" i="46"/>
  <c r="E12" i="46"/>
  <c r="F12" i="46"/>
  <c r="C13" i="46"/>
  <c r="E13" i="46"/>
  <c r="F13" i="46"/>
  <c r="C14" i="46"/>
  <c r="E14" i="46"/>
  <c r="F14" i="46"/>
  <c r="C15" i="46"/>
  <c r="E15" i="46"/>
  <c r="F15" i="46"/>
  <c r="C16" i="46"/>
  <c r="E16" i="46"/>
  <c r="F16" i="46"/>
  <c r="C17" i="46"/>
  <c r="E17" i="46"/>
  <c r="F17" i="46"/>
  <c r="C18" i="46"/>
  <c r="E18" i="46"/>
  <c r="F18" i="46"/>
  <c r="C19" i="46"/>
  <c r="E19" i="46"/>
  <c r="F19" i="46"/>
  <c r="C20" i="46"/>
  <c r="E20" i="46"/>
  <c r="F20" i="46"/>
  <c r="C21" i="46"/>
  <c r="E21" i="46"/>
  <c r="F21" i="46"/>
  <c r="C22" i="46"/>
  <c r="E22" i="46"/>
  <c r="F22" i="46"/>
  <c r="C23" i="46"/>
  <c r="E23" i="46"/>
  <c r="F23" i="46"/>
  <c r="C24" i="46"/>
  <c r="E24" i="46"/>
  <c r="F24" i="46"/>
  <c r="C3" i="47"/>
  <c r="E3" i="47"/>
  <c r="F3" i="47"/>
  <c r="C4" i="47"/>
  <c r="E4" i="47"/>
  <c r="F4" i="47"/>
  <c r="C5" i="47"/>
  <c r="E5" i="47"/>
  <c r="F5" i="47"/>
  <c r="C6" i="47"/>
  <c r="E6" i="47"/>
  <c r="F6" i="47"/>
  <c r="C7" i="47"/>
  <c r="E7" i="47"/>
  <c r="F7" i="47"/>
  <c r="C8" i="47"/>
  <c r="E8" i="47"/>
  <c r="F8" i="47"/>
  <c r="C9" i="47"/>
  <c r="E9" i="47"/>
  <c r="F9" i="47"/>
  <c r="C10" i="47"/>
  <c r="E10" i="47"/>
  <c r="F10" i="47"/>
  <c r="C11" i="47"/>
  <c r="E11" i="47"/>
  <c r="F11" i="47"/>
  <c r="C12" i="47"/>
  <c r="E12" i="47"/>
  <c r="F12" i="47"/>
  <c r="C13" i="47"/>
  <c r="E13" i="47"/>
  <c r="F13" i="47"/>
  <c r="C14" i="47"/>
  <c r="E14" i="47"/>
  <c r="F14" i="47"/>
  <c r="C15" i="47"/>
  <c r="E15" i="47"/>
  <c r="F15" i="47"/>
  <c r="C16" i="47"/>
  <c r="E16" i="47"/>
  <c r="F16" i="47"/>
  <c r="C17" i="47"/>
  <c r="E17" i="47"/>
  <c r="F17" i="47"/>
  <c r="C18" i="47"/>
  <c r="E18" i="47"/>
  <c r="F18" i="47"/>
  <c r="C19" i="47"/>
  <c r="E19" i="47"/>
  <c r="F19" i="47"/>
  <c r="C20" i="47"/>
  <c r="E20" i="47"/>
  <c r="F20" i="47"/>
  <c r="C21" i="47"/>
  <c r="E21" i="47"/>
  <c r="F21" i="47"/>
  <c r="C22" i="47"/>
  <c r="E22" i="47"/>
  <c r="F22" i="47"/>
  <c r="C23" i="47"/>
  <c r="E23" i="47"/>
  <c r="F23" i="47"/>
  <c r="C24" i="47"/>
  <c r="E24" i="47"/>
  <c r="F24" i="47"/>
  <c r="C3" i="48"/>
  <c r="E3" i="48"/>
  <c r="F3" i="48"/>
  <c r="C4" i="48"/>
  <c r="E4" i="48"/>
  <c r="F4" i="48"/>
  <c r="C5" i="48"/>
  <c r="E5" i="48"/>
  <c r="F5" i="48"/>
  <c r="C6" i="48"/>
  <c r="E6" i="48"/>
  <c r="F6" i="48"/>
  <c r="C7" i="48"/>
  <c r="E7" i="48"/>
  <c r="F7" i="48"/>
  <c r="C8" i="48"/>
  <c r="E8" i="48"/>
  <c r="F8" i="48"/>
  <c r="C9" i="48"/>
  <c r="E9" i="48"/>
  <c r="F9" i="48"/>
  <c r="C10" i="48"/>
  <c r="E10" i="48"/>
  <c r="F10" i="48"/>
  <c r="C11" i="48"/>
  <c r="E11" i="48"/>
  <c r="F11" i="48"/>
  <c r="C12" i="48"/>
  <c r="E12" i="48"/>
  <c r="F12" i="48"/>
  <c r="C13" i="48"/>
  <c r="E13" i="48"/>
  <c r="F13" i="48"/>
  <c r="C14" i="48"/>
  <c r="E14" i="48"/>
  <c r="F14" i="48"/>
  <c r="C15" i="48"/>
  <c r="E15" i="48"/>
  <c r="F15" i="48"/>
  <c r="C16" i="48"/>
  <c r="E16" i="48"/>
  <c r="F16" i="48"/>
  <c r="C17" i="48"/>
  <c r="E17" i="48"/>
  <c r="F17" i="48"/>
  <c r="C18" i="48"/>
  <c r="E18" i="48"/>
  <c r="F18" i="48"/>
  <c r="C19" i="48"/>
  <c r="E19" i="48"/>
  <c r="F19" i="48"/>
  <c r="C20" i="48"/>
  <c r="E20" i="48"/>
  <c r="F20" i="48"/>
  <c r="C21" i="48"/>
  <c r="E21" i="48"/>
  <c r="F21" i="48"/>
  <c r="C22" i="48"/>
  <c r="E22" i="48"/>
  <c r="F22" i="48"/>
  <c r="C23" i="48"/>
  <c r="E23" i="48"/>
  <c r="F23" i="48"/>
  <c r="C24" i="48"/>
  <c r="E24" i="48"/>
  <c r="F24" i="48"/>
  <c r="C3" i="49"/>
  <c r="E3" i="49"/>
  <c r="F3" i="49"/>
  <c r="C4" i="49"/>
  <c r="E4" i="49"/>
  <c r="F4" i="49"/>
  <c r="C5" i="49"/>
  <c r="E5" i="49"/>
  <c r="F5" i="49"/>
  <c r="C6" i="49"/>
  <c r="E6" i="49"/>
  <c r="F6" i="49"/>
  <c r="C7" i="49"/>
  <c r="E7" i="49"/>
  <c r="F7" i="49"/>
  <c r="C8" i="49"/>
  <c r="E8" i="49"/>
  <c r="F8" i="49"/>
  <c r="C9" i="49"/>
  <c r="E9" i="49"/>
  <c r="F9" i="49"/>
  <c r="C10" i="49"/>
  <c r="E10" i="49"/>
  <c r="F10" i="49"/>
  <c r="C11" i="49"/>
  <c r="E11" i="49"/>
  <c r="F11" i="49"/>
  <c r="C12" i="49"/>
  <c r="E12" i="49"/>
  <c r="F12" i="49"/>
  <c r="C13" i="49"/>
  <c r="E13" i="49"/>
  <c r="F13" i="49"/>
  <c r="C14" i="49"/>
  <c r="E14" i="49"/>
  <c r="F14" i="49"/>
  <c r="C15" i="49"/>
  <c r="E15" i="49"/>
  <c r="F15" i="49"/>
  <c r="C16" i="49"/>
  <c r="E16" i="49"/>
  <c r="F16" i="49"/>
  <c r="C17" i="49"/>
  <c r="E17" i="49"/>
  <c r="F17" i="49"/>
  <c r="C18" i="49"/>
  <c r="E18" i="49"/>
  <c r="F18" i="49"/>
  <c r="C19" i="49"/>
  <c r="E19" i="49"/>
  <c r="F19" i="49"/>
  <c r="C20" i="49"/>
  <c r="E20" i="49"/>
  <c r="F20" i="49"/>
  <c r="C21" i="49"/>
  <c r="E21" i="49"/>
  <c r="F21" i="49"/>
  <c r="C22" i="49"/>
  <c r="E22" i="49"/>
  <c r="F22" i="49"/>
  <c r="C23" i="49"/>
  <c r="E23" i="49"/>
  <c r="F23" i="49"/>
  <c r="C24" i="49"/>
  <c r="E24" i="49"/>
  <c r="F24" i="49"/>
  <c r="C3" i="51"/>
  <c r="E3" i="51"/>
  <c r="F3" i="51"/>
  <c r="C4" i="51"/>
  <c r="E4" i="51"/>
  <c r="F4" i="51"/>
  <c r="C5" i="51"/>
  <c r="E5" i="51"/>
  <c r="F5" i="51"/>
  <c r="C6" i="51"/>
  <c r="E6" i="51"/>
  <c r="F6" i="51"/>
  <c r="C7" i="51"/>
  <c r="E7" i="51"/>
  <c r="F7" i="51"/>
  <c r="C8" i="51"/>
  <c r="E8" i="51"/>
  <c r="F8" i="51"/>
  <c r="C9" i="51"/>
  <c r="E9" i="51"/>
  <c r="F9" i="51"/>
  <c r="C10" i="51"/>
  <c r="E10" i="51"/>
  <c r="F10" i="51"/>
  <c r="C11" i="51"/>
  <c r="E11" i="51"/>
  <c r="F11" i="51"/>
  <c r="C12" i="51"/>
  <c r="E12" i="51"/>
  <c r="F12" i="51"/>
  <c r="C13" i="51"/>
  <c r="E13" i="51"/>
  <c r="F13" i="51"/>
  <c r="C14" i="51"/>
  <c r="E14" i="51"/>
  <c r="F14" i="51"/>
  <c r="C15" i="51"/>
  <c r="E15" i="51"/>
  <c r="F15" i="51"/>
  <c r="C16" i="51"/>
  <c r="E16" i="51"/>
  <c r="F16" i="51"/>
  <c r="C17" i="51"/>
  <c r="E17" i="51"/>
  <c r="F17" i="51"/>
  <c r="C18" i="51"/>
  <c r="E18" i="51"/>
  <c r="F18" i="51"/>
  <c r="C19" i="51"/>
  <c r="E19" i="51"/>
  <c r="F19" i="51"/>
  <c r="C20" i="51"/>
  <c r="E20" i="51"/>
  <c r="F20" i="51"/>
  <c r="C21" i="51"/>
  <c r="E21" i="51"/>
  <c r="F21" i="51"/>
  <c r="C22" i="51"/>
  <c r="E22" i="51"/>
  <c r="F22" i="51"/>
  <c r="C23" i="51"/>
  <c r="E23" i="51"/>
  <c r="F23" i="51"/>
  <c r="C24" i="51"/>
  <c r="E24" i="51"/>
  <c r="F24" i="51"/>
  <c r="C3" i="52"/>
  <c r="E3" i="52"/>
  <c r="F3" i="52"/>
  <c r="C4" i="52"/>
  <c r="E4" i="52"/>
  <c r="F4" i="52"/>
  <c r="C5" i="52"/>
  <c r="E5" i="52"/>
  <c r="F5" i="52"/>
  <c r="C6" i="52"/>
  <c r="E6" i="52"/>
  <c r="F6" i="52"/>
  <c r="C7" i="52"/>
  <c r="E7" i="52"/>
  <c r="F7" i="52"/>
  <c r="C8" i="52"/>
  <c r="E8" i="52"/>
  <c r="F8" i="52"/>
  <c r="C9" i="52"/>
  <c r="E9" i="52"/>
  <c r="F9" i="52"/>
  <c r="C10" i="52"/>
  <c r="E10" i="52"/>
  <c r="F10" i="52"/>
  <c r="C11" i="52"/>
  <c r="E11" i="52"/>
  <c r="F11" i="52"/>
  <c r="C12" i="52"/>
  <c r="E12" i="52"/>
  <c r="F12" i="52"/>
  <c r="C13" i="52"/>
  <c r="E13" i="52"/>
  <c r="F13" i="52"/>
  <c r="C14" i="52"/>
  <c r="E14" i="52"/>
  <c r="F14" i="52"/>
  <c r="C15" i="52"/>
  <c r="E15" i="52"/>
  <c r="F15" i="52"/>
  <c r="C16" i="52"/>
  <c r="E16" i="52"/>
  <c r="F16" i="52"/>
  <c r="C17" i="52"/>
  <c r="E17" i="52"/>
  <c r="F17" i="52"/>
  <c r="C18" i="52"/>
  <c r="E18" i="52"/>
  <c r="F18" i="52"/>
  <c r="C19" i="52"/>
  <c r="E19" i="52"/>
  <c r="F19" i="52"/>
  <c r="C20" i="52"/>
  <c r="E20" i="52"/>
  <c r="F20" i="52"/>
  <c r="C21" i="52"/>
  <c r="E21" i="52"/>
  <c r="F21" i="52"/>
  <c r="C22" i="52"/>
  <c r="E22" i="52"/>
  <c r="F22" i="52"/>
  <c r="C23" i="52"/>
  <c r="E23" i="52"/>
  <c r="F23" i="52"/>
  <c r="C24" i="52"/>
  <c r="E24" i="52"/>
  <c r="F24" i="52"/>
  <c r="C3" i="53"/>
  <c r="E3" i="53"/>
  <c r="F3" i="53"/>
  <c r="C4" i="53"/>
  <c r="E4" i="53"/>
  <c r="F4" i="53"/>
  <c r="C5" i="53"/>
  <c r="E5" i="53"/>
  <c r="F5" i="53"/>
  <c r="C6" i="53"/>
  <c r="E6" i="53"/>
  <c r="F6" i="53"/>
  <c r="C7" i="53"/>
  <c r="E7" i="53"/>
  <c r="F7" i="53"/>
  <c r="C8" i="53"/>
  <c r="E8" i="53"/>
  <c r="F8" i="53"/>
  <c r="C9" i="53"/>
  <c r="E9" i="53"/>
  <c r="F9" i="53"/>
  <c r="C10" i="53"/>
  <c r="E10" i="53"/>
  <c r="F10" i="53"/>
  <c r="C11" i="53"/>
  <c r="E11" i="53"/>
  <c r="F11" i="53"/>
  <c r="C12" i="53"/>
  <c r="E12" i="53"/>
  <c r="F12" i="53"/>
  <c r="C13" i="53"/>
  <c r="E13" i="53"/>
  <c r="F13" i="53"/>
  <c r="C14" i="53"/>
  <c r="E14" i="53"/>
  <c r="F14" i="53"/>
  <c r="C15" i="53"/>
  <c r="E15" i="53"/>
  <c r="F15" i="53"/>
  <c r="C16" i="53"/>
  <c r="E16" i="53"/>
  <c r="F16" i="53"/>
  <c r="C17" i="53"/>
  <c r="E17" i="53"/>
  <c r="F17" i="53"/>
  <c r="C18" i="53"/>
  <c r="E18" i="53"/>
  <c r="F18" i="53"/>
  <c r="C19" i="53"/>
  <c r="E19" i="53"/>
  <c r="F19" i="53"/>
  <c r="C20" i="53"/>
  <c r="E20" i="53"/>
  <c r="F20" i="53"/>
  <c r="C21" i="53"/>
  <c r="E21" i="53"/>
  <c r="F21" i="53"/>
  <c r="C22" i="53"/>
  <c r="E22" i="53"/>
  <c r="F22" i="53"/>
  <c r="C23" i="53"/>
  <c r="E23" i="53"/>
  <c r="F23" i="53"/>
  <c r="C24" i="53"/>
  <c r="E24" i="53"/>
  <c r="F24" i="53"/>
  <c r="C3" i="54"/>
  <c r="E3" i="54"/>
  <c r="F3" i="54"/>
  <c r="C4" i="54"/>
  <c r="E4" i="54"/>
  <c r="F4" i="54"/>
  <c r="C5" i="54"/>
  <c r="E5" i="54"/>
  <c r="F5" i="54"/>
  <c r="C6" i="54"/>
  <c r="E6" i="54"/>
  <c r="F6" i="54"/>
  <c r="C7" i="54"/>
  <c r="E7" i="54"/>
  <c r="F7" i="54"/>
  <c r="C8" i="54"/>
  <c r="E8" i="54"/>
  <c r="F8" i="54"/>
  <c r="C9" i="54"/>
  <c r="E9" i="54"/>
  <c r="F9" i="54"/>
  <c r="C10" i="54"/>
  <c r="E10" i="54"/>
  <c r="F10" i="54"/>
  <c r="C11" i="54"/>
  <c r="E11" i="54"/>
  <c r="F11" i="54"/>
  <c r="C12" i="54"/>
  <c r="E12" i="54"/>
  <c r="F12" i="54"/>
  <c r="C13" i="54"/>
  <c r="E13" i="54"/>
  <c r="F13" i="54"/>
  <c r="C14" i="54"/>
  <c r="E14" i="54"/>
  <c r="F14" i="54"/>
  <c r="C15" i="54"/>
  <c r="E15" i="54"/>
  <c r="F15" i="54"/>
  <c r="C16" i="54"/>
  <c r="E16" i="54"/>
  <c r="F16" i="54"/>
  <c r="C17" i="54"/>
  <c r="E17" i="54"/>
  <c r="F17" i="54"/>
  <c r="C18" i="54"/>
  <c r="E18" i="54"/>
  <c r="F18" i="54"/>
  <c r="C19" i="54"/>
  <c r="E19" i="54"/>
  <c r="F19" i="54"/>
  <c r="C20" i="54"/>
  <c r="E20" i="54"/>
  <c r="F20" i="54"/>
  <c r="C21" i="54"/>
  <c r="E21" i="54"/>
  <c r="F21" i="54"/>
  <c r="C22" i="54"/>
  <c r="E22" i="54"/>
  <c r="F22" i="54"/>
  <c r="C23" i="54"/>
  <c r="E23" i="54"/>
  <c r="F23" i="54"/>
  <c r="C24" i="54"/>
  <c r="E24" i="54"/>
  <c r="F24" i="54"/>
  <c r="C3" i="55"/>
  <c r="E3" i="55"/>
  <c r="F3" i="55"/>
  <c r="C4" i="55"/>
  <c r="E4" i="55"/>
  <c r="F4" i="55"/>
  <c r="C5" i="55"/>
  <c r="E5" i="55"/>
  <c r="F5" i="55"/>
  <c r="C6" i="55"/>
  <c r="E6" i="55"/>
  <c r="F6" i="55"/>
  <c r="C7" i="55"/>
  <c r="E7" i="55"/>
  <c r="F7" i="55"/>
  <c r="C8" i="55"/>
  <c r="E8" i="55"/>
  <c r="F8" i="55"/>
  <c r="C9" i="55"/>
  <c r="E9" i="55"/>
  <c r="F9" i="55"/>
  <c r="C10" i="55"/>
  <c r="E10" i="55"/>
  <c r="F10" i="55"/>
  <c r="C11" i="55"/>
  <c r="E11" i="55"/>
  <c r="F11" i="55"/>
  <c r="C12" i="55"/>
  <c r="E12" i="55"/>
  <c r="F12" i="55"/>
  <c r="C13" i="55"/>
  <c r="E13" i="55"/>
  <c r="F13" i="55"/>
  <c r="C14" i="55"/>
  <c r="E14" i="55"/>
  <c r="F14" i="55"/>
  <c r="C15" i="55"/>
  <c r="E15" i="55"/>
  <c r="F15" i="55"/>
  <c r="C16" i="55"/>
  <c r="E16" i="55"/>
  <c r="F16" i="55"/>
  <c r="C17" i="55"/>
  <c r="E17" i="55"/>
  <c r="F17" i="55"/>
  <c r="C18" i="55"/>
  <c r="E18" i="55"/>
  <c r="F18" i="55"/>
  <c r="C19" i="55"/>
  <c r="E19" i="55"/>
  <c r="F19" i="55"/>
  <c r="C20" i="55"/>
  <c r="E20" i="55"/>
  <c r="F20" i="55"/>
  <c r="C21" i="55"/>
  <c r="E21" i="55"/>
  <c r="F21" i="55"/>
  <c r="C22" i="55"/>
  <c r="E22" i="55"/>
  <c r="F22" i="55"/>
  <c r="C23" i="55"/>
  <c r="E23" i="55"/>
  <c r="F23" i="55"/>
  <c r="C24" i="55"/>
  <c r="E24" i="55"/>
  <c r="F24" i="55"/>
  <c r="C3" i="56"/>
  <c r="E3" i="56"/>
  <c r="F3" i="56"/>
  <c r="C4" i="56"/>
  <c r="E4" i="56"/>
  <c r="F4" i="56"/>
  <c r="C5" i="56"/>
  <c r="E5" i="56"/>
  <c r="F5" i="56"/>
  <c r="C6" i="56"/>
  <c r="E6" i="56"/>
  <c r="F6" i="56"/>
  <c r="C7" i="56"/>
  <c r="E7" i="56"/>
  <c r="F7" i="56"/>
  <c r="C8" i="56"/>
  <c r="E8" i="56"/>
  <c r="F8" i="56"/>
  <c r="C9" i="56"/>
  <c r="E9" i="56"/>
  <c r="F9" i="56"/>
  <c r="C10" i="56"/>
  <c r="E10" i="56"/>
  <c r="F10" i="56"/>
  <c r="C11" i="56"/>
  <c r="E11" i="56"/>
  <c r="F11" i="56"/>
  <c r="C12" i="56"/>
  <c r="E12" i="56"/>
  <c r="F12" i="56"/>
  <c r="C13" i="56"/>
  <c r="E13" i="56"/>
  <c r="F13" i="56"/>
  <c r="C14" i="56"/>
  <c r="E14" i="56"/>
  <c r="F14" i="56"/>
  <c r="C15" i="56"/>
  <c r="E15" i="56"/>
  <c r="F15" i="56"/>
  <c r="C16" i="56"/>
  <c r="E16" i="56"/>
  <c r="F16" i="56"/>
  <c r="C17" i="56"/>
  <c r="E17" i="56"/>
  <c r="F17" i="56"/>
  <c r="C18" i="56"/>
  <c r="E18" i="56"/>
  <c r="F18" i="56"/>
  <c r="C19" i="56"/>
  <c r="E19" i="56"/>
  <c r="F19" i="56"/>
  <c r="C20" i="56"/>
  <c r="E20" i="56"/>
  <c r="F20" i="56"/>
  <c r="C21" i="56"/>
  <c r="E21" i="56"/>
  <c r="F21" i="56"/>
  <c r="C22" i="56"/>
  <c r="E22" i="56"/>
  <c r="F22" i="56"/>
  <c r="C23" i="56"/>
  <c r="E23" i="56"/>
  <c r="F23" i="56"/>
  <c r="C24" i="56"/>
  <c r="E24" i="56"/>
  <c r="F24" i="56"/>
  <c r="C3" i="57"/>
  <c r="E3" i="57"/>
  <c r="F3" i="57"/>
  <c r="C4" i="57"/>
  <c r="E4" i="57"/>
  <c r="F4" i="57"/>
  <c r="C5" i="57"/>
  <c r="E5" i="57"/>
  <c r="F5" i="57"/>
  <c r="C6" i="57"/>
  <c r="E6" i="57"/>
  <c r="F6" i="57"/>
  <c r="C7" i="57"/>
  <c r="E7" i="57"/>
  <c r="F7" i="57"/>
  <c r="C8" i="57"/>
  <c r="E8" i="57"/>
  <c r="F8" i="57"/>
  <c r="C9" i="57"/>
  <c r="E9" i="57"/>
  <c r="F9" i="57"/>
  <c r="C10" i="57"/>
  <c r="E10" i="57"/>
  <c r="F10" i="57"/>
  <c r="C11" i="57"/>
  <c r="E11" i="57"/>
  <c r="F11" i="57"/>
  <c r="C12" i="57"/>
  <c r="E12" i="57"/>
  <c r="F12" i="57"/>
  <c r="C13" i="57"/>
  <c r="E13" i="57"/>
  <c r="F13" i="57"/>
  <c r="C14" i="57"/>
  <c r="E14" i="57"/>
  <c r="F14" i="57"/>
  <c r="C15" i="57"/>
  <c r="E15" i="57"/>
  <c r="F15" i="57"/>
  <c r="C16" i="57"/>
  <c r="E16" i="57"/>
  <c r="F16" i="57"/>
  <c r="C17" i="57"/>
  <c r="E17" i="57"/>
  <c r="F17" i="57"/>
  <c r="C18" i="57"/>
  <c r="E18" i="57"/>
  <c r="F18" i="57"/>
  <c r="C19" i="57"/>
  <c r="E19" i="57"/>
  <c r="F19" i="57"/>
  <c r="C20" i="57"/>
  <c r="E20" i="57"/>
  <c r="F20" i="57"/>
  <c r="C21" i="57"/>
  <c r="E21" i="57"/>
  <c r="F21" i="57"/>
  <c r="C22" i="57"/>
  <c r="E22" i="57"/>
  <c r="F22" i="57"/>
  <c r="C23" i="57"/>
  <c r="E23" i="57"/>
  <c r="F23" i="57"/>
  <c r="C24" i="57"/>
  <c r="E24" i="57"/>
  <c r="F24" i="57"/>
  <c r="C3" i="58"/>
  <c r="E3" i="58"/>
  <c r="F3" i="58"/>
  <c r="C4" i="58"/>
  <c r="E4" i="58"/>
  <c r="F4" i="58"/>
  <c r="C5" i="58"/>
  <c r="E5" i="58"/>
  <c r="F5" i="58"/>
  <c r="C6" i="58"/>
  <c r="E6" i="58"/>
  <c r="F6" i="58"/>
  <c r="C7" i="58"/>
  <c r="E7" i="58"/>
  <c r="F7" i="58"/>
  <c r="C8" i="58"/>
  <c r="E8" i="58"/>
  <c r="F8" i="58"/>
  <c r="C9" i="58"/>
  <c r="E9" i="58"/>
  <c r="F9" i="58"/>
  <c r="C10" i="58"/>
  <c r="E10" i="58"/>
  <c r="F10" i="58"/>
  <c r="C11" i="58"/>
  <c r="E11" i="58"/>
  <c r="F11" i="58"/>
  <c r="C12" i="58"/>
  <c r="E12" i="58"/>
  <c r="F12" i="58"/>
  <c r="C13" i="58"/>
  <c r="E13" i="58"/>
  <c r="F13" i="58"/>
  <c r="C14" i="58"/>
  <c r="E14" i="58"/>
  <c r="F14" i="58"/>
  <c r="C15" i="58"/>
  <c r="E15" i="58"/>
  <c r="F15" i="58"/>
  <c r="C16" i="58"/>
  <c r="E16" i="58"/>
  <c r="F16" i="58"/>
  <c r="C17" i="58"/>
  <c r="E17" i="58"/>
  <c r="F17" i="58"/>
  <c r="C18" i="58"/>
  <c r="E18" i="58"/>
  <c r="F18" i="58"/>
  <c r="C19" i="58"/>
  <c r="E19" i="58"/>
  <c r="F19" i="58"/>
  <c r="C20" i="58"/>
  <c r="E20" i="58"/>
  <c r="F20" i="58"/>
  <c r="C21" i="58"/>
  <c r="E21" i="58"/>
  <c r="F21" i="58"/>
  <c r="C22" i="58"/>
  <c r="E22" i="58"/>
  <c r="F22" i="58"/>
  <c r="C23" i="58"/>
  <c r="E23" i="58"/>
  <c r="F23" i="58"/>
  <c r="C24" i="58"/>
  <c r="E24" i="58"/>
  <c r="F24" i="58"/>
  <c r="C3" i="59"/>
  <c r="E3" i="59"/>
  <c r="F3" i="59"/>
  <c r="C4" i="59"/>
  <c r="E4" i="59"/>
  <c r="F4" i="59"/>
  <c r="C5" i="59"/>
  <c r="E5" i="59"/>
  <c r="F5" i="59"/>
  <c r="C6" i="59"/>
  <c r="E6" i="59"/>
  <c r="F6" i="59"/>
  <c r="C7" i="59"/>
  <c r="E7" i="59"/>
  <c r="F7" i="59"/>
  <c r="C8" i="59"/>
  <c r="E8" i="59"/>
  <c r="F8" i="59"/>
  <c r="C9" i="59"/>
  <c r="E9" i="59"/>
  <c r="F9" i="59"/>
  <c r="C10" i="59"/>
  <c r="E10" i="59"/>
  <c r="F10" i="59"/>
  <c r="C11" i="59"/>
  <c r="E11" i="59"/>
  <c r="F11" i="59"/>
  <c r="C12" i="59"/>
  <c r="E12" i="59"/>
  <c r="F12" i="59"/>
  <c r="C13" i="59"/>
  <c r="E13" i="59"/>
  <c r="F13" i="59"/>
  <c r="C14" i="59"/>
  <c r="E14" i="59"/>
  <c r="F14" i="59"/>
  <c r="C15" i="59"/>
  <c r="E15" i="59"/>
  <c r="F15" i="59"/>
  <c r="C16" i="59"/>
  <c r="E16" i="59"/>
  <c r="F16" i="59"/>
  <c r="C17" i="59"/>
  <c r="E17" i="59"/>
  <c r="F17" i="59"/>
  <c r="C18" i="59"/>
  <c r="E18" i="59"/>
  <c r="F18" i="59"/>
  <c r="C19" i="59"/>
  <c r="E19" i="59"/>
  <c r="F19" i="59"/>
  <c r="C20" i="59"/>
  <c r="E20" i="59"/>
  <c r="F20" i="59"/>
  <c r="C21" i="59"/>
  <c r="E21" i="59"/>
  <c r="F21" i="59"/>
  <c r="C22" i="59"/>
  <c r="E22" i="59"/>
  <c r="F22" i="59"/>
  <c r="C23" i="59"/>
  <c r="E23" i="59"/>
  <c r="F23" i="59"/>
  <c r="C24" i="59"/>
  <c r="E24" i="59"/>
  <c r="F24" i="59"/>
  <c r="C3" i="60"/>
  <c r="E3" i="60"/>
  <c r="F3" i="60"/>
  <c r="C4" i="60"/>
  <c r="E4" i="60"/>
  <c r="F4" i="60"/>
  <c r="C5" i="60"/>
  <c r="E5" i="60"/>
  <c r="F5" i="60"/>
  <c r="C6" i="60"/>
  <c r="E6" i="60"/>
  <c r="F6" i="60"/>
  <c r="C7" i="60"/>
  <c r="E7" i="60"/>
  <c r="F7" i="60"/>
  <c r="C8" i="60"/>
  <c r="E8" i="60"/>
  <c r="F8" i="60"/>
  <c r="C9" i="60"/>
  <c r="E9" i="60"/>
  <c r="F9" i="60"/>
  <c r="C10" i="60"/>
  <c r="E10" i="60"/>
  <c r="F10" i="60"/>
  <c r="C11" i="60"/>
  <c r="E11" i="60"/>
  <c r="F11" i="60"/>
  <c r="C12" i="60"/>
  <c r="E12" i="60"/>
  <c r="F12" i="60"/>
  <c r="C13" i="60"/>
  <c r="E13" i="60"/>
  <c r="F13" i="60"/>
  <c r="C14" i="60"/>
  <c r="E14" i="60"/>
  <c r="F14" i="60"/>
  <c r="C15" i="60"/>
  <c r="E15" i="60"/>
  <c r="F15" i="60"/>
  <c r="C16" i="60"/>
  <c r="E16" i="60"/>
  <c r="F16" i="60"/>
  <c r="C17" i="60"/>
  <c r="E17" i="60"/>
  <c r="F17" i="60"/>
  <c r="C18" i="60"/>
  <c r="E18" i="60"/>
  <c r="F18" i="60"/>
  <c r="C19" i="60"/>
  <c r="E19" i="60"/>
  <c r="F19" i="60"/>
  <c r="C20" i="60"/>
  <c r="E20" i="60"/>
  <c r="F20" i="60"/>
  <c r="C21" i="60"/>
  <c r="E21" i="60"/>
  <c r="F21" i="60"/>
  <c r="C22" i="60"/>
  <c r="E22" i="60"/>
  <c r="F22" i="60"/>
  <c r="C23" i="60"/>
  <c r="E23" i="60"/>
  <c r="F23" i="60"/>
  <c r="C24" i="60"/>
  <c r="E24" i="60"/>
  <c r="F24" i="60"/>
  <c r="C3" i="61"/>
  <c r="E3" i="61"/>
  <c r="F3" i="61"/>
  <c r="C4" i="61"/>
  <c r="E4" i="61"/>
  <c r="F4" i="61"/>
  <c r="C5" i="61"/>
  <c r="E5" i="61"/>
  <c r="F5" i="61"/>
  <c r="C6" i="61"/>
  <c r="E6" i="61"/>
  <c r="F6" i="61"/>
  <c r="C7" i="61"/>
  <c r="E7" i="61"/>
  <c r="F7" i="61"/>
  <c r="C8" i="61"/>
  <c r="E8" i="61"/>
  <c r="F8" i="61"/>
  <c r="C9" i="61"/>
  <c r="E9" i="61"/>
  <c r="F9" i="61"/>
  <c r="C10" i="61"/>
  <c r="E10" i="61"/>
  <c r="F10" i="61"/>
  <c r="C11" i="61"/>
  <c r="E11" i="61"/>
  <c r="F11" i="61"/>
  <c r="C12" i="61"/>
  <c r="E12" i="61"/>
  <c r="F12" i="61"/>
  <c r="C13" i="61"/>
  <c r="E13" i="61"/>
  <c r="F13" i="61"/>
  <c r="C14" i="61"/>
  <c r="E14" i="61"/>
  <c r="F14" i="61"/>
  <c r="C15" i="61"/>
  <c r="E15" i="61"/>
  <c r="F15" i="61"/>
  <c r="C16" i="61"/>
  <c r="E16" i="61"/>
  <c r="F16" i="61"/>
  <c r="C17" i="61"/>
  <c r="E17" i="61"/>
  <c r="F17" i="61"/>
  <c r="C18" i="61"/>
  <c r="E18" i="61"/>
  <c r="F18" i="61"/>
  <c r="C19" i="61"/>
  <c r="E19" i="61"/>
  <c r="F19" i="61"/>
  <c r="C20" i="61"/>
  <c r="E20" i="61"/>
  <c r="F20" i="61"/>
  <c r="C21" i="61"/>
  <c r="E21" i="61"/>
  <c r="F21" i="61"/>
  <c r="C22" i="61"/>
  <c r="E22" i="61"/>
  <c r="F22" i="61"/>
  <c r="C23" i="61"/>
  <c r="E23" i="61"/>
  <c r="F23" i="61"/>
  <c r="C24" i="61"/>
  <c r="E24" i="61"/>
  <c r="F24" i="61"/>
  <c r="C3" i="62"/>
  <c r="E3" i="62"/>
  <c r="F3" i="62"/>
  <c r="C4" i="62"/>
  <c r="E4" i="62"/>
  <c r="F4" i="62"/>
  <c r="C5" i="62"/>
  <c r="E5" i="62"/>
  <c r="F5" i="62"/>
  <c r="C6" i="62"/>
  <c r="E6" i="62"/>
  <c r="F6" i="62"/>
  <c r="C7" i="62"/>
  <c r="E7" i="62"/>
  <c r="F7" i="62"/>
  <c r="C8" i="62"/>
  <c r="E8" i="62"/>
  <c r="F8" i="62"/>
  <c r="C9" i="62"/>
  <c r="E9" i="62"/>
  <c r="F9" i="62"/>
  <c r="C10" i="62"/>
  <c r="E10" i="62"/>
  <c r="F10" i="62"/>
  <c r="C11" i="62"/>
  <c r="E11" i="62"/>
  <c r="F11" i="62"/>
  <c r="C12" i="62"/>
  <c r="E12" i="62"/>
  <c r="F12" i="62"/>
  <c r="C13" i="62"/>
  <c r="E13" i="62"/>
  <c r="F13" i="62"/>
  <c r="C14" i="62"/>
  <c r="E14" i="62"/>
  <c r="F14" i="62"/>
  <c r="C15" i="62"/>
  <c r="E15" i="62"/>
  <c r="F15" i="62"/>
  <c r="C16" i="62"/>
  <c r="E16" i="62"/>
  <c r="F16" i="62"/>
  <c r="C17" i="62"/>
  <c r="E17" i="62"/>
  <c r="F17" i="62"/>
  <c r="C18" i="62"/>
  <c r="E18" i="62"/>
  <c r="F18" i="62"/>
  <c r="C19" i="62"/>
  <c r="E19" i="62"/>
  <c r="F19" i="62"/>
  <c r="C20" i="62"/>
  <c r="E20" i="62"/>
  <c r="F20" i="62"/>
  <c r="C21" i="62"/>
  <c r="E21" i="62"/>
  <c r="F21" i="62"/>
  <c r="C22" i="62"/>
  <c r="E22" i="62"/>
  <c r="F22" i="62"/>
  <c r="C23" i="62"/>
  <c r="E23" i="62"/>
  <c r="F23" i="62"/>
  <c r="C24" i="62"/>
  <c r="E24" i="62"/>
  <c r="F24" i="62"/>
  <c r="C3" i="63"/>
  <c r="E3" i="63"/>
  <c r="F3" i="63"/>
  <c r="C4" i="63"/>
  <c r="E4" i="63"/>
  <c r="F4" i="63"/>
  <c r="C5" i="63"/>
  <c r="E5" i="63"/>
  <c r="F5" i="63"/>
  <c r="C6" i="63"/>
  <c r="E6" i="63"/>
  <c r="F6" i="63"/>
  <c r="C7" i="63"/>
  <c r="E7" i="63"/>
  <c r="F7" i="63"/>
  <c r="C8" i="63"/>
  <c r="E8" i="63"/>
  <c r="F8" i="63"/>
  <c r="C9" i="63"/>
  <c r="E9" i="63"/>
  <c r="F9" i="63"/>
  <c r="C10" i="63"/>
  <c r="E10" i="63"/>
  <c r="F10" i="63"/>
  <c r="C11" i="63"/>
  <c r="E11" i="63"/>
  <c r="F11" i="63"/>
  <c r="C12" i="63"/>
  <c r="E12" i="63"/>
  <c r="F12" i="63"/>
  <c r="C13" i="63"/>
  <c r="E13" i="63"/>
  <c r="F13" i="63"/>
  <c r="C14" i="63"/>
  <c r="E14" i="63"/>
  <c r="F14" i="63"/>
  <c r="C15" i="63"/>
  <c r="E15" i="63"/>
  <c r="F15" i="63"/>
  <c r="C16" i="63"/>
  <c r="E16" i="63"/>
  <c r="F16" i="63"/>
  <c r="C17" i="63"/>
  <c r="E17" i="63"/>
  <c r="F17" i="63"/>
  <c r="C18" i="63"/>
  <c r="E18" i="63"/>
  <c r="F18" i="63"/>
  <c r="C19" i="63"/>
  <c r="E19" i="63"/>
  <c r="F19" i="63"/>
  <c r="C20" i="63"/>
  <c r="E20" i="63"/>
  <c r="F20" i="63"/>
  <c r="C21" i="63"/>
  <c r="E21" i="63"/>
  <c r="F21" i="63"/>
  <c r="C22" i="63"/>
  <c r="E22" i="63"/>
  <c r="F22" i="63"/>
  <c r="C23" i="63"/>
  <c r="E23" i="63"/>
  <c r="F23" i="63"/>
  <c r="C24" i="63"/>
  <c r="E24" i="63"/>
  <c r="F24" i="63"/>
  <c r="C3" i="64"/>
  <c r="E3" i="64"/>
  <c r="F3" i="64"/>
  <c r="C4" i="64"/>
  <c r="E4" i="64"/>
  <c r="F4" i="64"/>
  <c r="C5" i="64"/>
  <c r="E5" i="64"/>
  <c r="F5" i="64"/>
  <c r="C6" i="64"/>
  <c r="E6" i="64"/>
  <c r="F6" i="64"/>
  <c r="C7" i="64"/>
  <c r="E7" i="64"/>
  <c r="F7" i="64"/>
  <c r="C8" i="64"/>
  <c r="E8" i="64"/>
  <c r="F8" i="64"/>
  <c r="C9" i="64"/>
  <c r="E9" i="64"/>
  <c r="F9" i="64"/>
  <c r="C10" i="64"/>
  <c r="E10" i="64"/>
  <c r="F10" i="64"/>
  <c r="C11" i="64"/>
  <c r="E11" i="64"/>
  <c r="F11" i="64"/>
  <c r="C12" i="64"/>
  <c r="E12" i="64"/>
  <c r="F12" i="64"/>
  <c r="C13" i="64"/>
  <c r="E13" i="64"/>
  <c r="F13" i="64"/>
  <c r="C14" i="64"/>
  <c r="E14" i="64"/>
  <c r="F14" i="64"/>
  <c r="C15" i="64"/>
  <c r="E15" i="64"/>
  <c r="F15" i="64"/>
  <c r="C16" i="64"/>
  <c r="E16" i="64"/>
  <c r="F16" i="64"/>
  <c r="C17" i="64"/>
  <c r="E17" i="64"/>
  <c r="F17" i="64"/>
  <c r="C18" i="64"/>
  <c r="E18" i="64"/>
  <c r="F18" i="64"/>
  <c r="C19" i="64"/>
  <c r="E19" i="64"/>
  <c r="F19" i="64"/>
  <c r="C20" i="64"/>
  <c r="E20" i="64"/>
  <c r="F20" i="64"/>
  <c r="C21" i="64"/>
  <c r="E21" i="64"/>
  <c r="F21" i="64"/>
  <c r="C22" i="64"/>
  <c r="E22" i="64"/>
  <c r="F22" i="64"/>
  <c r="C23" i="64"/>
  <c r="E23" i="64"/>
  <c r="F23" i="64"/>
  <c r="C24" i="64"/>
  <c r="E24" i="64"/>
  <c r="F24" i="64"/>
  <c r="C3" i="65"/>
  <c r="E3" i="65"/>
  <c r="F3" i="65"/>
  <c r="C4" i="65"/>
  <c r="E4" i="65"/>
  <c r="F4" i="65"/>
  <c r="C5" i="65"/>
  <c r="E5" i="65"/>
  <c r="F5" i="65"/>
  <c r="C6" i="65"/>
  <c r="E6" i="65"/>
  <c r="F6" i="65"/>
  <c r="C7" i="65"/>
  <c r="E7" i="65"/>
  <c r="F7" i="65"/>
  <c r="C8" i="65"/>
  <c r="E8" i="65"/>
  <c r="F8" i="65"/>
  <c r="C9" i="65"/>
  <c r="E9" i="65"/>
  <c r="F9" i="65"/>
  <c r="C10" i="65"/>
  <c r="E10" i="65"/>
  <c r="F10" i="65"/>
  <c r="C11" i="65"/>
  <c r="E11" i="65"/>
  <c r="F11" i="65"/>
  <c r="C12" i="65"/>
  <c r="E12" i="65"/>
  <c r="F12" i="65"/>
  <c r="C13" i="65"/>
  <c r="E13" i="65"/>
  <c r="F13" i="65"/>
  <c r="C14" i="65"/>
  <c r="E14" i="65"/>
  <c r="F14" i="65"/>
  <c r="C15" i="65"/>
  <c r="E15" i="65"/>
  <c r="F15" i="65"/>
  <c r="C16" i="65"/>
  <c r="E16" i="65"/>
  <c r="F16" i="65"/>
  <c r="C17" i="65"/>
  <c r="E17" i="65"/>
  <c r="F17" i="65"/>
  <c r="C18" i="65"/>
  <c r="E18" i="65"/>
  <c r="F18" i="65"/>
  <c r="C19" i="65"/>
  <c r="E19" i="65"/>
  <c r="F19" i="65"/>
  <c r="C20" i="65"/>
  <c r="E20" i="65"/>
  <c r="F20" i="65"/>
  <c r="C21" i="65"/>
  <c r="E21" i="65"/>
  <c r="F21" i="65"/>
  <c r="C22" i="65"/>
  <c r="E22" i="65"/>
  <c r="F22" i="65"/>
  <c r="C23" i="65"/>
  <c r="E23" i="65"/>
  <c r="F23" i="65"/>
  <c r="C24" i="65"/>
  <c r="E24" i="65"/>
  <c r="F24" i="65"/>
  <c r="C3" i="66"/>
  <c r="E3" i="66"/>
  <c r="F3" i="66"/>
  <c r="C4" i="66"/>
  <c r="E4" i="66"/>
  <c r="F4" i="66"/>
  <c r="C5" i="66"/>
  <c r="E5" i="66"/>
  <c r="F5" i="66"/>
  <c r="C6" i="66"/>
  <c r="E6" i="66"/>
  <c r="F6" i="66"/>
  <c r="C7" i="66"/>
  <c r="E7" i="66"/>
  <c r="F7" i="66"/>
  <c r="C8" i="66"/>
  <c r="E8" i="66"/>
  <c r="F8" i="66"/>
  <c r="C9" i="66"/>
  <c r="E9" i="66"/>
  <c r="F9" i="66"/>
  <c r="C10" i="66"/>
  <c r="E10" i="66"/>
  <c r="F10" i="66"/>
  <c r="C11" i="66"/>
  <c r="E11" i="66"/>
  <c r="F11" i="66"/>
  <c r="C12" i="66"/>
  <c r="E12" i="66"/>
  <c r="F12" i="66"/>
  <c r="C13" i="66"/>
  <c r="E13" i="66"/>
  <c r="F13" i="66"/>
  <c r="C14" i="66"/>
  <c r="E14" i="66"/>
  <c r="F14" i="66"/>
  <c r="C15" i="66"/>
  <c r="E15" i="66"/>
  <c r="F15" i="66"/>
  <c r="C16" i="66"/>
  <c r="E16" i="66"/>
  <c r="F16" i="66"/>
  <c r="C17" i="66"/>
  <c r="E17" i="66"/>
  <c r="F17" i="66"/>
  <c r="C18" i="66"/>
  <c r="E18" i="66"/>
  <c r="F18" i="66"/>
  <c r="C19" i="66"/>
  <c r="E19" i="66"/>
  <c r="F19" i="66"/>
  <c r="C20" i="66"/>
  <c r="E20" i="66"/>
  <c r="F20" i="66"/>
  <c r="C21" i="66"/>
  <c r="E21" i="66"/>
  <c r="F21" i="66"/>
  <c r="C22" i="66"/>
  <c r="E22" i="66"/>
  <c r="F22" i="66"/>
  <c r="C23" i="66"/>
  <c r="E23" i="66"/>
  <c r="F23" i="66"/>
  <c r="C24" i="66"/>
  <c r="E24" i="66"/>
  <c r="F24" i="66"/>
  <c r="C3" i="67"/>
  <c r="E3" i="67"/>
  <c r="F3" i="67"/>
  <c r="C4" i="67"/>
  <c r="E4" i="67"/>
  <c r="F4" i="67"/>
  <c r="C5" i="67"/>
  <c r="E5" i="67"/>
  <c r="F5" i="67"/>
  <c r="C6" i="67"/>
  <c r="E6" i="67"/>
  <c r="F6" i="67"/>
  <c r="C7" i="67"/>
  <c r="E7" i="67"/>
  <c r="F7" i="67"/>
  <c r="C8" i="67"/>
  <c r="E8" i="67"/>
  <c r="F8" i="67"/>
  <c r="C9" i="67"/>
  <c r="E9" i="67"/>
  <c r="F9" i="67"/>
  <c r="C10" i="67"/>
  <c r="E10" i="67"/>
  <c r="F10" i="67"/>
  <c r="C11" i="67"/>
  <c r="E11" i="67"/>
  <c r="F11" i="67"/>
  <c r="C12" i="67"/>
  <c r="E12" i="67"/>
  <c r="F12" i="67"/>
  <c r="C13" i="67"/>
  <c r="E13" i="67"/>
  <c r="F13" i="67"/>
  <c r="C14" i="67"/>
  <c r="E14" i="67"/>
  <c r="F14" i="67"/>
  <c r="C15" i="67"/>
  <c r="E15" i="67"/>
  <c r="F15" i="67"/>
  <c r="C16" i="67"/>
  <c r="E16" i="67"/>
  <c r="F16" i="67"/>
  <c r="C17" i="67"/>
  <c r="E17" i="67"/>
  <c r="F17" i="67"/>
  <c r="C18" i="67"/>
  <c r="E18" i="67"/>
  <c r="F18" i="67"/>
  <c r="C19" i="67"/>
  <c r="E19" i="67"/>
  <c r="F19" i="67"/>
  <c r="C20" i="67"/>
  <c r="E20" i="67"/>
  <c r="F20" i="67"/>
  <c r="C21" i="67"/>
  <c r="E21" i="67"/>
  <c r="F21" i="67"/>
  <c r="C22" i="67"/>
  <c r="E22" i="67"/>
  <c r="F22" i="67"/>
  <c r="C23" i="67"/>
  <c r="E23" i="67"/>
  <c r="F23" i="67"/>
  <c r="C24" i="67"/>
  <c r="E24" i="67"/>
  <c r="F24" i="67"/>
  <c r="C2" i="35"/>
  <c r="E2" i="35"/>
  <c r="F2" i="35"/>
  <c r="C2" i="36"/>
  <c r="E2" i="36"/>
  <c r="F2" i="36"/>
  <c r="C2" i="37"/>
  <c r="E2" i="37"/>
  <c r="F2" i="37"/>
  <c r="C2" i="38"/>
  <c r="E2" i="38"/>
  <c r="F2" i="38"/>
  <c r="C2" i="39"/>
  <c r="E2" i="39"/>
  <c r="F2" i="39"/>
  <c r="C2" i="40"/>
  <c r="E2" i="40"/>
  <c r="F2" i="40"/>
  <c r="C2" i="41"/>
  <c r="E2" i="41"/>
  <c r="F2" i="41"/>
  <c r="C2" i="42"/>
  <c r="E2" i="42"/>
  <c r="F2" i="42"/>
  <c r="C2" i="43"/>
  <c r="E2" i="43"/>
  <c r="F2" i="43"/>
  <c r="C2" i="44"/>
  <c r="E2" i="44"/>
  <c r="F2" i="44"/>
  <c r="C2" i="45"/>
  <c r="E2" i="45"/>
  <c r="F2" i="45"/>
  <c r="C2" i="46"/>
  <c r="E2" i="46"/>
  <c r="F2" i="46"/>
  <c r="C2" i="47"/>
  <c r="E2" i="47"/>
  <c r="F2" i="47"/>
  <c r="C2" i="48"/>
  <c r="E2" i="48"/>
  <c r="F2" i="48"/>
  <c r="C2" i="49"/>
  <c r="E2" i="49"/>
  <c r="F2" i="49"/>
  <c r="C2" i="51"/>
  <c r="E2" i="51"/>
  <c r="F2" i="51"/>
  <c r="C2" i="52"/>
  <c r="E2" i="52"/>
  <c r="F2" i="52"/>
  <c r="C2" i="53"/>
  <c r="E2" i="53"/>
  <c r="F2" i="53"/>
  <c r="C2" i="54"/>
  <c r="E2" i="54"/>
  <c r="F2" i="54"/>
  <c r="C2" i="55"/>
  <c r="E2" i="55"/>
  <c r="F2" i="55"/>
  <c r="C2" i="56"/>
  <c r="E2" i="56"/>
  <c r="F2" i="56"/>
  <c r="C2" i="57"/>
  <c r="E2" i="57"/>
  <c r="F2" i="57"/>
  <c r="C2" i="58"/>
  <c r="E2" i="58"/>
  <c r="F2" i="58"/>
  <c r="C2" i="59"/>
  <c r="E2" i="59"/>
  <c r="F2" i="59"/>
  <c r="C2" i="60"/>
  <c r="E2" i="60"/>
  <c r="F2" i="60"/>
  <c r="C2" i="61"/>
  <c r="E2" i="61"/>
  <c r="F2" i="61"/>
  <c r="C2" i="62"/>
  <c r="E2" i="62"/>
  <c r="F2" i="62"/>
  <c r="C2" i="63"/>
  <c r="E2" i="63"/>
  <c r="F2" i="63"/>
  <c r="C2" i="64"/>
  <c r="E2" i="64"/>
  <c r="F2" i="64"/>
  <c r="C2" i="65"/>
  <c r="E2" i="65"/>
  <c r="F2" i="65"/>
  <c r="C2" i="66"/>
  <c r="E2" i="66"/>
  <c r="F2" i="66"/>
  <c r="C2" i="67"/>
  <c r="E2" i="67"/>
  <c r="F2" i="67"/>
  <c r="B2" i="67"/>
  <c r="B2" i="66"/>
  <c r="B2" i="65"/>
  <c r="B2" i="64"/>
  <c r="B2" i="63"/>
  <c r="B2" i="62"/>
  <c r="B2" i="61"/>
  <c r="B2" i="60"/>
  <c r="B2" i="59"/>
  <c r="B2" i="58"/>
  <c r="B2" i="57"/>
  <c r="B2" i="56"/>
  <c r="B2" i="55"/>
  <c r="B2" i="54"/>
  <c r="B2" i="53"/>
  <c r="B2" i="52"/>
  <c r="B2" i="51"/>
  <c r="B2" i="49"/>
  <c r="B2" i="48"/>
  <c r="B2" i="47"/>
  <c r="B2" i="46"/>
  <c r="B2" i="45"/>
  <c r="B2" i="44"/>
  <c r="B2" i="43"/>
  <c r="B2" i="42"/>
  <c r="B2" i="41"/>
  <c r="B2" i="40"/>
  <c r="B2" i="39"/>
  <c r="B2" i="38"/>
  <c r="B2" i="37"/>
  <c r="B2" i="36"/>
  <c r="B2" i="35"/>
</calcChain>
</file>

<file path=xl/sharedStrings.xml><?xml version="1.0" encoding="utf-8"?>
<sst xmlns="http://schemas.openxmlformats.org/spreadsheetml/2006/main" count="2533" uniqueCount="70">
  <si>
    <t>Total general</t>
  </si>
  <si>
    <t>EDAD QNAL</t>
  </si>
  <si>
    <t>HOMBRE</t>
  </si>
  <si>
    <t>MUJER</t>
  </si>
  <si>
    <t>(N.E.)</t>
  </si>
  <si>
    <t>Menores de 1 año</t>
  </si>
  <si>
    <t>1 a 4 años</t>
  </si>
  <si>
    <t>10 a 14 años</t>
  </si>
  <si>
    <t>15 a 19 años</t>
  </si>
  <si>
    <t>20 a 24 años</t>
  </si>
  <si>
    <t>25 a 29 años</t>
  </si>
  <si>
    <t>30 a 34 años</t>
  </si>
  <si>
    <t>35 a 39 años</t>
  </si>
  <si>
    <t>40 a 44 años</t>
  </si>
  <si>
    <t>45 a 49 años</t>
  </si>
  <si>
    <t>5 a 9 años</t>
  </si>
  <si>
    <t>50 a 54 años</t>
  </si>
  <si>
    <t>55 a 59 años</t>
  </si>
  <si>
    <t>60 a 64 años</t>
  </si>
  <si>
    <t>65 a 69 años</t>
  </si>
  <si>
    <t>70 a 74 años</t>
  </si>
  <si>
    <t>75 a 79 años</t>
  </si>
  <si>
    <t>80 a 84 años</t>
  </si>
  <si>
    <t>85 a 89 años</t>
  </si>
  <si>
    <t>90 a 94 años</t>
  </si>
  <si>
    <t>95 a 99 años</t>
  </si>
  <si>
    <t>No Especificado</t>
  </si>
  <si>
    <t>No especificado</t>
  </si>
  <si>
    <t>Total</t>
  </si>
  <si>
    <t>Edad Quinquenal</t>
  </si>
  <si>
    <t>Hombre</t>
  </si>
  <si>
    <t>Mujer</t>
  </si>
  <si>
    <t>N.E.</t>
  </si>
  <si>
    <t>Entidad Federativa</t>
  </si>
  <si>
    <t>100 y más años</t>
  </si>
  <si>
    <t>Intersexual</t>
  </si>
  <si>
    <t>INTERSEXUAL</t>
  </si>
  <si>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</si>
  <si>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</si>
  <si>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</si>
  <si>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</si>
  <si>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</si>
  <si>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</si>
  <si>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</si>
  <si>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</si>
  <si>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</si>
  <si>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</si>
  <si>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</si>
  <si>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</si>
  <si>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</si>
  <si>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</si>
  <si>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MORELOS</t>
  </si>
  <si>
    <t>NAYARIT</t>
  </si>
  <si>
    <t>OAXACA</t>
  </si>
  <si>
    <t>PUEBLA</t>
  </si>
  <si>
    <t>QUINTANA ROO</t>
  </si>
  <si>
    <t>SINALOA</t>
  </si>
  <si>
    <t>SONORA</t>
  </si>
  <si>
    <t>TABASCO</t>
  </si>
  <si>
    <t>TAMAULIPAS</t>
  </si>
  <si>
    <t>TLAXCALA</t>
  </si>
  <si>
    <t>VERACRUZ</t>
  </si>
  <si>
    <t>ZACATECAS</t>
  </si>
  <si>
    <t>100 y más</t>
  </si>
  <si>
    <t>MÉXICO</t>
  </si>
  <si>
    <t>MICHOACÁN</t>
  </si>
  <si>
    <t>NUEVO LEÓN</t>
  </si>
  <si>
    <t>QUERÉTARO</t>
  </si>
  <si>
    <t>SAN LUIS POTOSÍ</t>
  </si>
  <si>
    <t>YUCATÁN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</si>
</sst>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9"/>
  <sheetViews>
    <sheetView tabSelected="1" workbookViewId="0">
      <pane ySplit="1" topLeftCell="A2" activePane="bottomLeft" state="frozen"/>
      <selection pane="bottomLeft" activeCell="L5" sqref="L5"/>
    </sheetView>
  </sheetViews>
  <sheetFormatPr baseColWidth="10" defaultColWidth="11.42578125" defaultRowHeight="14.25" x14ac:dyDescent="0.2"/>
  <cols>
    <col min="1" max="2" width="23.28515625" style="3" customWidth="1"/>
    <col min="3" max="7" width="11.42578125" style="2"/>
    <col min="8" max="16384" width="11.42578125" style="4"/>
  </cols>
  <sheetData>
    <row r="1" spans="1:7" x14ac:dyDescent="0.2">
      <c r="A1" s="1" t="s">
        <v>33</v>
      </c>
      <c r="B1" s="1" t="s">
        <v>29</v>
      </c>
      <c r="C1" s="1" t="s">
        <v>30</v>
      </c>
      <c r="D1" s="1" t="s">
        <v>31</v>
      </c>
      <c r="E1" s="1" t="s">
        <v>35</v>
      </c>
      <c r="F1" s="1" t="s">
        <v>32</v>
      </c>
      <c r="G1" s="1" t="s">
        <v>28</v>
      </c>
    </row>
    <row r="2" spans="1:7" x14ac:dyDescent="0.2">
      <c r="A2" s="5" t="s">
        <v>37</v>
      </c>
      <c r="B2" s="5" t="s">
        <v>5</v>
      </c>
      <c r="C2" s="11">
        <v>113</v>
      </c>
      <c r="D2" s="11">
        <v>111</v>
      </c>
      <c r="E2" s="11">
        <v>0</v>
      </c>
      <c r="F2" s="9">
        <v>0</v>
      </c>
      <c r="G2" s="9">
        <f>SUM(C2:F2)</f>
        <v>224</v>
      </c>
    </row>
    <row r="3" spans="1:7" x14ac:dyDescent="0.2">
      <c r="A3" s="5" t="s">
        <v>37</v>
      </c>
      <c r="B3" s="5" t="s">
        <v>6</v>
      </c>
      <c r="C3" s="11">
        <v>998</v>
      </c>
      <c r="D3" s="11">
        <v>715</v>
      </c>
      <c r="E3" s="11">
        <v>0</v>
      </c>
      <c r="F3" s="9">
        <v>0</v>
      </c>
      <c r="G3" s="9">
        <f t="shared" ref="G3:G66" si="0">SUM(C3:F3)</f>
        <v>1713</v>
      </c>
    </row>
    <row r="4" spans="1:7" x14ac:dyDescent="0.2">
      <c r="A4" s="5" t="s">
        <v>37</v>
      </c>
      <c r="B4" s="5" t="s">
        <v>15</v>
      </c>
      <c r="C4" s="11">
        <v>1050</v>
      </c>
      <c r="D4" s="11">
        <v>665</v>
      </c>
      <c r="E4" s="11">
        <v>0</v>
      </c>
      <c r="F4" s="9">
        <v>0</v>
      </c>
      <c r="G4" s="9">
        <f t="shared" si="0"/>
        <v>1715</v>
      </c>
    </row>
    <row r="5" spans="1:7" x14ac:dyDescent="0.2">
      <c r="A5" s="5" t="s">
        <v>37</v>
      </c>
      <c r="B5" s="5" t="s">
        <v>7</v>
      </c>
      <c r="C5" s="11">
        <v>1177</v>
      </c>
      <c r="D5" s="11">
        <v>690</v>
      </c>
      <c r="E5" s="11">
        <v>0</v>
      </c>
      <c r="F5" s="9">
        <v>0</v>
      </c>
      <c r="G5" s="9">
        <f t="shared" si="0"/>
        <v>1867</v>
      </c>
    </row>
    <row r="6" spans="1:7" x14ac:dyDescent="0.2">
      <c r="A6" s="5" t="s">
        <v>37</v>
      </c>
      <c r="B6" s="5" t="s">
        <v>8</v>
      </c>
      <c r="C6" s="11">
        <v>1894</v>
      </c>
      <c r="D6" s="11">
        <v>788</v>
      </c>
      <c r="E6" s="11">
        <v>0</v>
      </c>
      <c r="F6" s="9">
        <v>0</v>
      </c>
      <c r="G6" s="9">
        <f t="shared" si="0"/>
        <v>2682</v>
      </c>
    </row>
    <row r="7" spans="1:7" x14ac:dyDescent="0.2">
      <c r="A7" s="5" t="s">
        <v>37</v>
      </c>
      <c r="B7" s="5" t="s">
        <v>9</v>
      </c>
      <c r="C7" s="11">
        <v>1382</v>
      </c>
      <c r="D7" s="11">
        <v>673</v>
      </c>
      <c r="E7" s="11">
        <v>0</v>
      </c>
      <c r="F7" s="9">
        <v>0</v>
      </c>
      <c r="G7" s="9">
        <f t="shared" si="0"/>
        <v>2055</v>
      </c>
    </row>
    <row r="8" spans="1:7" x14ac:dyDescent="0.2">
      <c r="A8" s="5" t="s">
        <v>37</v>
      </c>
      <c r="B8" s="5" t="s">
        <v>10</v>
      </c>
      <c r="C8" s="11">
        <v>981</v>
      </c>
      <c r="D8" s="11">
        <v>612</v>
      </c>
      <c r="E8" s="11">
        <v>0</v>
      </c>
      <c r="F8" s="9">
        <v>0</v>
      </c>
      <c r="G8" s="9">
        <f t="shared" si="0"/>
        <v>1593</v>
      </c>
    </row>
    <row r="9" spans="1:7" x14ac:dyDescent="0.2">
      <c r="A9" s="5" t="s">
        <v>37</v>
      </c>
      <c r="B9" s="5" t="s">
        <v>11</v>
      </c>
      <c r="C9" s="11">
        <v>795</v>
      </c>
      <c r="D9" s="11">
        <v>534</v>
      </c>
      <c r="E9" s="11">
        <v>0</v>
      </c>
      <c r="F9" s="9">
        <v>0</v>
      </c>
      <c r="G9" s="9">
        <f t="shared" si="0"/>
        <v>1329</v>
      </c>
    </row>
    <row r="10" spans="1:7" x14ac:dyDescent="0.2">
      <c r="A10" s="5" t="s">
        <v>37</v>
      </c>
      <c r="B10" s="5" t="s">
        <v>12</v>
      </c>
      <c r="C10" s="11">
        <v>710</v>
      </c>
      <c r="D10" s="11">
        <v>448</v>
      </c>
      <c r="E10" s="11">
        <v>0</v>
      </c>
      <c r="F10" s="9">
        <v>0</v>
      </c>
      <c r="G10" s="9">
        <f t="shared" si="0"/>
        <v>1158</v>
      </c>
    </row>
    <row r="11" spans="1:7" x14ac:dyDescent="0.2">
      <c r="A11" s="5" t="s">
        <v>37</v>
      </c>
      <c r="B11" s="5" t="s">
        <v>13</v>
      </c>
      <c r="C11" s="11">
        <v>561</v>
      </c>
      <c r="D11" s="11">
        <v>373</v>
      </c>
      <c r="E11" s="11">
        <v>0</v>
      </c>
      <c r="F11" s="9">
        <v>0</v>
      </c>
      <c r="G11" s="9">
        <f t="shared" si="0"/>
        <v>934</v>
      </c>
    </row>
    <row r="12" spans="1:7" x14ac:dyDescent="0.2">
      <c r="A12" s="5" t="s">
        <v>37</v>
      </c>
      <c r="B12" s="5" t="s">
        <v>14</v>
      </c>
      <c r="C12" s="11">
        <v>551</v>
      </c>
      <c r="D12" s="11">
        <v>361</v>
      </c>
      <c r="E12" s="11">
        <v>0</v>
      </c>
      <c r="F12" s="9">
        <v>0</v>
      </c>
      <c r="G12" s="9">
        <f t="shared" si="0"/>
        <v>912</v>
      </c>
    </row>
    <row r="13" spans="1:7" x14ac:dyDescent="0.2">
      <c r="A13" s="5" t="s">
        <v>37</v>
      </c>
      <c r="B13" s="5" t="s">
        <v>16</v>
      </c>
      <c r="C13" s="11">
        <v>397</v>
      </c>
      <c r="D13" s="11">
        <v>366</v>
      </c>
      <c r="E13" s="11">
        <v>0</v>
      </c>
      <c r="F13" s="9">
        <v>0</v>
      </c>
      <c r="G13" s="9">
        <f t="shared" si="0"/>
        <v>763</v>
      </c>
    </row>
    <row r="14" spans="1:7" x14ac:dyDescent="0.2">
      <c r="A14" s="5" t="s">
        <v>37</v>
      </c>
      <c r="B14" s="5" t="s">
        <v>17</v>
      </c>
      <c r="C14" s="11">
        <v>286</v>
      </c>
      <c r="D14" s="11">
        <v>288</v>
      </c>
      <c r="E14" s="11">
        <v>0</v>
      </c>
      <c r="F14" s="9">
        <v>0</v>
      </c>
      <c r="G14" s="9">
        <f t="shared" si="0"/>
        <v>574</v>
      </c>
    </row>
    <row r="15" spans="1:7" x14ac:dyDescent="0.2">
      <c r="A15" s="5" t="s">
        <v>37</v>
      </c>
      <c r="B15" s="5" t="s">
        <v>18</v>
      </c>
      <c r="C15" s="11">
        <v>214</v>
      </c>
      <c r="D15" s="11">
        <v>241</v>
      </c>
      <c r="E15" s="11">
        <v>0</v>
      </c>
      <c r="F15" s="9">
        <v>0</v>
      </c>
      <c r="G15" s="9">
        <f t="shared" si="0"/>
        <v>455</v>
      </c>
    </row>
    <row r="16" spans="1:7" x14ac:dyDescent="0.2">
      <c r="A16" s="5" t="s">
        <v>37</v>
      </c>
      <c r="B16" s="5" t="s">
        <v>19</v>
      </c>
      <c r="C16" s="11">
        <v>167</v>
      </c>
      <c r="D16" s="11">
        <v>177</v>
      </c>
      <c r="E16" s="11">
        <v>0</v>
      </c>
      <c r="F16" s="9">
        <v>0</v>
      </c>
      <c r="G16" s="9">
        <f t="shared" si="0"/>
        <v>344</v>
      </c>
    </row>
    <row r="17" spans="1:7" x14ac:dyDescent="0.2">
      <c r="A17" s="5" t="s">
        <v>37</v>
      </c>
      <c r="B17" s="5" t="s">
        <v>20</v>
      </c>
      <c r="C17" s="11">
        <v>121</v>
      </c>
      <c r="D17" s="11">
        <v>152</v>
      </c>
      <c r="E17" s="11">
        <v>0</v>
      </c>
      <c r="F17" s="9">
        <v>0</v>
      </c>
      <c r="G17" s="9">
        <f t="shared" si="0"/>
        <v>273</v>
      </c>
    </row>
    <row r="18" spans="1:7" x14ac:dyDescent="0.2">
      <c r="A18" s="5" t="s">
        <v>37</v>
      </c>
      <c r="B18" s="5" t="s">
        <v>21</v>
      </c>
      <c r="C18" s="11">
        <v>91</v>
      </c>
      <c r="D18" s="11">
        <v>123</v>
      </c>
      <c r="E18" s="11">
        <v>0</v>
      </c>
      <c r="F18" s="9">
        <v>0</v>
      </c>
      <c r="G18" s="9">
        <f t="shared" si="0"/>
        <v>214</v>
      </c>
    </row>
    <row r="19" spans="1:7" x14ac:dyDescent="0.2">
      <c r="A19" s="5" t="s">
        <v>37</v>
      </c>
      <c r="B19" s="5" t="s">
        <v>22</v>
      </c>
      <c r="C19" s="11">
        <v>66</v>
      </c>
      <c r="D19" s="11">
        <v>81</v>
      </c>
      <c r="E19" s="11">
        <v>0</v>
      </c>
      <c r="F19" s="9">
        <v>0</v>
      </c>
      <c r="G19" s="9">
        <f t="shared" si="0"/>
        <v>147</v>
      </c>
    </row>
    <row r="20" spans="1:7" x14ac:dyDescent="0.2">
      <c r="A20" s="5" t="s">
        <v>37</v>
      </c>
      <c r="B20" s="5" t="s">
        <v>23</v>
      </c>
      <c r="C20" s="11">
        <v>36</v>
      </c>
      <c r="D20" s="11">
        <v>75</v>
      </c>
      <c r="E20" s="11">
        <v>0</v>
      </c>
      <c r="F20" s="9">
        <v>0</v>
      </c>
      <c r="G20" s="9">
        <f t="shared" si="0"/>
        <v>111</v>
      </c>
    </row>
    <row r="21" spans="1:7" x14ac:dyDescent="0.2">
      <c r="A21" s="5" t="s">
        <v>37</v>
      </c>
      <c r="B21" s="5" t="s">
        <v>24</v>
      </c>
      <c r="C21" s="11">
        <v>18</v>
      </c>
      <c r="D21" s="11">
        <v>36</v>
      </c>
      <c r="E21" s="11">
        <v>0</v>
      </c>
      <c r="F21" s="9">
        <v>0</v>
      </c>
      <c r="G21" s="9">
        <f t="shared" si="0"/>
        <v>54</v>
      </c>
    </row>
    <row r="22" spans="1:7" x14ac:dyDescent="0.2">
      <c r="A22" s="5" t="s">
        <v>37</v>
      </c>
      <c r="B22" s="5" t="s">
        <v>25</v>
      </c>
      <c r="C22" s="11">
        <v>4</v>
      </c>
      <c r="D22" s="11">
        <v>8</v>
      </c>
      <c r="E22" s="11">
        <v>0</v>
      </c>
      <c r="F22" s="9">
        <v>0</v>
      </c>
      <c r="G22" s="9">
        <f t="shared" si="0"/>
        <v>12</v>
      </c>
    </row>
    <row r="23" spans="1:7" x14ac:dyDescent="0.2">
      <c r="A23" s="5" t="s">
        <v>37</v>
      </c>
      <c r="B23" s="5" t="s">
        <v>63</v>
      </c>
      <c r="C23" s="11">
        <v>1</v>
      </c>
      <c r="D23" s="11">
        <v>1</v>
      </c>
      <c r="E23" s="11">
        <v>0</v>
      </c>
      <c r="F23" s="9">
        <v>0</v>
      </c>
      <c r="G23" s="9">
        <f t="shared" si="0"/>
        <v>2</v>
      </c>
    </row>
    <row r="24" spans="1:7" x14ac:dyDescent="0.2">
      <c r="A24" s="5" t="s">
        <v>37</v>
      </c>
      <c r="B24" s="5" t="s">
        <v>27</v>
      </c>
      <c r="C24" s="11">
        <v>0</v>
      </c>
      <c r="D24" s="11">
        <v>0</v>
      </c>
      <c r="E24" s="11">
        <v>0</v>
      </c>
      <c r="F24" s="9">
        <v>0</v>
      </c>
      <c r="G24" s="9">
        <f t="shared" si="0"/>
        <v>0</v>
      </c>
    </row>
    <row r="25" spans="1:7" x14ac:dyDescent="0.2">
      <c r="A25" s="7" t="s">
        <v>37</v>
      </c>
      <c r="B25" s="7" t="s">
        <v>28</v>
      </c>
      <c r="C25" s="10">
        <v>11613</v>
      </c>
      <c r="D25" s="10">
        <v>7518</v>
      </c>
      <c r="E25" s="10">
        <v>0</v>
      </c>
      <c r="F25" s="10">
        <v>0</v>
      </c>
      <c r="G25" s="10">
        <f t="shared" si="0"/>
        <v>19131</v>
      </c>
    </row>
    <row r="26" spans="1:7" x14ac:dyDescent="0.2">
      <c r="A26" s="5" t="s">
        <v>38</v>
      </c>
      <c r="B26" s="5" t="s">
        <v>5</v>
      </c>
      <c r="C26" s="11">
        <v>38</v>
      </c>
      <c r="D26" s="11">
        <v>29</v>
      </c>
      <c r="E26" s="11">
        <v>0</v>
      </c>
      <c r="F26" s="9">
        <v>0</v>
      </c>
      <c r="G26" s="9">
        <f t="shared" si="0"/>
        <v>67</v>
      </c>
    </row>
    <row r="27" spans="1:7" x14ac:dyDescent="0.2">
      <c r="A27" s="5" t="s">
        <v>38</v>
      </c>
      <c r="B27" s="5" t="s">
        <v>6</v>
      </c>
      <c r="C27" s="11">
        <v>199</v>
      </c>
      <c r="D27" s="11">
        <v>147</v>
      </c>
      <c r="E27" s="11">
        <v>0</v>
      </c>
      <c r="F27" s="9">
        <v>0</v>
      </c>
      <c r="G27" s="9">
        <f t="shared" si="0"/>
        <v>346</v>
      </c>
    </row>
    <row r="28" spans="1:7" x14ac:dyDescent="0.2">
      <c r="A28" s="5" t="s">
        <v>38</v>
      </c>
      <c r="B28" s="5" t="s">
        <v>15</v>
      </c>
      <c r="C28" s="11">
        <v>197</v>
      </c>
      <c r="D28" s="11">
        <v>127</v>
      </c>
      <c r="E28" s="11">
        <v>0</v>
      </c>
      <c r="F28" s="9">
        <v>0</v>
      </c>
      <c r="G28" s="9">
        <f t="shared" si="0"/>
        <v>324</v>
      </c>
    </row>
    <row r="29" spans="1:7" x14ac:dyDescent="0.2">
      <c r="A29" s="5" t="s">
        <v>38</v>
      </c>
      <c r="B29" s="5" t="s">
        <v>7</v>
      </c>
      <c r="C29" s="11">
        <v>194</v>
      </c>
      <c r="D29" s="11">
        <v>162</v>
      </c>
      <c r="E29" s="11">
        <v>0</v>
      </c>
      <c r="F29" s="9">
        <v>0</v>
      </c>
      <c r="G29" s="9">
        <f t="shared" si="0"/>
        <v>356</v>
      </c>
    </row>
    <row r="30" spans="1:7" x14ac:dyDescent="0.2">
      <c r="A30" s="5" t="s">
        <v>38</v>
      </c>
      <c r="B30" s="5" t="s">
        <v>8</v>
      </c>
      <c r="C30" s="11">
        <v>288</v>
      </c>
      <c r="D30" s="11">
        <v>286</v>
      </c>
      <c r="E30" s="11">
        <v>0</v>
      </c>
      <c r="F30" s="9">
        <v>0</v>
      </c>
      <c r="G30" s="9">
        <f t="shared" si="0"/>
        <v>574</v>
      </c>
    </row>
    <row r="31" spans="1:7" x14ac:dyDescent="0.2">
      <c r="A31" s="5" t="s">
        <v>38</v>
      </c>
      <c r="B31" s="5" t="s">
        <v>9</v>
      </c>
      <c r="C31" s="11">
        <v>311</v>
      </c>
      <c r="D31" s="11">
        <v>278</v>
      </c>
      <c r="E31" s="11">
        <v>0</v>
      </c>
      <c r="F31" s="9">
        <v>0</v>
      </c>
      <c r="G31" s="9">
        <f t="shared" si="0"/>
        <v>589</v>
      </c>
    </row>
    <row r="32" spans="1:7" x14ac:dyDescent="0.2">
      <c r="A32" s="5" t="s">
        <v>38</v>
      </c>
      <c r="B32" s="5" t="s">
        <v>10</v>
      </c>
      <c r="C32" s="11">
        <v>340</v>
      </c>
      <c r="D32" s="11">
        <v>233</v>
      </c>
      <c r="E32" s="11">
        <v>0</v>
      </c>
      <c r="F32" s="9">
        <v>0</v>
      </c>
      <c r="G32" s="9">
        <f t="shared" si="0"/>
        <v>573</v>
      </c>
    </row>
    <row r="33" spans="1:7" x14ac:dyDescent="0.2">
      <c r="A33" s="5" t="s">
        <v>38</v>
      </c>
      <c r="B33" s="5" t="s">
        <v>11</v>
      </c>
      <c r="C33" s="11">
        <v>301</v>
      </c>
      <c r="D33" s="11">
        <v>251</v>
      </c>
      <c r="E33" s="11">
        <v>0</v>
      </c>
      <c r="F33" s="9">
        <v>0</v>
      </c>
      <c r="G33" s="9">
        <f t="shared" si="0"/>
        <v>552</v>
      </c>
    </row>
    <row r="34" spans="1:7" x14ac:dyDescent="0.2">
      <c r="A34" s="5" t="s">
        <v>38</v>
      </c>
      <c r="B34" s="5" t="s">
        <v>12</v>
      </c>
      <c r="C34" s="11">
        <v>278</v>
      </c>
      <c r="D34" s="11">
        <v>174</v>
      </c>
      <c r="E34" s="11">
        <v>0</v>
      </c>
      <c r="F34" s="9">
        <v>0</v>
      </c>
      <c r="G34" s="9">
        <f t="shared" si="0"/>
        <v>452</v>
      </c>
    </row>
    <row r="35" spans="1:7" x14ac:dyDescent="0.2">
      <c r="A35" s="5" t="s">
        <v>38</v>
      </c>
      <c r="B35" s="5" t="s">
        <v>13</v>
      </c>
      <c r="C35" s="11">
        <v>254</v>
      </c>
      <c r="D35" s="11">
        <v>158</v>
      </c>
      <c r="E35" s="11">
        <v>0</v>
      </c>
      <c r="F35" s="9">
        <v>0</v>
      </c>
      <c r="G35" s="9">
        <f t="shared" si="0"/>
        <v>412</v>
      </c>
    </row>
    <row r="36" spans="1:7" x14ac:dyDescent="0.2">
      <c r="A36" s="5" t="s">
        <v>38</v>
      </c>
      <c r="B36" s="5" t="s">
        <v>14</v>
      </c>
      <c r="C36" s="11">
        <v>225</v>
      </c>
      <c r="D36" s="11">
        <v>153</v>
      </c>
      <c r="E36" s="11">
        <v>0</v>
      </c>
      <c r="F36" s="9">
        <v>0</v>
      </c>
      <c r="G36" s="9">
        <f t="shared" si="0"/>
        <v>378</v>
      </c>
    </row>
    <row r="37" spans="1:7" x14ac:dyDescent="0.2">
      <c r="A37" s="5" t="s">
        <v>38</v>
      </c>
      <c r="B37" s="5" t="s">
        <v>16</v>
      </c>
      <c r="C37" s="11">
        <v>221</v>
      </c>
      <c r="D37" s="11">
        <v>133</v>
      </c>
      <c r="E37" s="11">
        <v>0</v>
      </c>
      <c r="F37" s="9">
        <v>0</v>
      </c>
      <c r="G37" s="9">
        <f t="shared" si="0"/>
        <v>354</v>
      </c>
    </row>
    <row r="38" spans="1:7" x14ac:dyDescent="0.2">
      <c r="A38" s="5" t="s">
        <v>38</v>
      </c>
      <c r="B38" s="5" t="s">
        <v>17</v>
      </c>
      <c r="C38" s="11">
        <v>150</v>
      </c>
      <c r="D38" s="11">
        <v>105</v>
      </c>
      <c r="E38" s="11">
        <v>0</v>
      </c>
      <c r="F38" s="9">
        <v>0</v>
      </c>
      <c r="G38" s="9">
        <f t="shared" si="0"/>
        <v>255</v>
      </c>
    </row>
    <row r="39" spans="1:7" x14ac:dyDescent="0.2">
      <c r="A39" s="5" t="s">
        <v>38</v>
      </c>
      <c r="B39" s="5" t="s">
        <v>18</v>
      </c>
      <c r="C39" s="11">
        <v>92</v>
      </c>
      <c r="D39" s="11">
        <v>54</v>
      </c>
      <c r="E39" s="11">
        <v>0</v>
      </c>
      <c r="F39" s="9">
        <v>0</v>
      </c>
      <c r="G39" s="9">
        <f t="shared" si="0"/>
        <v>146</v>
      </c>
    </row>
    <row r="40" spans="1:7" x14ac:dyDescent="0.2">
      <c r="A40" s="5" t="s">
        <v>38</v>
      </c>
      <c r="B40" s="5" t="s">
        <v>19</v>
      </c>
      <c r="C40" s="11">
        <v>63</v>
      </c>
      <c r="D40" s="11">
        <v>48</v>
      </c>
      <c r="E40" s="11">
        <v>0</v>
      </c>
      <c r="F40" s="9">
        <v>0</v>
      </c>
      <c r="G40" s="9">
        <f t="shared" si="0"/>
        <v>111</v>
      </c>
    </row>
    <row r="41" spans="1:7" x14ac:dyDescent="0.2">
      <c r="A41" s="5" t="s">
        <v>38</v>
      </c>
      <c r="B41" s="5" t="s">
        <v>20</v>
      </c>
      <c r="C41" s="11">
        <v>33</v>
      </c>
      <c r="D41" s="11">
        <v>36</v>
      </c>
      <c r="E41" s="11">
        <v>0</v>
      </c>
      <c r="F41" s="9">
        <v>0</v>
      </c>
      <c r="G41" s="9">
        <f t="shared" si="0"/>
        <v>69</v>
      </c>
    </row>
    <row r="42" spans="1:7" x14ac:dyDescent="0.2">
      <c r="A42" s="5" t="s">
        <v>38</v>
      </c>
      <c r="B42" s="5" t="s">
        <v>21</v>
      </c>
      <c r="C42" s="11">
        <v>26</v>
      </c>
      <c r="D42" s="11">
        <v>21</v>
      </c>
      <c r="E42" s="11">
        <v>0</v>
      </c>
      <c r="F42" s="9">
        <v>0</v>
      </c>
      <c r="G42" s="9">
        <f t="shared" si="0"/>
        <v>47</v>
      </c>
    </row>
    <row r="43" spans="1:7" x14ac:dyDescent="0.2">
      <c r="A43" s="5" t="s">
        <v>38</v>
      </c>
      <c r="B43" s="5" t="s">
        <v>22</v>
      </c>
      <c r="C43" s="11">
        <v>12</v>
      </c>
      <c r="D43" s="11">
        <v>12</v>
      </c>
      <c r="E43" s="11">
        <v>0</v>
      </c>
      <c r="F43" s="9">
        <v>0</v>
      </c>
      <c r="G43" s="9">
        <f t="shared" si="0"/>
        <v>24</v>
      </c>
    </row>
    <row r="44" spans="1:7" x14ac:dyDescent="0.2">
      <c r="A44" s="5" t="s">
        <v>38</v>
      </c>
      <c r="B44" s="5" t="s">
        <v>23</v>
      </c>
      <c r="C44" s="11">
        <v>10</v>
      </c>
      <c r="D44" s="11">
        <v>12</v>
      </c>
      <c r="E44" s="11">
        <v>0</v>
      </c>
      <c r="F44" s="9">
        <v>0</v>
      </c>
      <c r="G44" s="9">
        <f t="shared" si="0"/>
        <v>22</v>
      </c>
    </row>
    <row r="45" spans="1:7" x14ac:dyDescent="0.2">
      <c r="A45" s="5" t="s">
        <v>38</v>
      </c>
      <c r="B45" s="5" t="s">
        <v>24</v>
      </c>
      <c r="C45" s="11">
        <v>6</v>
      </c>
      <c r="D45" s="11">
        <v>5</v>
      </c>
      <c r="E45" s="11">
        <v>0</v>
      </c>
      <c r="F45" s="9">
        <v>0</v>
      </c>
      <c r="G45" s="9">
        <f t="shared" si="0"/>
        <v>11</v>
      </c>
    </row>
    <row r="46" spans="1:7" x14ac:dyDescent="0.2">
      <c r="A46" s="5" t="s">
        <v>38</v>
      </c>
      <c r="B46" s="5" t="s">
        <v>25</v>
      </c>
      <c r="C46" s="11">
        <v>2</v>
      </c>
      <c r="D46" s="11">
        <v>3</v>
      </c>
      <c r="E46" s="11">
        <v>0</v>
      </c>
      <c r="F46" s="9">
        <v>0</v>
      </c>
      <c r="G46" s="9">
        <f t="shared" si="0"/>
        <v>5</v>
      </c>
    </row>
    <row r="47" spans="1:7" x14ac:dyDescent="0.2">
      <c r="A47" s="5" t="s">
        <v>38</v>
      </c>
      <c r="B47" s="5" t="s">
        <v>63</v>
      </c>
      <c r="C47" s="11">
        <v>8</v>
      </c>
      <c r="D47" s="11">
        <v>9</v>
      </c>
      <c r="E47" s="11">
        <v>0</v>
      </c>
      <c r="F47" s="9">
        <v>0</v>
      </c>
      <c r="G47" s="9">
        <f t="shared" si="0"/>
        <v>17</v>
      </c>
    </row>
    <row r="48" spans="1:7" x14ac:dyDescent="0.2">
      <c r="A48" s="5" t="s">
        <v>38</v>
      </c>
      <c r="B48" s="5" t="s">
        <v>27</v>
      </c>
      <c r="C48" s="11">
        <v>3</v>
      </c>
      <c r="D48" s="11">
        <v>6</v>
      </c>
      <c r="E48" s="11">
        <v>0</v>
      </c>
      <c r="F48" s="9">
        <v>0</v>
      </c>
      <c r="G48" s="9">
        <f t="shared" si="0"/>
        <v>9</v>
      </c>
    </row>
    <row r="49" spans="1:7" x14ac:dyDescent="0.2">
      <c r="A49" s="7" t="s">
        <v>38</v>
      </c>
      <c r="B49" s="7" t="s">
        <v>28</v>
      </c>
      <c r="C49" s="10">
        <v>3251</v>
      </c>
      <c r="D49" s="10">
        <v>2442</v>
      </c>
      <c r="E49" s="10">
        <v>0</v>
      </c>
      <c r="F49" s="10">
        <v>0</v>
      </c>
      <c r="G49" s="10">
        <f t="shared" si="0"/>
        <v>5693</v>
      </c>
    </row>
    <row r="50" spans="1:7" x14ac:dyDescent="0.2">
      <c r="A50" s="5" t="s">
        <v>39</v>
      </c>
      <c r="B50" s="5" t="s">
        <v>5</v>
      </c>
      <c r="C50" s="11">
        <v>42</v>
      </c>
      <c r="D50" s="11">
        <v>30</v>
      </c>
      <c r="E50" s="11">
        <v>0</v>
      </c>
      <c r="F50" s="9">
        <v>1</v>
      </c>
      <c r="G50" s="9">
        <f t="shared" si="0"/>
        <v>73</v>
      </c>
    </row>
    <row r="51" spans="1:7" x14ac:dyDescent="0.2">
      <c r="A51" s="5" t="s">
        <v>39</v>
      </c>
      <c r="B51" s="5" t="s">
        <v>6</v>
      </c>
      <c r="C51" s="11">
        <v>194</v>
      </c>
      <c r="D51" s="11">
        <v>152</v>
      </c>
      <c r="E51" s="11">
        <v>0</v>
      </c>
      <c r="F51" s="9">
        <v>1</v>
      </c>
      <c r="G51" s="9">
        <f t="shared" si="0"/>
        <v>347</v>
      </c>
    </row>
    <row r="52" spans="1:7" x14ac:dyDescent="0.2">
      <c r="A52" s="5" t="s">
        <v>39</v>
      </c>
      <c r="B52" s="5" t="s">
        <v>15</v>
      </c>
      <c r="C52" s="11">
        <v>176</v>
      </c>
      <c r="D52" s="11">
        <v>112</v>
      </c>
      <c r="E52" s="11">
        <v>0</v>
      </c>
      <c r="F52" s="9">
        <v>0</v>
      </c>
      <c r="G52" s="9">
        <f t="shared" si="0"/>
        <v>288</v>
      </c>
    </row>
    <row r="53" spans="1:7" x14ac:dyDescent="0.2">
      <c r="A53" s="5" t="s">
        <v>39</v>
      </c>
      <c r="B53" s="5" t="s">
        <v>7</v>
      </c>
      <c r="C53" s="11">
        <v>225</v>
      </c>
      <c r="D53" s="11">
        <v>120</v>
      </c>
      <c r="E53" s="11">
        <v>0</v>
      </c>
      <c r="F53" s="9">
        <v>1</v>
      </c>
      <c r="G53" s="9">
        <f t="shared" si="0"/>
        <v>346</v>
      </c>
    </row>
    <row r="54" spans="1:7" x14ac:dyDescent="0.2">
      <c r="A54" s="5" t="s">
        <v>39</v>
      </c>
      <c r="B54" s="5" t="s">
        <v>8</v>
      </c>
      <c r="C54" s="11">
        <v>265</v>
      </c>
      <c r="D54" s="11">
        <v>122</v>
      </c>
      <c r="E54" s="11">
        <v>0</v>
      </c>
      <c r="F54" s="9">
        <v>4</v>
      </c>
      <c r="G54" s="9">
        <f t="shared" si="0"/>
        <v>391</v>
      </c>
    </row>
    <row r="55" spans="1:7" x14ac:dyDescent="0.2">
      <c r="A55" s="5" t="s">
        <v>39</v>
      </c>
      <c r="B55" s="5" t="s">
        <v>9</v>
      </c>
      <c r="C55" s="11">
        <v>362</v>
      </c>
      <c r="D55" s="11">
        <v>153</v>
      </c>
      <c r="E55" s="11">
        <v>0</v>
      </c>
      <c r="F55" s="9">
        <v>5</v>
      </c>
      <c r="G55" s="9">
        <f t="shared" si="0"/>
        <v>520</v>
      </c>
    </row>
    <row r="56" spans="1:7" x14ac:dyDescent="0.2">
      <c r="A56" s="5" t="s">
        <v>39</v>
      </c>
      <c r="B56" s="5" t="s">
        <v>10</v>
      </c>
      <c r="C56" s="11">
        <v>368</v>
      </c>
      <c r="D56" s="11">
        <v>154</v>
      </c>
      <c r="E56" s="11">
        <v>0</v>
      </c>
      <c r="F56" s="9">
        <v>1</v>
      </c>
      <c r="G56" s="9">
        <f t="shared" si="0"/>
        <v>523</v>
      </c>
    </row>
    <row r="57" spans="1:7" x14ac:dyDescent="0.2">
      <c r="A57" s="5" t="s">
        <v>39</v>
      </c>
      <c r="B57" s="5" t="s">
        <v>11</v>
      </c>
      <c r="C57" s="11">
        <v>298</v>
      </c>
      <c r="D57" s="11">
        <v>148</v>
      </c>
      <c r="E57" s="11">
        <v>0</v>
      </c>
      <c r="F57" s="9">
        <v>4</v>
      </c>
      <c r="G57" s="9">
        <f t="shared" si="0"/>
        <v>450</v>
      </c>
    </row>
    <row r="58" spans="1:7" x14ac:dyDescent="0.2">
      <c r="A58" s="5" t="s">
        <v>39</v>
      </c>
      <c r="B58" s="5" t="s">
        <v>12</v>
      </c>
      <c r="C58" s="11">
        <v>254</v>
      </c>
      <c r="D58" s="11">
        <v>113</v>
      </c>
      <c r="E58" s="11">
        <v>0</v>
      </c>
      <c r="F58" s="9">
        <v>4</v>
      </c>
      <c r="G58" s="9">
        <f t="shared" si="0"/>
        <v>371</v>
      </c>
    </row>
    <row r="59" spans="1:7" x14ac:dyDescent="0.2">
      <c r="A59" s="5" t="s">
        <v>39</v>
      </c>
      <c r="B59" s="5" t="s">
        <v>13</v>
      </c>
      <c r="C59" s="11">
        <v>226</v>
      </c>
      <c r="D59" s="11">
        <v>102</v>
      </c>
      <c r="E59" s="11">
        <v>0</v>
      </c>
      <c r="F59" s="9">
        <v>3</v>
      </c>
      <c r="G59" s="9">
        <f t="shared" si="0"/>
        <v>331</v>
      </c>
    </row>
    <row r="60" spans="1:7" x14ac:dyDescent="0.2">
      <c r="A60" s="5" t="s">
        <v>39</v>
      </c>
      <c r="B60" s="5" t="s">
        <v>14</v>
      </c>
      <c r="C60" s="11">
        <v>219</v>
      </c>
      <c r="D60" s="11">
        <v>101</v>
      </c>
      <c r="E60" s="11">
        <v>0</v>
      </c>
      <c r="F60" s="9">
        <v>5</v>
      </c>
      <c r="G60" s="9">
        <f t="shared" si="0"/>
        <v>325</v>
      </c>
    </row>
    <row r="61" spans="1:7" x14ac:dyDescent="0.2">
      <c r="A61" s="5" t="s">
        <v>39</v>
      </c>
      <c r="B61" s="5" t="s">
        <v>16</v>
      </c>
      <c r="C61" s="11">
        <v>190</v>
      </c>
      <c r="D61" s="11">
        <v>86</v>
      </c>
      <c r="E61" s="11">
        <v>1</v>
      </c>
      <c r="F61" s="9">
        <v>2</v>
      </c>
      <c r="G61" s="9">
        <f t="shared" si="0"/>
        <v>279</v>
      </c>
    </row>
    <row r="62" spans="1:7" x14ac:dyDescent="0.2">
      <c r="A62" s="5" t="s">
        <v>39</v>
      </c>
      <c r="B62" s="5" t="s">
        <v>17</v>
      </c>
      <c r="C62" s="11">
        <v>132</v>
      </c>
      <c r="D62" s="11">
        <v>78</v>
      </c>
      <c r="E62" s="11">
        <v>0</v>
      </c>
      <c r="F62" s="9">
        <v>0</v>
      </c>
      <c r="G62" s="9">
        <f t="shared" si="0"/>
        <v>210</v>
      </c>
    </row>
    <row r="63" spans="1:7" x14ac:dyDescent="0.2">
      <c r="A63" s="5" t="s">
        <v>39</v>
      </c>
      <c r="B63" s="5" t="s">
        <v>18</v>
      </c>
      <c r="C63" s="11">
        <v>88</v>
      </c>
      <c r="D63" s="11">
        <v>58</v>
      </c>
      <c r="E63" s="11">
        <v>0</v>
      </c>
      <c r="F63" s="9">
        <v>0</v>
      </c>
      <c r="G63" s="9">
        <f t="shared" si="0"/>
        <v>146</v>
      </c>
    </row>
    <row r="64" spans="1:7" x14ac:dyDescent="0.2">
      <c r="A64" s="5" t="s">
        <v>39</v>
      </c>
      <c r="B64" s="5" t="s">
        <v>19</v>
      </c>
      <c r="C64" s="11">
        <v>57</v>
      </c>
      <c r="D64" s="11">
        <v>47</v>
      </c>
      <c r="E64" s="11">
        <v>0</v>
      </c>
      <c r="F64" s="9">
        <v>3</v>
      </c>
      <c r="G64" s="9">
        <f t="shared" si="0"/>
        <v>107</v>
      </c>
    </row>
    <row r="65" spans="1:7" x14ac:dyDescent="0.2">
      <c r="A65" s="5" t="s">
        <v>39</v>
      </c>
      <c r="B65" s="5" t="s">
        <v>20</v>
      </c>
      <c r="C65" s="11">
        <v>43</v>
      </c>
      <c r="D65" s="11">
        <v>30</v>
      </c>
      <c r="E65" s="11">
        <v>0</v>
      </c>
      <c r="F65" s="9">
        <v>1</v>
      </c>
      <c r="G65" s="9">
        <f t="shared" si="0"/>
        <v>74</v>
      </c>
    </row>
    <row r="66" spans="1:7" x14ac:dyDescent="0.2">
      <c r="A66" s="5" t="s">
        <v>39</v>
      </c>
      <c r="B66" s="5" t="s">
        <v>21</v>
      </c>
      <c r="C66" s="11">
        <v>13</v>
      </c>
      <c r="D66" s="11">
        <v>22</v>
      </c>
      <c r="E66" s="11">
        <v>0</v>
      </c>
      <c r="F66" s="9">
        <v>1</v>
      </c>
      <c r="G66" s="9">
        <f t="shared" si="0"/>
        <v>36</v>
      </c>
    </row>
    <row r="67" spans="1:7" x14ac:dyDescent="0.2">
      <c r="A67" s="5" t="s">
        <v>39</v>
      </c>
      <c r="B67" s="5" t="s">
        <v>22</v>
      </c>
      <c r="C67" s="11">
        <v>13</v>
      </c>
      <c r="D67" s="11">
        <v>22</v>
      </c>
      <c r="E67" s="11">
        <v>0</v>
      </c>
      <c r="F67" s="9">
        <v>0</v>
      </c>
      <c r="G67" s="9">
        <f t="shared" ref="G67:G130" si="1">SUM(C67:F67)</f>
        <v>35</v>
      </c>
    </row>
    <row r="68" spans="1:7" x14ac:dyDescent="0.2">
      <c r="A68" s="5" t="s">
        <v>39</v>
      </c>
      <c r="B68" s="5" t="s">
        <v>23</v>
      </c>
      <c r="C68" s="11">
        <v>9</v>
      </c>
      <c r="D68" s="11">
        <v>12</v>
      </c>
      <c r="E68" s="11">
        <v>0</v>
      </c>
      <c r="F68" s="9">
        <v>0</v>
      </c>
      <c r="G68" s="9">
        <f t="shared" si="1"/>
        <v>21</v>
      </c>
    </row>
    <row r="69" spans="1:7" x14ac:dyDescent="0.2">
      <c r="A69" s="5" t="s">
        <v>39</v>
      </c>
      <c r="B69" s="5" t="s">
        <v>24</v>
      </c>
      <c r="C69" s="11">
        <v>3</v>
      </c>
      <c r="D69" s="11">
        <v>3</v>
      </c>
      <c r="E69" s="11">
        <v>0</v>
      </c>
      <c r="F69" s="9">
        <v>0</v>
      </c>
      <c r="G69" s="9">
        <f t="shared" si="1"/>
        <v>6</v>
      </c>
    </row>
    <row r="70" spans="1:7" x14ac:dyDescent="0.2">
      <c r="A70" s="5" t="s">
        <v>39</v>
      </c>
      <c r="B70" s="5" t="s">
        <v>25</v>
      </c>
      <c r="C70" s="11">
        <v>2</v>
      </c>
      <c r="D70" s="11">
        <v>3</v>
      </c>
      <c r="E70" s="11">
        <v>0</v>
      </c>
      <c r="F70" s="9">
        <v>0</v>
      </c>
      <c r="G70" s="9">
        <f t="shared" si="1"/>
        <v>5</v>
      </c>
    </row>
    <row r="71" spans="1:7" x14ac:dyDescent="0.2">
      <c r="A71" s="5" t="s">
        <v>39</v>
      </c>
      <c r="B71" s="5" t="s">
        <v>63</v>
      </c>
      <c r="C71" s="11">
        <v>2</v>
      </c>
      <c r="D71" s="11">
        <v>2</v>
      </c>
      <c r="E71" s="11">
        <v>0</v>
      </c>
      <c r="F71" s="9">
        <v>0</v>
      </c>
      <c r="G71" s="9">
        <f t="shared" si="1"/>
        <v>4</v>
      </c>
    </row>
    <row r="72" spans="1:7" x14ac:dyDescent="0.2">
      <c r="A72" s="5" t="s">
        <v>39</v>
      </c>
      <c r="B72" s="5" t="s">
        <v>27</v>
      </c>
      <c r="C72" s="11">
        <v>1</v>
      </c>
      <c r="D72" s="11">
        <v>0</v>
      </c>
      <c r="E72" s="11">
        <v>0</v>
      </c>
      <c r="F72" s="9">
        <v>0</v>
      </c>
      <c r="G72" s="9">
        <f t="shared" si="1"/>
        <v>1</v>
      </c>
    </row>
    <row r="73" spans="1:7" x14ac:dyDescent="0.2">
      <c r="A73" s="7" t="s">
        <v>39</v>
      </c>
      <c r="B73" s="7" t="s">
        <v>28</v>
      </c>
      <c r="C73" s="10">
        <v>3182</v>
      </c>
      <c r="D73" s="10">
        <v>1670</v>
      </c>
      <c r="E73" s="10">
        <v>1</v>
      </c>
      <c r="F73" s="10">
        <v>36</v>
      </c>
      <c r="G73" s="10">
        <f t="shared" si="1"/>
        <v>4889</v>
      </c>
    </row>
    <row r="74" spans="1:7" x14ac:dyDescent="0.2">
      <c r="A74" s="5" t="s">
        <v>40</v>
      </c>
      <c r="B74" s="5" t="s">
        <v>5</v>
      </c>
      <c r="C74" s="11">
        <v>34</v>
      </c>
      <c r="D74" s="11">
        <v>33</v>
      </c>
      <c r="E74" s="11">
        <v>0</v>
      </c>
      <c r="F74" s="9">
        <v>0</v>
      </c>
      <c r="G74" s="9">
        <f t="shared" si="1"/>
        <v>67</v>
      </c>
    </row>
    <row r="75" spans="1:7" x14ac:dyDescent="0.2">
      <c r="A75" s="5" t="s">
        <v>40</v>
      </c>
      <c r="B75" s="5" t="s">
        <v>6</v>
      </c>
      <c r="C75" s="11">
        <v>217</v>
      </c>
      <c r="D75" s="11">
        <v>194</v>
      </c>
      <c r="E75" s="11">
        <v>0</v>
      </c>
      <c r="F75" s="9">
        <v>1</v>
      </c>
      <c r="G75" s="9">
        <f t="shared" si="1"/>
        <v>412</v>
      </c>
    </row>
    <row r="76" spans="1:7" x14ac:dyDescent="0.2">
      <c r="A76" s="5" t="s">
        <v>40</v>
      </c>
      <c r="B76" s="5" t="s">
        <v>15</v>
      </c>
      <c r="C76" s="11">
        <v>222</v>
      </c>
      <c r="D76" s="11">
        <v>153</v>
      </c>
      <c r="E76" s="11">
        <v>0</v>
      </c>
      <c r="F76" s="9">
        <v>0</v>
      </c>
      <c r="G76" s="9">
        <f t="shared" si="1"/>
        <v>375</v>
      </c>
    </row>
    <row r="77" spans="1:7" x14ac:dyDescent="0.2">
      <c r="A77" s="5" t="s">
        <v>40</v>
      </c>
      <c r="B77" s="5" t="s">
        <v>7</v>
      </c>
      <c r="C77" s="11">
        <v>246</v>
      </c>
      <c r="D77" s="11">
        <v>119</v>
      </c>
      <c r="E77" s="11">
        <v>0</v>
      </c>
      <c r="F77" s="9">
        <v>1</v>
      </c>
      <c r="G77" s="9">
        <f t="shared" si="1"/>
        <v>366</v>
      </c>
    </row>
    <row r="78" spans="1:7" x14ac:dyDescent="0.2">
      <c r="A78" s="5" t="s">
        <v>40</v>
      </c>
      <c r="B78" s="5" t="s">
        <v>8</v>
      </c>
      <c r="C78" s="11">
        <v>443</v>
      </c>
      <c r="D78" s="11">
        <v>261</v>
      </c>
      <c r="E78" s="11">
        <v>0</v>
      </c>
      <c r="F78" s="9">
        <v>0</v>
      </c>
      <c r="G78" s="9">
        <f t="shared" si="1"/>
        <v>704</v>
      </c>
    </row>
    <row r="79" spans="1:7" x14ac:dyDescent="0.2">
      <c r="A79" s="5" t="s">
        <v>40</v>
      </c>
      <c r="B79" s="5" t="s">
        <v>9</v>
      </c>
      <c r="C79" s="11">
        <v>510</v>
      </c>
      <c r="D79" s="11">
        <v>268</v>
      </c>
      <c r="E79" s="11">
        <v>0</v>
      </c>
      <c r="F79" s="9">
        <v>1</v>
      </c>
      <c r="G79" s="9">
        <f t="shared" si="1"/>
        <v>779</v>
      </c>
    </row>
    <row r="80" spans="1:7" x14ac:dyDescent="0.2">
      <c r="A80" s="5" t="s">
        <v>40</v>
      </c>
      <c r="B80" s="5" t="s">
        <v>10</v>
      </c>
      <c r="C80" s="11">
        <v>546</v>
      </c>
      <c r="D80" s="11">
        <v>286</v>
      </c>
      <c r="E80" s="11">
        <v>0</v>
      </c>
      <c r="F80" s="9">
        <v>0</v>
      </c>
      <c r="G80" s="9">
        <f t="shared" si="1"/>
        <v>832</v>
      </c>
    </row>
    <row r="81" spans="1:7" x14ac:dyDescent="0.2">
      <c r="A81" s="5" t="s">
        <v>40</v>
      </c>
      <c r="B81" s="5" t="s">
        <v>11</v>
      </c>
      <c r="C81" s="11">
        <v>421</v>
      </c>
      <c r="D81" s="11">
        <v>305</v>
      </c>
      <c r="E81" s="11">
        <v>0</v>
      </c>
      <c r="F81" s="9">
        <v>0</v>
      </c>
      <c r="G81" s="9">
        <f t="shared" si="1"/>
        <v>726</v>
      </c>
    </row>
    <row r="82" spans="1:7" x14ac:dyDescent="0.2">
      <c r="A82" s="5" t="s">
        <v>40</v>
      </c>
      <c r="B82" s="5" t="s">
        <v>12</v>
      </c>
      <c r="C82" s="11">
        <v>361</v>
      </c>
      <c r="D82" s="11">
        <v>248</v>
      </c>
      <c r="E82" s="11">
        <v>0</v>
      </c>
      <c r="F82" s="9">
        <v>0</v>
      </c>
      <c r="G82" s="9">
        <f t="shared" si="1"/>
        <v>609</v>
      </c>
    </row>
    <row r="83" spans="1:7" x14ac:dyDescent="0.2">
      <c r="A83" s="5" t="s">
        <v>40</v>
      </c>
      <c r="B83" s="5" t="s">
        <v>13</v>
      </c>
      <c r="C83" s="11">
        <v>333</v>
      </c>
      <c r="D83" s="11">
        <v>190</v>
      </c>
      <c r="E83" s="11">
        <v>0</v>
      </c>
      <c r="F83" s="9">
        <v>0</v>
      </c>
      <c r="G83" s="9">
        <f t="shared" si="1"/>
        <v>523</v>
      </c>
    </row>
    <row r="84" spans="1:7" x14ac:dyDescent="0.2">
      <c r="A84" s="5" t="s">
        <v>40</v>
      </c>
      <c r="B84" s="5" t="s">
        <v>14</v>
      </c>
      <c r="C84" s="11">
        <v>264</v>
      </c>
      <c r="D84" s="11">
        <v>173</v>
      </c>
      <c r="E84" s="11">
        <v>0</v>
      </c>
      <c r="F84" s="9">
        <v>0</v>
      </c>
      <c r="G84" s="9">
        <f t="shared" si="1"/>
        <v>437</v>
      </c>
    </row>
    <row r="85" spans="1:7" x14ac:dyDescent="0.2">
      <c r="A85" s="5" t="s">
        <v>40</v>
      </c>
      <c r="B85" s="5" t="s">
        <v>16</v>
      </c>
      <c r="C85" s="11">
        <v>191</v>
      </c>
      <c r="D85" s="11">
        <v>132</v>
      </c>
      <c r="E85" s="11">
        <v>0</v>
      </c>
      <c r="F85" s="9">
        <v>0</v>
      </c>
      <c r="G85" s="9">
        <f t="shared" si="1"/>
        <v>323</v>
      </c>
    </row>
    <row r="86" spans="1:7" x14ac:dyDescent="0.2">
      <c r="A86" s="5" t="s">
        <v>40</v>
      </c>
      <c r="B86" s="5" t="s">
        <v>17</v>
      </c>
      <c r="C86" s="11">
        <v>163</v>
      </c>
      <c r="D86" s="11">
        <v>115</v>
      </c>
      <c r="E86" s="11">
        <v>0</v>
      </c>
      <c r="F86" s="9">
        <v>0</v>
      </c>
      <c r="G86" s="9">
        <f t="shared" si="1"/>
        <v>278</v>
      </c>
    </row>
    <row r="87" spans="1:7" x14ac:dyDescent="0.2">
      <c r="A87" s="5" t="s">
        <v>40</v>
      </c>
      <c r="B87" s="5" t="s">
        <v>18</v>
      </c>
      <c r="C87" s="11">
        <v>113</v>
      </c>
      <c r="D87" s="11">
        <v>86</v>
      </c>
      <c r="E87" s="11">
        <v>0</v>
      </c>
      <c r="F87" s="9">
        <v>2</v>
      </c>
      <c r="G87" s="9">
        <f t="shared" si="1"/>
        <v>201</v>
      </c>
    </row>
    <row r="88" spans="1:7" x14ac:dyDescent="0.2">
      <c r="A88" s="5" t="s">
        <v>40</v>
      </c>
      <c r="B88" s="5" t="s">
        <v>19</v>
      </c>
      <c r="C88" s="11">
        <v>80</v>
      </c>
      <c r="D88" s="11">
        <v>70</v>
      </c>
      <c r="E88" s="11">
        <v>0</v>
      </c>
      <c r="F88" s="9">
        <v>0</v>
      </c>
      <c r="G88" s="9">
        <f t="shared" si="1"/>
        <v>150</v>
      </c>
    </row>
    <row r="89" spans="1:7" x14ac:dyDescent="0.2">
      <c r="A89" s="5" t="s">
        <v>40</v>
      </c>
      <c r="B89" s="5" t="s">
        <v>20</v>
      </c>
      <c r="C89" s="11">
        <v>62</v>
      </c>
      <c r="D89" s="11">
        <v>57</v>
      </c>
      <c r="E89" s="11">
        <v>0</v>
      </c>
      <c r="F89" s="9">
        <v>0</v>
      </c>
      <c r="G89" s="9">
        <f t="shared" si="1"/>
        <v>119</v>
      </c>
    </row>
    <row r="90" spans="1:7" x14ac:dyDescent="0.2">
      <c r="A90" s="5" t="s">
        <v>40</v>
      </c>
      <c r="B90" s="5" t="s">
        <v>21</v>
      </c>
      <c r="C90" s="11">
        <v>36</v>
      </c>
      <c r="D90" s="11">
        <v>41</v>
      </c>
      <c r="E90" s="11">
        <v>0</v>
      </c>
      <c r="F90" s="9">
        <v>0</v>
      </c>
      <c r="G90" s="9">
        <f t="shared" si="1"/>
        <v>77</v>
      </c>
    </row>
    <row r="91" spans="1:7" x14ac:dyDescent="0.2">
      <c r="A91" s="5" t="s">
        <v>40</v>
      </c>
      <c r="B91" s="5" t="s">
        <v>22</v>
      </c>
      <c r="C91" s="11">
        <v>16</v>
      </c>
      <c r="D91" s="11">
        <v>21</v>
      </c>
      <c r="E91" s="11">
        <v>0</v>
      </c>
      <c r="F91" s="9">
        <v>0</v>
      </c>
      <c r="G91" s="9">
        <f t="shared" si="1"/>
        <v>37</v>
      </c>
    </row>
    <row r="92" spans="1:7" x14ac:dyDescent="0.2">
      <c r="A92" s="5" t="s">
        <v>40</v>
      </c>
      <c r="B92" s="5" t="s">
        <v>23</v>
      </c>
      <c r="C92" s="11">
        <v>12</v>
      </c>
      <c r="D92" s="11">
        <v>22</v>
      </c>
      <c r="E92" s="11">
        <v>0</v>
      </c>
      <c r="F92" s="9">
        <v>0</v>
      </c>
      <c r="G92" s="9">
        <f t="shared" si="1"/>
        <v>34</v>
      </c>
    </row>
    <row r="93" spans="1:7" x14ac:dyDescent="0.2">
      <c r="A93" s="5" t="s">
        <v>40</v>
      </c>
      <c r="B93" s="5" t="s">
        <v>24</v>
      </c>
      <c r="C93" s="11">
        <v>5</v>
      </c>
      <c r="D93" s="11">
        <v>7</v>
      </c>
      <c r="E93" s="11">
        <v>0</v>
      </c>
      <c r="F93" s="9">
        <v>0</v>
      </c>
      <c r="G93" s="9">
        <f t="shared" si="1"/>
        <v>12</v>
      </c>
    </row>
    <row r="94" spans="1:7" x14ac:dyDescent="0.2">
      <c r="A94" s="5" t="s">
        <v>40</v>
      </c>
      <c r="B94" s="5" t="s">
        <v>25</v>
      </c>
      <c r="C94" s="11">
        <v>3</v>
      </c>
      <c r="D94" s="11">
        <v>5</v>
      </c>
      <c r="E94" s="11">
        <v>0</v>
      </c>
      <c r="F94" s="9">
        <v>0</v>
      </c>
      <c r="G94" s="9">
        <f t="shared" si="1"/>
        <v>8</v>
      </c>
    </row>
    <row r="95" spans="1:7" x14ac:dyDescent="0.2">
      <c r="A95" s="5" t="s">
        <v>40</v>
      </c>
      <c r="B95" s="5" t="s">
        <v>63</v>
      </c>
      <c r="C95" s="11">
        <v>2</v>
      </c>
      <c r="D95" s="11">
        <v>0</v>
      </c>
      <c r="E95" s="11">
        <v>0</v>
      </c>
      <c r="F95" s="9">
        <v>0</v>
      </c>
      <c r="G95" s="9">
        <f t="shared" si="1"/>
        <v>2</v>
      </c>
    </row>
    <row r="96" spans="1:7" x14ac:dyDescent="0.2">
      <c r="A96" s="5" t="s">
        <v>40</v>
      </c>
      <c r="B96" s="5" t="s">
        <v>27</v>
      </c>
      <c r="C96" s="11">
        <v>5</v>
      </c>
      <c r="D96" s="11">
        <v>2</v>
      </c>
      <c r="E96" s="11">
        <v>0</v>
      </c>
      <c r="F96" s="9">
        <v>1</v>
      </c>
      <c r="G96" s="9">
        <f t="shared" si="1"/>
        <v>8</v>
      </c>
    </row>
    <row r="97" spans="1:7" x14ac:dyDescent="0.2">
      <c r="A97" s="7" t="s">
        <v>40</v>
      </c>
      <c r="B97" s="7" t="s">
        <v>28</v>
      </c>
      <c r="C97" s="10">
        <v>4285</v>
      </c>
      <c r="D97" s="10">
        <v>2788</v>
      </c>
      <c r="E97" s="10">
        <v>0</v>
      </c>
      <c r="F97" s="10">
        <v>6</v>
      </c>
      <c r="G97" s="10">
        <f t="shared" si="1"/>
        <v>7079</v>
      </c>
    </row>
    <row r="98" spans="1:7" x14ac:dyDescent="0.2">
      <c r="A98" s="5" t="s">
        <v>41</v>
      </c>
      <c r="B98" s="5" t="s">
        <v>5</v>
      </c>
      <c r="C98" s="11">
        <v>37</v>
      </c>
      <c r="D98" s="11">
        <v>33</v>
      </c>
      <c r="E98" s="11">
        <v>0</v>
      </c>
      <c r="F98" s="11">
        <v>2</v>
      </c>
      <c r="G98" s="9">
        <f t="shared" si="1"/>
        <v>72</v>
      </c>
    </row>
    <row r="99" spans="1:7" x14ac:dyDescent="0.2">
      <c r="A99" s="5" t="s">
        <v>41</v>
      </c>
      <c r="B99" s="5" t="s">
        <v>6</v>
      </c>
      <c r="C99" s="11">
        <v>231</v>
      </c>
      <c r="D99" s="11">
        <v>161</v>
      </c>
      <c r="E99" s="11">
        <v>0</v>
      </c>
      <c r="F99" s="11">
        <v>1</v>
      </c>
      <c r="G99" s="9">
        <f t="shared" si="1"/>
        <v>393</v>
      </c>
    </row>
    <row r="100" spans="1:7" x14ac:dyDescent="0.2">
      <c r="A100" s="5" t="s">
        <v>41</v>
      </c>
      <c r="B100" s="5" t="s">
        <v>15</v>
      </c>
      <c r="C100" s="11">
        <v>327</v>
      </c>
      <c r="D100" s="11">
        <v>179</v>
      </c>
      <c r="E100" s="11">
        <v>0</v>
      </c>
      <c r="F100" s="11">
        <v>0</v>
      </c>
      <c r="G100" s="9">
        <f t="shared" si="1"/>
        <v>506</v>
      </c>
    </row>
    <row r="101" spans="1:7" x14ac:dyDescent="0.2">
      <c r="A101" s="5" t="s">
        <v>41</v>
      </c>
      <c r="B101" s="5" t="s">
        <v>7</v>
      </c>
      <c r="C101" s="11">
        <v>466</v>
      </c>
      <c r="D101" s="11">
        <v>250</v>
      </c>
      <c r="E101" s="11">
        <v>0</v>
      </c>
      <c r="F101" s="11">
        <v>1</v>
      </c>
      <c r="G101" s="9">
        <f t="shared" si="1"/>
        <v>717</v>
      </c>
    </row>
    <row r="102" spans="1:7" x14ac:dyDescent="0.2">
      <c r="A102" s="5" t="s">
        <v>41</v>
      </c>
      <c r="B102" s="5" t="s">
        <v>8</v>
      </c>
      <c r="C102" s="11">
        <v>1049</v>
      </c>
      <c r="D102" s="11">
        <v>543</v>
      </c>
      <c r="E102" s="11">
        <v>0</v>
      </c>
      <c r="F102" s="11">
        <v>3</v>
      </c>
      <c r="G102" s="9">
        <f t="shared" si="1"/>
        <v>1595</v>
      </c>
    </row>
    <row r="103" spans="1:7" x14ac:dyDescent="0.2">
      <c r="A103" s="5" t="s">
        <v>41</v>
      </c>
      <c r="B103" s="5" t="s">
        <v>9</v>
      </c>
      <c r="C103" s="11">
        <v>1025</v>
      </c>
      <c r="D103" s="11">
        <v>506</v>
      </c>
      <c r="E103" s="11">
        <v>0</v>
      </c>
      <c r="F103" s="11">
        <v>7</v>
      </c>
      <c r="G103" s="9">
        <f t="shared" si="1"/>
        <v>1538</v>
      </c>
    </row>
    <row r="104" spans="1:7" x14ac:dyDescent="0.2">
      <c r="A104" s="5" t="s">
        <v>41</v>
      </c>
      <c r="B104" s="5" t="s">
        <v>10</v>
      </c>
      <c r="C104" s="11">
        <v>974</v>
      </c>
      <c r="D104" s="11">
        <v>456</v>
      </c>
      <c r="E104" s="11">
        <v>0</v>
      </c>
      <c r="F104" s="11">
        <v>4</v>
      </c>
      <c r="G104" s="9">
        <f t="shared" si="1"/>
        <v>1434</v>
      </c>
    </row>
    <row r="105" spans="1:7" x14ac:dyDescent="0.2">
      <c r="A105" s="5" t="s">
        <v>41</v>
      </c>
      <c r="B105" s="5" t="s">
        <v>11</v>
      </c>
      <c r="C105" s="11">
        <v>783</v>
      </c>
      <c r="D105" s="11">
        <v>452</v>
      </c>
      <c r="E105" s="11">
        <v>0</v>
      </c>
      <c r="F105" s="11">
        <v>2</v>
      </c>
      <c r="G105" s="9">
        <f t="shared" si="1"/>
        <v>1237</v>
      </c>
    </row>
    <row r="106" spans="1:7" x14ac:dyDescent="0.2">
      <c r="A106" s="5" t="s">
        <v>41</v>
      </c>
      <c r="B106" s="5" t="s">
        <v>12</v>
      </c>
      <c r="C106" s="11">
        <v>681</v>
      </c>
      <c r="D106" s="11">
        <v>386</v>
      </c>
      <c r="E106" s="11">
        <v>0</v>
      </c>
      <c r="F106" s="11">
        <v>9</v>
      </c>
      <c r="G106" s="9">
        <f t="shared" si="1"/>
        <v>1076</v>
      </c>
    </row>
    <row r="107" spans="1:7" x14ac:dyDescent="0.2">
      <c r="A107" s="5" t="s">
        <v>41</v>
      </c>
      <c r="B107" s="5" t="s">
        <v>13</v>
      </c>
      <c r="C107" s="11">
        <v>542</v>
      </c>
      <c r="D107" s="11">
        <v>295</v>
      </c>
      <c r="E107" s="11">
        <v>1</v>
      </c>
      <c r="F107" s="11">
        <v>6</v>
      </c>
      <c r="G107" s="9">
        <f t="shared" si="1"/>
        <v>844</v>
      </c>
    </row>
    <row r="108" spans="1:7" x14ac:dyDescent="0.2">
      <c r="A108" s="5" t="s">
        <v>41</v>
      </c>
      <c r="B108" s="5" t="s">
        <v>14</v>
      </c>
      <c r="C108" s="11">
        <v>427</v>
      </c>
      <c r="D108" s="11">
        <v>214</v>
      </c>
      <c r="E108" s="11">
        <v>0</v>
      </c>
      <c r="F108" s="11">
        <v>6</v>
      </c>
      <c r="G108" s="9">
        <f t="shared" si="1"/>
        <v>647</v>
      </c>
    </row>
    <row r="109" spans="1:7" x14ac:dyDescent="0.2">
      <c r="A109" s="5" t="s">
        <v>41</v>
      </c>
      <c r="B109" s="5" t="s">
        <v>16</v>
      </c>
      <c r="C109" s="11">
        <v>377</v>
      </c>
      <c r="D109" s="11">
        <v>179</v>
      </c>
      <c r="E109" s="11">
        <v>0</v>
      </c>
      <c r="F109" s="11">
        <v>3</v>
      </c>
      <c r="G109" s="9">
        <f t="shared" si="1"/>
        <v>559</v>
      </c>
    </row>
    <row r="110" spans="1:7" x14ac:dyDescent="0.2">
      <c r="A110" s="5" t="s">
        <v>41</v>
      </c>
      <c r="B110" s="5" t="s">
        <v>17</v>
      </c>
      <c r="C110" s="11">
        <v>279</v>
      </c>
      <c r="D110" s="11">
        <v>144</v>
      </c>
      <c r="E110" s="11">
        <v>0</v>
      </c>
      <c r="F110" s="11">
        <v>1</v>
      </c>
      <c r="G110" s="9">
        <f t="shared" si="1"/>
        <v>424</v>
      </c>
    </row>
    <row r="111" spans="1:7" x14ac:dyDescent="0.2">
      <c r="A111" s="5" t="s">
        <v>41</v>
      </c>
      <c r="B111" s="5" t="s">
        <v>18</v>
      </c>
      <c r="C111" s="11">
        <v>200</v>
      </c>
      <c r="D111" s="11">
        <v>112</v>
      </c>
      <c r="E111" s="11">
        <v>0</v>
      </c>
      <c r="F111" s="11">
        <v>0</v>
      </c>
      <c r="G111" s="9">
        <f t="shared" si="1"/>
        <v>312</v>
      </c>
    </row>
    <row r="112" spans="1:7" x14ac:dyDescent="0.2">
      <c r="A112" s="5" t="s">
        <v>41</v>
      </c>
      <c r="B112" s="5" t="s">
        <v>19</v>
      </c>
      <c r="C112" s="11">
        <v>194</v>
      </c>
      <c r="D112" s="11">
        <v>93</v>
      </c>
      <c r="E112" s="11">
        <v>0</v>
      </c>
      <c r="F112" s="11">
        <v>2</v>
      </c>
      <c r="G112" s="9">
        <f t="shared" si="1"/>
        <v>289</v>
      </c>
    </row>
    <row r="113" spans="1:7" x14ac:dyDescent="0.2">
      <c r="A113" s="5" t="s">
        <v>41</v>
      </c>
      <c r="B113" s="5" t="s">
        <v>20</v>
      </c>
      <c r="C113" s="11">
        <v>129</v>
      </c>
      <c r="D113" s="11">
        <v>83</v>
      </c>
      <c r="E113" s="11">
        <v>0</v>
      </c>
      <c r="F113" s="11">
        <v>1</v>
      </c>
      <c r="G113" s="9">
        <f t="shared" si="1"/>
        <v>213</v>
      </c>
    </row>
    <row r="114" spans="1:7" x14ac:dyDescent="0.2">
      <c r="A114" s="5" t="s">
        <v>41</v>
      </c>
      <c r="B114" s="5" t="s">
        <v>21</v>
      </c>
      <c r="C114" s="11">
        <v>68</v>
      </c>
      <c r="D114" s="11">
        <v>59</v>
      </c>
      <c r="E114" s="11">
        <v>1</v>
      </c>
      <c r="F114" s="11">
        <v>0</v>
      </c>
      <c r="G114" s="9">
        <f t="shared" si="1"/>
        <v>128</v>
      </c>
    </row>
    <row r="115" spans="1:7" x14ac:dyDescent="0.2">
      <c r="A115" s="5" t="s">
        <v>41</v>
      </c>
      <c r="B115" s="5" t="s">
        <v>22</v>
      </c>
      <c r="C115" s="11">
        <v>50</v>
      </c>
      <c r="D115" s="11">
        <v>68</v>
      </c>
      <c r="E115" s="11">
        <v>0</v>
      </c>
      <c r="F115" s="11">
        <v>0</v>
      </c>
      <c r="G115" s="9">
        <f t="shared" si="1"/>
        <v>118</v>
      </c>
    </row>
    <row r="116" spans="1:7" x14ac:dyDescent="0.2">
      <c r="A116" s="5" t="s">
        <v>41</v>
      </c>
      <c r="B116" s="5" t="s">
        <v>23</v>
      </c>
      <c r="C116" s="11">
        <v>26</v>
      </c>
      <c r="D116" s="11">
        <v>37</v>
      </c>
      <c r="E116" s="11">
        <v>0</v>
      </c>
      <c r="F116" s="11">
        <v>0</v>
      </c>
      <c r="G116" s="9">
        <f t="shared" si="1"/>
        <v>63</v>
      </c>
    </row>
    <row r="117" spans="1:7" x14ac:dyDescent="0.2">
      <c r="A117" s="5" t="s">
        <v>41</v>
      </c>
      <c r="B117" s="5" t="s">
        <v>24</v>
      </c>
      <c r="C117" s="11">
        <v>11</v>
      </c>
      <c r="D117" s="11">
        <v>16</v>
      </c>
      <c r="E117" s="11">
        <v>0</v>
      </c>
      <c r="F117" s="11">
        <v>0</v>
      </c>
      <c r="G117" s="9">
        <f t="shared" si="1"/>
        <v>27</v>
      </c>
    </row>
    <row r="118" spans="1:7" x14ac:dyDescent="0.2">
      <c r="A118" s="5" t="s">
        <v>41</v>
      </c>
      <c r="B118" s="5" t="s">
        <v>25</v>
      </c>
      <c r="C118" s="11">
        <v>5</v>
      </c>
      <c r="D118" s="11">
        <v>4</v>
      </c>
      <c r="E118" s="11">
        <v>0</v>
      </c>
      <c r="F118" s="11">
        <v>0</v>
      </c>
      <c r="G118" s="9">
        <f t="shared" si="1"/>
        <v>9</v>
      </c>
    </row>
    <row r="119" spans="1:7" x14ac:dyDescent="0.2">
      <c r="A119" s="5" t="s">
        <v>41</v>
      </c>
      <c r="B119" s="5" t="s">
        <v>63</v>
      </c>
      <c r="C119" s="11">
        <v>3</v>
      </c>
      <c r="D119" s="11">
        <v>2</v>
      </c>
      <c r="E119" s="11">
        <v>0</v>
      </c>
      <c r="F119" s="11">
        <v>0</v>
      </c>
      <c r="G119" s="9">
        <f t="shared" si="1"/>
        <v>5</v>
      </c>
    </row>
    <row r="120" spans="1:7" x14ac:dyDescent="0.2">
      <c r="A120" s="5" t="s">
        <v>41</v>
      </c>
      <c r="B120" s="5" t="s">
        <v>27</v>
      </c>
      <c r="C120" s="11">
        <v>5</v>
      </c>
      <c r="D120" s="11">
        <v>1</v>
      </c>
      <c r="E120" s="11">
        <v>0</v>
      </c>
      <c r="F120" s="11">
        <v>1</v>
      </c>
      <c r="G120" s="9">
        <f t="shared" si="1"/>
        <v>7</v>
      </c>
    </row>
    <row r="121" spans="1:7" x14ac:dyDescent="0.2">
      <c r="A121" s="7" t="s">
        <v>41</v>
      </c>
      <c r="B121" s="7" t="s">
        <v>28</v>
      </c>
      <c r="C121" s="10">
        <v>7889</v>
      </c>
      <c r="D121" s="10">
        <v>4273</v>
      </c>
      <c r="E121" s="10">
        <v>2</v>
      </c>
      <c r="F121" s="10">
        <v>49</v>
      </c>
      <c r="G121" s="10">
        <f t="shared" si="1"/>
        <v>12213</v>
      </c>
    </row>
    <row r="122" spans="1:7" x14ac:dyDescent="0.2">
      <c r="A122" s="5" t="s">
        <v>42</v>
      </c>
      <c r="B122" s="5" t="s">
        <v>5</v>
      </c>
      <c r="C122" s="11">
        <v>112</v>
      </c>
      <c r="D122" s="11">
        <v>89</v>
      </c>
      <c r="E122" s="11">
        <v>0</v>
      </c>
      <c r="F122" s="11">
        <v>0</v>
      </c>
      <c r="G122" s="9">
        <f t="shared" si="1"/>
        <v>201</v>
      </c>
    </row>
    <row r="123" spans="1:7" x14ac:dyDescent="0.2">
      <c r="A123" s="5" t="s">
        <v>42</v>
      </c>
      <c r="B123" s="5" t="s">
        <v>6</v>
      </c>
      <c r="C123" s="11">
        <v>1012</v>
      </c>
      <c r="D123" s="11">
        <v>761</v>
      </c>
      <c r="E123" s="11">
        <v>0</v>
      </c>
      <c r="F123" s="11">
        <v>0</v>
      </c>
      <c r="G123" s="9">
        <f t="shared" si="1"/>
        <v>1773</v>
      </c>
    </row>
    <row r="124" spans="1:7" x14ac:dyDescent="0.2">
      <c r="A124" s="5" t="s">
        <v>42</v>
      </c>
      <c r="B124" s="5" t="s">
        <v>15</v>
      </c>
      <c r="C124" s="11">
        <v>1849</v>
      </c>
      <c r="D124" s="11">
        <v>1356</v>
      </c>
      <c r="E124" s="11">
        <v>0</v>
      </c>
      <c r="F124" s="11">
        <v>0</v>
      </c>
      <c r="G124" s="9">
        <f t="shared" si="1"/>
        <v>3205</v>
      </c>
    </row>
    <row r="125" spans="1:7" x14ac:dyDescent="0.2">
      <c r="A125" s="5" t="s">
        <v>42</v>
      </c>
      <c r="B125" s="5" t="s">
        <v>7</v>
      </c>
      <c r="C125" s="11">
        <v>2486</v>
      </c>
      <c r="D125" s="11">
        <v>2007</v>
      </c>
      <c r="E125" s="11">
        <v>0</v>
      </c>
      <c r="F125" s="11">
        <v>2</v>
      </c>
      <c r="G125" s="9">
        <f t="shared" si="1"/>
        <v>4495</v>
      </c>
    </row>
    <row r="126" spans="1:7" x14ac:dyDescent="0.2">
      <c r="A126" s="5" t="s">
        <v>42</v>
      </c>
      <c r="B126" s="5" t="s">
        <v>8</v>
      </c>
      <c r="C126" s="11">
        <v>1719</v>
      </c>
      <c r="D126" s="11">
        <v>1504</v>
      </c>
      <c r="E126" s="11">
        <v>0</v>
      </c>
      <c r="F126" s="11">
        <v>2</v>
      </c>
      <c r="G126" s="9">
        <f t="shared" si="1"/>
        <v>3225</v>
      </c>
    </row>
    <row r="127" spans="1:7" x14ac:dyDescent="0.2">
      <c r="A127" s="5" t="s">
        <v>42</v>
      </c>
      <c r="B127" s="5" t="s">
        <v>9</v>
      </c>
      <c r="C127" s="11">
        <v>1614</v>
      </c>
      <c r="D127" s="11">
        <v>1237</v>
      </c>
      <c r="E127" s="11">
        <v>0</v>
      </c>
      <c r="F127" s="11">
        <v>1</v>
      </c>
      <c r="G127" s="9">
        <f t="shared" si="1"/>
        <v>2852</v>
      </c>
    </row>
    <row r="128" spans="1:7" x14ac:dyDescent="0.2">
      <c r="A128" s="5" t="s">
        <v>42</v>
      </c>
      <c r="B128" s="5" t="s">
        <v>10</v>
      </c>
      <c r="C128" s="11">
        <v>1357</v>
      </c>
      <c r="D128" s="11">
        <v>1236</v>
      </c>
      <c r="E128" s="11">
        <v>0</v>
      </c>
      <c r="F128" s="11">
        <v>3</v>
      </c>
      <c r="G128" s="9">
        <f t="shared" si="1"/>
        <v>2596</v>
      </c>
    </row>
    <row r="129" spans="1:7" x14ac:dyDescent="0.2">
      <c r="A129" s="5" t="s">
        <v>42</v>
      </c>
      <c r="B129" s="5" t="s">
        <v>11</v>
      </c>
      <c r="C129" s="11">
        <v>1209</v>
      </c>
      <c r="D129" s="11">
        <v>1104</v>
      </c>
      <c r="E129" s="11">
        <v>0</v>
      </c>
      <c r="F129" s="11">
        <v>0</v>
      </c>
      <c r="G129" s="9">
        <f t="shared" si="1"/>
        <v>2313</v>
      </c>
    </row>
    <row r="130" spans="1:7" x14ac:dyDescent="0.2">
      <c r="A130" s="5" t="s">
        <v>42</v>
      </c>
      <c r="B130" s="5" t="s">
        <v>12</v>
      </c>
      <c r="C130" s="11">
        <v>1131</v>
      </c>
      <c r="D130" s="11">
        <v>905</v>
      </c>
      <c r="E130" s="11">
        <v>0</v>
      </c>
      <c r="F130" s="11">
        <v>1</v>
      </c>
      <c r="G130" s="9">
        <f t="shared" si="1"/>
        <v>2037</v>
      </c>
    </row>
    <row r="131" spans="1:7" x14ac:dyDescent="0.2">
      <c r="A131" s="5" t="s">
        <v>42</v>
      </c>
      <c r="B131" s="5" t="s">
        <v>13</v>
      </c>
      <c r="C131" s="11">
        <v>930</v>
      </c>
      <c r="D131" s="11">
        <v>760</v>
      </c>
      <c r="E131" s="11">
        <v>0</v>
      </c>
      <c r="F131" s="11">
        <v>0</v>
      </c>
      <c r="G131" s="9">
        <f t="shared" ref="G131:G194" si="2">SUM(C131:F131)</f>
        <v>1690</v>
      </c>
    </row>
    <row r="132" spans="1:7" x14ac:dyDescent="0.2">
      <c r="A132" s="5" t="s">
        <v>42</v>
      </c>
      <c r="B132" s="5" t="s">
        <v>14</v>
      </c>
      <c r="C132" s="11">
        <v>902</v>
      </c>
      <c r="D132" s="11">
        <v>708</v>
      </c>
      <c r="E132" s="11">
        <v>0</v>
      </c>
      <c r="F132" s="11">
        <v>0</v>
      </c>
      <c r="G132" s="9">
        <f t="shared" si="2"/>
        <v>1610</v>
      </c>
    </row>
    <row r="133" spans="1:7" x14ac:dyDescent="0.2">
      <c r="A133" s="5" t="s">
        <v>42</v>
      </c>
      <c r="B133" s="5" t="s">
        <v>16</v>
      </c>
      <c r="C133" s="11">
        <v>842</v>
      </c>
      <c r="D133" s="11">
        <v>678</v>
      </c>
      <c r="E133" s="11">
        <v>0</v>
      </c>
      <c r="F133" s="11">
        <v>0</v>
      </c>
      <c r="G133" s="9">
        <f t="shared" si="2"/>
        <v>1520</v>
      </c>
    </row>
    <row r="134" spans="1:7" x14ac:dyDescent="0.2">
      <c r="A134" s="5" t="s">
        <v>42</v>
      </c>
      <c r="B134" s="5" t="s">
        <v>17</v>
      </c>
      <c r="C134" s="11">
        <v>614</v>
      </c>
      <c r="D134" s="11">
        <v>516</v>
      </c>
      <c r="E134" s="11">
        <v>0</v>
      </c>
      <c r="F134" s="11">
        <v>0</v>
      </c>
      <c r="G134" s="9">
        <f t="shared" si="2"/>
        <v>1130</v>
      </c>
    </row>
    <row r="135" spans="1:7" x14ac:dyDescent="0.2">
      <c r="A135" s="5" t="s">
        <v>42</v>
      </c>
      <c r="B135" s="5" t="s">
        <v>18</v>
      </c>
      <c r="C135" s="11">
        <v>445</v>
      </c>
      <c r="D135" s="11">
        <v>420</v>
      </c>
      <c r="E135" s="11">
        <v>0</v>
      </c>
      <c r="F135" s="11">
        <v>0</v>
      </c>
      <c r="G135" s="9">
        <f t="shared" si="2"/>
        <v>865</v>
      </c>
    </row>
    <row r="136" spans="1:7" x14ac:dyDescent="0.2">
      <c r="A136" s="5" t="s">
        <v>42</v>
      </c>
      <c r="B136" s="5" t="s">
        <v>19</v>
      </c>
      <c r="C136" s="11">
        <v>309</v>
      </c>
      <c r="D136" s="11">
        <v>323</v>
      </c>
      <c r="E136" s="11">
        <v>0</v>
      </c>
      <c r="F136" s="11">
        <v>0</v>
      </c>
      <c r="G136" s="9">
        <f t="shared" si="2"/>
        <v>632</v>
      </c>
    </row>
    <row r="137" spans="1:7" x14ac:dyDescent="0.2">
      <c r="A137" s="5" t="s">
        <v>42</v>
      </c>
      <c r="B137" s="5" t="s">
        <v>20</v>
      </c>
      <c r="C137" s="11">
        <v>208</v>
      </c>
      <c r="D137" s="11">
        <v>268</v>
      </c>
      <c r="E137" s="11">
        <v>0</v>
      </c>
      <c r="F137" s="11">
        <v>0</v>
      </c>
      <c r="G137" s="9">
        <f t="shared" si="2"/>
        <v>476</v>
      </c>
    </row>
    <row r="138" spans="1:7" x14ac:dyDescent="0.2">
      <c r="A138" s="5" t="s">
        <v>42</v>
      </c>
      <c r="B138" s="5" t="s">
        <v>21</v>
      </c>
      <c r="C138" s="11">
        <v>162</v>
      </c>
      <c r="D138" s="11">
        <v>226</v>
      </c>
      <c r="E138" s="11">
        <v>0</v>
      </c>
      <c r="F138" s="11">
        <v>0</v>
      </c>
      <c r="G138" s="9">
        <f t="shared" si="2"/>
        <v>388</v>
      </c>
    </row>
    <row r="139" spans="1:7" x14ac:dyDescent="0.2">
      <c r="A139" s="5" t="s">
        <v>42</v>
      </c>
      <c r="B139" s="5" t="s">
        <v>22</v>
      </c>
      <c r="C139" s="11">
        <v>134</v>
      </c>
      <c r="D139" s="11">
        <v>165</v>
      </c>
      <c r="E139" s="11">
        <v>0</v>
      </c>
      <c r="F139" s="11">
        <v>0</v>
      </c>
      <c r="G139" s="9">
        <f t="shared" si="2"/>
        <v>299</v>
      </c>
    </row>
    <row r="140" spans="1:7" x14ac:dyDescent="0.2">
      <c r="A140" s="5" t="s">
        <v>42</v>
      </c>
      <c r="B140" s="5" t="s">
        <v>23</v>
      </c>
      <c r="C140" s="11">
        <v>51</v>
      </c>
      <c r="D140" s="11">
        <v>99</v>
      </c>
      <c r="E140" s="11">
        <v>0</v>
      </c>
      <c r="F140" s="11">
        <v>0</v>
      </c>
      <c r="G140" s="9">
        <f t="shared" si="2"/>
        <v>150</v>
      </c>
    </row>
    <row r="141" spans="1:7" x14ac:dyDescent="0.2">
      <c r="A141" s="5" t="s">
        <v>42</v>
      </c>
      <c r="B141" s="5" t="s">
        <v>24</v>
      </c>
      <c r="C141" s="11">
        <v>29</v>
      </c>
      <c r="D141" s="11">
        <v>46</v>
      </c>
      <c r="E141" s="11">
        <v>0</v>
      </c>
      <c r="F141" s="11">
        <v>0</v>
      </c>
      <c r="G141" s="9">
        <f t="shared" si="2"/>
        <v>75</v>
      </c>
    </row>
    <row r="142" spans="1:7" x14ac:dyDescent="0.2">
      <c r="A142" s="5" t="s">
        <v>42</v>
      </c>
      <c r="B142" s="5" t="s">
        <v>25</v>
      </c>
      <c r="C142" s="11">
        <v>6</v>
      </c>
      <c r="D142" s="11">
        <v>9</v>
      </c>
      <c r="E142" s="11">
        <v>0</v>
      </c>
      <c r="F142" s="11">
        <v>0</v>
      </c>
      <c r="G142" s="9">
        <f t="shared" si="2"/>
        <v>15</v>
      </c>
    </row>
    <row r="143" spans="1:7" x14ac:dyDescent="0.2">
      <c r="A143" s="5" t="s">
        <v>42</v>
      </c>
      <c r="B143" s="5" t="s">
        <v>63</v>
      </c>
      <c r="C143" s="11">
        <v>11</v>
      </c>
      <c r="D143" s="11">
        <v>16</v>
      </c>
      <c r="E143" s="11">
        <v>0</v>
      </c>
      <c r="F143" s="11">
        <v>0</v>
      </c>
      <c r="G143" s="9">
        <f t="shared" si="2"/>
        <v>27</v>
      </c>
    </row>
    <row r="144" spans="1:7" x14ac:dyDescent="0.2">
      <c r="A144" s="5" t="s">
        <v>42</v>
      </c>
      <c r="B144" s="5" t="s">
        <v>27</v>
      </c>
      <c r="C144" s="11">
        <v>7</v>
      </c>
      <c r="D144" s="11">
        <v>1</v>
      </c>
      <c r="E144" s="11">
        <v>0</v>
      </c>
      <c r="F144" s="11">
        <v>0</v>
      </c>
      <c r="G144" s="9">
        <f t="shared" si="2"/>
        <v>8</v>
      </c>
    </row>
    <row r="145" spans="1:7" x14ac:dyDescent="0.2">
      <c r="A145" s="7" t="s">
        <v>42</v>
      </c>
      <c r="B145" s="7" t="s">
        <v>28</v>
      </c>
      <c r="C145" s="10">
        <v>17139</v>
      </c>
      <c r="D145" s="10">
        <v>14434</v>
      </c>
      <c r="E145" s="10">
        <v>0</v>
      </c>
      <c r="F145" s="10">
        <v>9</v>
      </c>
      <c r="G145" s="10">
        <f t="shared" si="2"/>
        <v>31582</v>
      </c>
    </row>
    <row r="146" spans="1:7" x14ac:dyDescent="0.2">
      <c r="A146" s="5" t="s">
        <v>43</v>
      </c>
      <c r="B146" s="5" t="s">
        <v>5</v>
      </c>
      <c r="C146" s="11">
        <v>361</v>
      </c>
      <c r="D146" s="11">
        <v>314</v>
      </c>
      <c r="E146" s="11">
        <v>0</v>
      </c>
      <c r="F146" s="11">
        <v>1</v>
      </c>
      <c r="G146" s="9">
        <f t="shared" si="2"/>
        <v>676</v>
      </c>
    </row>
    <row r="147" spans="1:7" x14ac:dyDescent="0.2">
      <c r="A147" s="5" t="s">
        <v>43</v>
      </c>
      <c r="B147" s="5" t="s">
        <v>6</v>
      </c>
      <c r="C147" s="11">
        <v>2111</v>
      </c>
      <c r="D147" s="11">
        <v>1661</v>
      </c>
      <c r="E147" s="11">
        <v>0</v>
      </c>
      <c r="F147" s="11">
        <v>0</v>
      </c>
      <c r="G147" s="9">
        <f t="shared" si="2"/>
        <v>3772</v>
      </c>
    </row>
    <row r="148" spans="1:7" x14ac:dyDescent="0.2">
      <c r="A148" s="5" t="s">
        <v>43</v>
      </c>
      <c r="B148" s="5" t="s">
        <v>15</v>
      </c>
      <c r="C148" s="11">
        <v>2322</v>
      </c>
      <c r="D148" s="11">
        <v>1567</v>
      </c>
      <c r="E148" s="11">
        <v>0</v>
      </c>
      <c r="F148" s="11">
        <v>1</v>
      </c>
      <c r="G148" s="9">
        <f t="shared" si="2"/>
        <v>3890</v>
      </c>
    </row>
    <row r="149" spans="1:7" x14ac:dyDescent="0.2">
      <c r="A149" s="5" t="s">
        <v>43</v>
      </c>
      <c r="B149" s="5" t="s">
        <v>7</v>
      </c>
      <c r="C149" s="11">
        <v>2969</v>
      </c>
      <c r="D149" s="11">
        <v>2451</v>
      </c>
      <c r="E149" s="11">
        <v>0</v>
      </c>
      <c r="F149" s="11">
        <v>2</v>
      </c>
      <c r="G149" s="9">
        <f t="shared" si="2"/>
        <v>5422</v>
      </c>
    </row>
    <row r="150" spans="1:7" x14ac:dyDescent="0.2">
      <c r="A150" s="5" t="s">
        <v>43</v>
      </c>
      <c r="B150" s="5" t="s">
        <v>8</v>
      </c>
      <c r="C150" s="11">
        <v>3595</v>
      </c>
      <c r="D150" s="11">
        <v>2841</v>
      </c>
      <c r="E150" s="11">
        <v>0</v>
      </c>
      <c r="F150" s="11">
        <v>5</v>
      </c>
      <c r="G150" s="9">
        <f t="shared" si="2"/>
        <v>6441</v>
      </c>
    </row>
    <row r="151" spans="1:7" x14ac:dyDescent="0.2">
      <c r="A151" s="5" t="s">
        <v>43</v>
      </c>
      <c r="B151" s="5" t="s">
        <v>9</v>
      </c>
      <c r="C151" s="11">
        <v>3669</v>
      </c>
      <c r="D151" s="11">
        <v>2282</v>
      </c>
      <c r="E151" s="11">
        <v>0</v>
      </c>
      <c r="F151" s="11">
        <v>5</v>
      </c>
      <c r="G151" s="9">
        <f t="shared" si="2"/>
        <v>5956</v>
      </c>
    </row>
    <row r="152" spans="1:7" x14ac:dyDescent="0.2">
      <c r="A152" s="5" t="s">
        <v>43</v>
      </c>
      <c r="B152" s="5" t="s">
        <v>10</v>
      </c>
      <c r="C152" s="11">
        <v>3342</v>
      </c>
      <c r="D152" s="11">
        <v>2335</v>
      </c>
      <c r="E152" s="11">
        <v>0</v>
      </c>
      <c r="F152" s="11">
        <v>3</v>
      </c>
      <c r="G152" s="9">
        <f t="shared" si="2"/>
        <v>5680</v>
      </c>
    </row>
    <row r="153" spans="1:7" x14ac:dyDescent="0.2">
      <c r="A153" s="5" t="s">
        <v>43</v>
      </c>
      <c r="B153" s="5" t="s">
        <v>11</v>
      </c>
      <c r="C153" s="11">
        <v>2819</v>
      </c>
      <c r="D153" s="11">
        <v>1911</v>
      </c>
      <c r="E153" s="11">
        <v>0</v>
      </c>
      <c r="F153" s="11">
        <v>0</v>
      </c>
      <c r="G153" s="9">
        <f t="shared" si="2"/>
        <v>4730</v>
      </c>
    </row>
    <row r="154" spans="1:7" x14ac:dyDescent="0.2">
      <c r="A154" s="5" t="s">
        <v>43</v>
      </c>
      <c r="B154" s="5" t="s">
        <v>12</v>
      </c>
      <c r="C154" s="11">
        <v>2246</v>
      </c>
      <c r="D154" s="11">
        <v>1560</v>
      </c>
      <c r="E154" s="11">
        <v>0</v>
      </c>
      <c r="F154" s="11">
        <v>2</v>
      </c>
      <c r="G154" s="9">
        <f t="shared" si="2"/>
        <v>3808</v>
      </c>
    </row>
    <row r="155" spans="1:7" x14ac:dyDescent="0.2">
      <c r="A155" s="5" t="s">
        <v>43</v>
      </c>
      <c r="B155" s="5" t="s">
        <v>13</v>
      </c>
      <c r="C155" s="11">
        <v>1963</v>
      </c>
      <c r="D155" s="11">
        <v>1377</v>
      </c>
      <c r="E155" s="11">
        <v>0</v>
      </c>
      <c r="F155" s="11">
        <v>1</v>
      </c>
      <c r="G155" s="9">
        <f t="shared" si="2"/>
        <v>3341</v>
      </c>
    </row>
    <row r="156" spans="1:7" x14ac:dyDescent="0.2">
      <c r="A156" s="5" t="s">
        <v>43</v>
      </c>
      <c r="B156" s="5" t="s">
        <v>14</v>
      </c>
      <c r="C156" s="11">
        <v>1757</v>
      </c>
      <c r="D156" s="11">
        <v>1422</v>
      </c>
      <c r="E156" s="11">
        <v>0</v>
      </c>
      <c r="F156" s="11">
        <v>0</v>
      </c>
      <c r="G156" s="9">
        <f t="shared" si="2"/>
        <v>3179</v>
      </c>
    </row>
    <row r="157" spans="1:7" x14ac:dyDescent="0.2">
      <c r="A157" s="5" t="s">
        <v>43</v>
      </c>
      <c r="B157" s="5" t="s">
        <v>16</v>
      </c>
      <c r="C157" s="11">
        <v>1489</v>
      </c>
      <c r="D157" s="11">
        <v>1299</v>
      </c>
      <c r="E157" s="11">
        <v>0</v>
      </c>
      <c r="F157" s="11">
        <v>0</v>
      </c>
      <c r="G157" s="9">
        <f t="shared" si="2"/>
        <v>2788</v>
      </c>
    </row>
    <row r="158" spans="1:7" x14ac:dyDescent="0.2">
      <c r="A158" s="5" t="s">
        <v>43</v>
      </c>
      <c r="B158" s="5" t="s">
        <v>17</v>
      </c>
      <c r="C158" s="11">
        <v>1034</v>
      </c>
      <c r="D158" s="11">
        <v>1082</v>
      </c>
      <c r="E158" s="11">
        <v>0</v>
      </c>
      <c r="F158" s="11">
        <v>1</v>
      </c>
      <c r="G158" s="9">
        <f t="shared" si="2"/>
        <v>2117</v>
      </c>
    </row>
    <row r="159" spans="1:7" x14ac:dyDescent="0.2">
      <c r="A159" s="5" t="s">
        <v>43</v>
      </c>
      <c r="B159" s="5" t="s">
        <v>18</v>
      </c>
      <c r="C159" s="11">
        <v>818</v>
      </c>
      <c r="D159" s="11">
        <v>919</v>
      </c>
      <c r="E159" s="11">
        <v>0</v>
      </c>
      <c r="F159" s="11">
        <v>1</v>
      </c>
      <c r="G159" s="9">
        <f t="shared" si="2"/>
        <v>1738</v>
      </c>
    </row>
    <row r="160" spans="1:7" x14ac:dyDescent="0.2">
      <c r="A160" s="5" t="s">
        <v>43</v>
      </c>
      <c r="B160" s="5" t="s">
        <v>19</v>
      </c>
      <c r="C160" s="11">
        <v>531</v>
      </c>
      <c r="D160" s="11">
        <v>630</v>
      </c>
      <c r="E160" s="11">
        <v>0</v>
      </c>
      <c r="F160" s="11">
        <v>0</v>
      </c>
      <c r="G160" s="9">
        <f t="shared" si="2"/>
        <v>1161</v>
      </c>
    </row>
    <row r="161" spans="1:7" x14ac:dyDescent="0.2">
      <c r="A161" s="5" t="s">
        <v>43</v>
      </c>
      <c r="B161" s="5" t="s">
        <v>20</v>
      </c>
      <c r="C161" s="11">
        <v>337</v>
      </c>
      <c r="D161" s="11">
        <v>446</v>
      </c>
      <c r="E161" s="11">
        <v>0</v>
      </c>
      <c r="F161" s="11">
        <v>1</v>
      </c>
      <c r="G161" s="9">
        <f t="shared" si="2"/>
        <v>784</v>
      </c>
    </row>
    <row r="162" spans="1:7" x14ac:dyDescent="0.2">
      <c r="A162" s="5" t="s">
        <v>43</v>
      </c>
      <c r="B162" s="5" t="s">
        <v>21</v>
      </c>
      <c r="C162" s="11">
        <v>205</v>
      </c>
      <c r="D162" s="11">
        <v>356</v>
      </c>
      <c r="E162" s="11">
        <v>0</v>
      </c>
      <c r="F162" s="11">
        <v>0</v>
      </c>
      <c r="G162" s="9">
        <f t="shared" si="2"/>
        <v>561</v>
      </c>
    </row>
    <row r="163" spans="1:7" x14ac:dyDescent="0.2">
      <c r="A163" s="5" t="s">
        <v>43</v>
      </c>
      <c r="B163" s="5" t="s">
        <v>22</v>
      </c>
      <c r="C163" s="11">
        <v>139</v>
      </c>
      <c r="D163" s="11">
        <v>245</v>
      </c>
      <c r="E163" s="11">
        <v>0</v>
      </c>
      <c r="F163" s="11">
        <v>0</v>
      </c>
      <c r="G163" s="9">
        <f t="shared" si="2"/>
        <v>384</v>
      </c>
    </row>
    <row r="164" spans="1:7" x14ac:dyDescent="0.2">
      <c r="A164" s="5" t="s">
        <v>43</v>
      </c>
      <c r="B164" s="5" t="s">
        <v>23</v>
      </c>
      <c r="C164" s="11">
        <v>95</v>
      </c>
      <c r="D164" s="11">
        <v>157</v>
      </c>
      <c r="E164" s="11">
        <v>0</v>
      </c>
      <c r="F164" s="11">
        <v>0</v>
      </c>
      <c r="G164" s="9">
        <f t="shared" si="2"/>
        <v>252</v>
      </c>
    </row>
    <row r="165" spans="1:7" x14ac:dyDescent="0.2">
      <c r="A165" s="5" t="s">
        <v>43</v>
      </c>
      <c r="B165" s="5" t="s">
        <v>24</v>
      </c>
      <c r="C165" s="11">
        <v>21</v>
      </c>
      <c r="D165" s="11">
        <v>81</v>
      </c>
      <c r="E165" s="11">
        <v>0</v>
      </c>
      <c r="F165" s="11">
        <v>0</v>
      </c>
      <c r="G165" s="9">
        <f t="shared" si="2"/>
        <v>102</v>
      </c>
    </row>
    <row r="166" spans="1:7" x14ac:dyDescent="0.2">
      <c r="A166" s="5" t="s">
        <v>43</v>
      </c>
      <c r="B166" s="5" t="s">
        <v>25</v>
      </c>
      <c r="C166" s="11">
        <v>7</v>
      </c>
      <c r="D166" s="11">
        <v>27</v>
      </c>
      <c r="E166" s="11">
        <v>0</v>
      </c>
      <c r="F166" s="11">
        <v>0</v>
      </c>
      <c r="G166" s="9">
        <f t="shared" si="2"/>
        <v>34</v>
      </c>
    </row>
    <row r="167" spans="1:7" x14ac:dyDescent="0.2">
      <c r="A167" s="5" t="s">
        <v>43</v>
      </c>
      <c r="B167" s="5" t="s">
        <v>63</v>
      </c>
      <c r="C167" s="11">
        <v>79</v>
      </c>
      <c r="D167" s="11">
        <v>72</v>
      </c>
      <c r="E167" s="11">
        <v>0</v>
      </c>
      <c r="F167" s="11">
        <v>0</v>
      </c>
      <c r="G167" s="9">
        <f t="shared" si="2"/>
        <v>151</v>
      </c>
    </row>
    <row r="168" spans="1:7" x14ac:dyDescent="0.2">
      <c r="A168" s="5" t="s">
        <v>43</v>
      </c>
      <c r="B168" s="5" t="s">
        <v>27</v>
      </c>
      <c r="C168" s="11">
        <v>1063</v>
      </c>
      <c r="D168" s="11">
        <v>763</v>
      </c>
      <c r="E168" s="11">
        <v>0</v>
      </c>
      <c r="F168" s="11">
        <v>0</v>
      </c>
      <c r="G168" s="9">
        <f t="shared" si="2"/>
        <v>1826</v>
      </c>
    </row>
    <row r="169" spans="1:7" x14ac:dyDescent="0.2">
      <c r="A169" s="7" t="s">
        <v>43</v>
      </c>
      <c r="B169" s="7" t="s">
        <v>28</v>
      </c>
      <c r="C169" s="10">
        <v>32972</v>
      </c>
      <c r="D169" s="10">
        <v>25798</v>
      </c>
      <c r="E169" s="10">
        <v>0</v>
      </c>
      <c r="F169" s="10">
        <v>23</v>
      </c>
      <c r="G169" s="10">
        <f t="shared" si="2"/>
        <v>58793</v>
      </c>
    </row>
    <row r="170" spans="1:7" x14ac:dyDescent="0.2">
      <c r="A170" s="5" t="s">
        <v>44</v>
      </c>
      <c r="B170" s="5" t="s">
        <v>5</v>
      </c>
      <c r="C170" s="11">
        <v>72</v>
      </c>
      <c r="D170" s="11">
        <v>64</v>
      </c>
      <c r="E170" s="11">
        <v>0</v>
      </c>
      <c r="F170" s="11">
        <v>1</v>
      </c>
      <c r="G170" s="9">
        <f t="shared" si="2"/>
        <v>137</v>
      </c>
    </row>
    <row r="171" spans="1:7" x14ac:dyDescent="0.2">
      <c r="A171" s="5" t="s">
        <v>44</v>
      </c>
      <c r="B171" s="5" t="s">
        <v>6</v>
      </c>
      <c r="C171" s="11">
        <v>422</v>
      </c>
      <c r="D171" s="11">
        <v>309</v>
      </c>
      <c r="E171" s="11">
        <v>0</v>
      </c>
      <c r="F171" s="11">
        <v>0</v>
      </c>
      <c r="G171" s="9">
        <f t="shared" si="2"/>
        <v>731</v>
      </c>
    </row>
    <row r="172" spans="1:7" x14ac:dyDescent="0.2">
      <c r="A172" s="5" t="s">
        <v>44</v>
      </c>
      <c r="B172" s="5" t="s">
        <v>15</v>
      </c>
      <c r="C172" s="11">
        <v>404</v>
      </c>
      <c r="D172" s="11">
        <v>261</v>
      </c>
      <c r="E172" s="11">
        <v>0</v>
      </c>
      <c r="F172" s="11">
        <v>0</v>
      </c>
      <c r="G172" s="9">
        <f t="shared" si="2"/>
        <v>665</v>
      </c>
    </row>
    <row r="173" spans="1:7" x14ac:dyDescent="0.2">
      <c r="A173" s="5" t="s">
        <v>44</v>
      </c>
      <c r="B173" s="5" t="s">
        <v>7</v>
      </c>
      <c r="C173" s="11">
        <v>359</v>
      </c>
      <c r="D173" s="11">
        <v>297</v>
      </c>
      <c r="E173" s="11">
        <v>0</v>
      </c>
      <c r="F173" s="11">
        <v>1</v>
      </c>
      <c r="G173" s="9">
        <f t="shared" si="2"/>
        <v>657</v>
      </c>
    </row>
    <row r="174" spans="1:7" x14ac:dyDescent="0.2">
      <c r="A174" s="5" t="s">
        <v>44</v>
      </c>
      <c r="B174" s="5" t="s">
        <v>8</v>
      </c>
      <c r="C174" s="11">
        <v>396</v>
      </c>
      <c r="D174" s="11">
        <v>688</v>
      </c>
      <c r="E174" s="11">
        <v>1</v>
      </c>
      <c r="F174" s="11">
        <v>0</v>
      </c>
      <c r="G174" s="9">
        <f t="shared" si="2"/>
        <v>1085</v>
      </c>
    </row>
    <row r="175" spans="1:7" x14ac:dyDescent="0.2">
      <c r="A175" s="5" t="s">
        <v>44</v>
      </c>
      <c r="B175" s="5" t="s">
        <v>9</v>
      </c>
      <c r="C175" s="11">
        <v>396</v>
      </c>
      <c r="D175" s="11">
        <v>404</v>
      </c>
      <c r="E175" s="11">
        <v>1</v>
      </c>
      <c r="F175" s="11">
        <v>0</v>
      </c>
      <c r="G175" s="9">
        <f t="shared" si="2"/>
        <v>801</v>
      </c>
    </row>
    <row r="176" spans="1:7" x14ac:dyDescent="0.2">
      <c r="A176" s="5" t="s">
        <v>44</v>
      </c>
      <c r="B176" s="5" t="s">
        <v>10</v>
      </c>
      <c r="C176" s="11">
        <v>326</v>
      </c>
      <c r="D176" s="11">
        <v>318</v>
      </c>
      <c r="E176" s="11">
        <v>0</v>
      </c>
      <c r="F176" s="11">
        <v>1</v>
      </c>
      <c r="G176" s="9">
        <f t="shared" si="2"/>
        <v>645</v>
      </c>
    </row>
    <row r="177" spans="1:7" x14ac:dyDescent="0.2">
      <c r="A177" s="5" t="s">
        <v>44</v>
      </c>
      <c r="B177" s="5" t="s">
        <v>11</v>
      </c>
      <c r="C177" s="11">
        <v>218</v>
      </c>
      <c r="D177" s="11">
        <v>214</v>
      </c>
      <c r="E177" s="11">
        <v>0</v>
      </c>
      <c r="F177" s="11">
        <v>0</v>
      </c>
      <c r="G177" s="9">
        <f t="shared" si="2"/>
        <v>432</v>
      </c>
    </row>
    <row r="178" spans="1:7" x14ac:dyDescent="0.2">
      <c r="A178" s="5" t="s">
        <v>44</v>
      </c>
      <c r="B178" s="5" t="s">
        <v>12</v>
      </c>
      <c r="C178" s="11">
        <v>186</v>
      </c>
      <c r="D178" s="11">
        <v>180</v>
      </c>
      <c r="E178" s="11">
        <v>0</v>
      </c>
      <c r="F178" s="11">
        <v>0</v>
      </c>
      <c r="G178" s="9">
        <f t="shared" si="2"/>
        <v>366</v>
      </c>
    </row>
    <row r="179" spans="1:7" x14ac:dyDescent="0.2">
      <c r="A179" s="5" t="s">
        <v>44</v>
      </c>
      <c r="B179" s="5" t="s">
        <v>13</v>
      </c>
      <c r="C179" s="11">
        <v>154</v>
      </c>
      <c r="D179" s="11">
        <v>152</v>
      </c>
      <c r="E179" s="11">
        <v>0</v>
      </c>
      <c r="F179" s="11">
        <v>0</v>
      </c>
      <c r="G179" s="9">
        <f t="shared" si="2"/>
        <v>306</v>
      </c>
    </row>
    <row r="180" spans="1:7" x14ac:dyDescent="0.2">
      <c r="A180" s="5" t="s">
        <v>44</v>
      </c>
      <c r="B180" s="5" t="s">
        <v>14</v>
      </c>
      <c r="C180" s="11">
        <v>132</v>
      </c>
      <c r="D180" s="11">
        <v>91</v>
      </c>
      <c r="E180" s="11">
        <v>0</v>
      </c>
      <c r="F180" s="11">
        <v>0</v>
      </c>
      <c r="G180" s="9">
        <f t="shared" si="2"/>
        <v>223</v>
      </c>
    </row>
    <row r="181" spans="1:7" x14ac:dyDescent="0.2">
      <c r="A181" s="5" t="s">
        <v>44</v>
      </c>
      <c r="B181" s="5" t="s">
        <v>16</v>
      </c>
      <c r="C181" s="11">
        <v>112</v>
      </c>
      <c r="D181" s="11">
        <v>79</v>
      </c>
      <c r="E181" s="11">
        <v>0</v>
      </c>
      <c r="F181" s="11">
        <v>0</v>
      </c>
      <c r="G181" s="9">
        <f t="shared" si="2"/>
        <v>191</v>
      </c>
    </row>
    <row r="182" spans="1:7" x14ac:dyDescent="0.2">
      <c r="A182" s="5" t="s">
        <v>44</v>
      </c>
      <c r="B182" s="5" t="s">
        <v>17</v>
      </c>
      <c r="C182" s="11">
        <v>89</v>
      </c>
      <c r="D182" s="11">
        <v>47</v>
      </c>
      <c r="E182" s="11">
        <v>0</v>
      </c>
      <c r="F182" s="11">
        <v>0</v>
      </c>
      <c r="G182" s="9">
        <f t="shared" si="2"/>
        <v>136</v>
      </c>
    </row>
    <row r="183" spans="1:7" x14ac:dyDescent="0.2">
      <c r="A183" s="5" t="s">
        <v>44</v>
      </c>
      <c r="B183" s="5" t="s">
        <v>18</v>
      </c>
      <c r="C183" s="11">
        <v>41</v>
      </c>
      <c r="D183" s="11">
        <v>45</v>
      </c>
      <c r="E183" s="11">
        <v>0</v>
      </c>
      <c r="F183" s="11">
        <v>0</v>
      </c>
      <c r="G183" s="9">
        <f t="shared" si="2"/>
        <v>86</v>
      </c>
    </row>
    <row r="184" spans="1:7" x14ac:dyDescent="0.2">
      <c r="A184" s="5" t="s">
        <v>44</v>
      </c>
      <c r="B184" s="5" t="s">
        <v>19</v>
      </c>
      <c r="C184" s="11">
        <v>36</v>
      </c>
      <c r="D184" s="11">
        <v>23</v>
      </c>
      <c r="E184" s="11">
        <v>0</v>
      </c>
      <c r="F184" s="11">
        <v>0</v>
      </c>
      <c r="G184" s="9">
        <f t="shared" si="2"/>
        <v>59</v>
      </c>
    </row>
    <row r="185" spans="1:7" x14ac:dyDescent="0.2">
      <c r="A185" s="5" t="s">
        <v>44</v>
      </c>
      <c r="B185" s="5" t="s">
        <v>20</v>
      </c>
      <c r="C185" s="11">
        <v>31</v>
      </c>
      <c r="D185" s="11">
        <v>18</v>
      </c>
      <c r="E185" s="11">
        <v>0</v>
      </c>
      <c r="F185" s="11">
        <v>0</v>
      </c>
      <c r="G185" s="9">
        <f t="shared" si="2"/>
        <v>49</v>
      </c>
    </row>
    <row r="186" spans="1:7" x14ac:dyDescent="0.2">
      <c r="A186" s="5" t="s">
        <v>44</v>
      </c>
      <c r="B186" s="5" t="s">
        <v>21</v>
      </c>
      <c r="C186" s="11">
        <v>16</v>
      </c>
      <c r="D186" s="11">
        <v>17</v>
      </c>
      <c r="E186" s="11">
        <v>0</v>
      </c>
      <c r="F186" s="11">
        <v>0</v>
      </c>
      <c r="G186" s="9">
        <f t="shared" si="2"/>
        <v>33</v>
      </c>
    </row>
    <row r="187" spans="1:7" x14ac:dyDescent="0.2">
      <c r="A187" s="5" t="s">
        <v>44</v>
      </c>
      <c r="B187" s="5" t="s">
        <v>22</v>
      </c>
      <c r="C187" s="11">
        <v>10</v>
      </c>
      <c r="D187" s="11">
        <v>11</v>
      </c>
      <c r="E187" s="11">
        <v>0</v>
      </c>
      <c r="F187" s="11">
        <v>0</v>
      </c>
      <c r="G187" s="9">
        <f t="shared" si="2"/>
        <v>21</v>
      </c>
    </row>
    <row r="188" spans="1:7" x14ac:dyDescent="0.2">
      <c r="A188" s="5" t="s">
        <v>44</v>
      </c>
      <c r="B188" s="5" t="s">
        <v>23</v>
      </c>
      <c r="C188" s="11">
        <v>5</v>
      </c>
      <c r="D188" s="11">
        <v>10</v>
      </c>
      <c r="E188" s="11">
        <v>0</v>
      </c>
      <c r="F188" s="11">
        <v>0</v>
      </c>
      <c r="G188" s="9">
        <f t="shared" si="2"/>
        <v>15</v>
      </c>
    </row>
    <row r="189" spans="1:7" x14ac:dyDescent="0.2">
      <c r="A189" s="5" t="s">
        <v>44</v>
      </c>
      <c r="B189" s="5" t="s">
        <v>24</v>
      </c>
      <c r="C189" s="11">
        <v>5</v>
      </c>
      <c r="D189" s="11">
        <v>1</v>
      </c>
      <c r="E189" s="11">
        <v>0</v>
      </c>
      <c r="F189" s="11">
        <v>0</v>
      </c>
      <c r="G189" s="9">
        <f t="shared" si="2"/>
        <v>6</v>
      </c>
    </row>
    <row r="190" spans="1:7" x14ac:dyDescent="0.2">
      <c r="A190" s="5" t="s">
        <v>44</v>
      </c>
      <c r="B190" s="5" t="s">
        <v>25</v>
      </c>
      <c r="C190" s="11">
        <v>0</v>
      </c>
      <c r="D190" s="11">
        <v>1</v>
      </c>
      <c r="E190" s="11">
        <v>0</v>
      </c>
      <c r="F190" s="11">
        <v>0</v>
      </c>
      <c r="G190" s="9">
        <f t="shared" si="2"/>
        <v>1</v>
      </c>
    </row>
    <row r="191" spans="1:7" x14ac:dyDescent="0.2">
      <c r="A191" s="5" t="s">
        <v>44</v>
      </c>
      <c r="B191" s="5" t="s">
        <v>63</v>
      </c>
      <c r="C191" s="11">
        <v>4</v>
      </c>
      <c r="D191" s="11">
        <v>3</v>
      </c>
      <c r="E191" s="11">
        <v>0</v>
      </c>
      <c r="F191" s="11">
        <v>0</v>
      </c>
      <c r="G191" s="9">
        <f t="shared" si="2"/>
        <v>7</v>
      </c>
    </row>
    <row r="192" spans="1:7" x14ac:dyDescent="0.2">
      <c r="A192" s="5" t="s">
        <v>44</v>
      </c>
      <c r="B192" s="5" t="s">
        <v>27</v>
      </c>
      <c r="C192" s="11">
        <v>0</v>
      </c>
      <c r="D192" s="11">
        <v>0</v>
      </c>
      <c r="E192" s="11">
        <v>0</v>
      </c>
      <c r="F192" s="11">
        <v>0</v>
      </c>
      <c r="G192" s="9">
        <f t="shared" si="2"/>
        <v>0</v>
      </c>
    </row>
    <row r="193" spans="1:7" x14ac:dyDescent="0.2">
      <c r="A193" s="7" t="s">
        <v>44</v>
      </c>
      <c r="B193" s="7" t="s">
        <v>28</v>
      </c>
      <c r="C193" s="10">
        <v>3414</v>
      </c>
      <c r="D193" s="10">
        <v>3233</v>
      </c>
      <c r="E193" s="10">
        <v>2</v>
      </c>
      <c r="F193" s="10">
        <v>3</v>
      </c>
      <c r="G193" s="10">
        <f t="shared" si="2"/>
        <v>6652</v>
      </c>
    </row>
    <row r="194" spans="1:7" x14ac:dyDescent="0.2">
      <c r="A194" s="5" t="s">
        <v>45</v>
      </c>
      <c r="B194" s="5" t="s">
        <v>5</v>
      </c>
      <c r="C194" s="11">
        <v>10</v>
      </c>
      <c r="D194" s="11">
        <v>7</v>
      </c>
      <c r="E194" s="11">
        <v>0</v>
      </c>
      <c r="F194" s="9">
        <v>0</v>
      </c>
      <c r="G194" s="9">
        <f t="shared" si="2"/>
        <v>17</v>
      </c>
    </row>
    <row r="195" spans="1:7" x14ac:dyDescent="0.2">
      <c r="A195" s="5" t="s">
        <v>45</v>
      </c>
      <c r="B195" s="5" t="s">
        <v>6</v>
      </c>
      <c r="C195" s="11">
        <v>119</v>
      </c>
      <c r="D195" s="11">
        <v>87</v>
      </c>
      <c r="E195" s="11">
        <v>0</v>
      </c>
      <c r="F195" s="9">
        <v>0</v>
      </c>
      <c r="G195" s="9">
        <f t="shared" ref="G195:G258" si="3">SUM(C195:F195)</f>
        <v>206</v>
      </c>
    </row>
    <row r="196" spans="1:7" x14ac:dyDescent="0.2">
      <c r="A196" s="5" t="s">
        <v>45</v>
      </c>
      <c r="B196" s="5" t="s">
        <v>15</v>
      </c>
      <c r="C196" s="11">
        <v>155</v>
      </c>
      <c r="D196" s="11">
        <v>132</v>
      </c>
      <c r="E196" s="11">
        <v>0</v>
      </c>
      <c r="F196" s="9">
        <v>0</v>
      </c>
      <c r="G196" s="9">
        <f t="shared" si="3"/>
        <v>287</v>
      </c>
    </row>
    <row r="197" spans="1:7" x14ac:dyDescent="0.2">
      <c r="A197" s="5" t="s">
        <v>45</v>
      </c>
      <c r="B197" s="5" t="s">
        <v>7</v>
      </c>
      <c r="C197" s="11">
        <v>251</v>
      </c>
      <c r="D197" s="11">
        <v>212</v>
      </c>
      <c r="E197" s="11">
        <v>0</v>
      </c>
      <c r="F197" s="9">
        <v>0</v>
      </c>
      <c r="G197" s="9">
        <f t="shared" si="3"/>
        <v>463</v>
      </c>
    </row>
    <row r="198" spans="1:7" x14ac:dyDescent="0.2">
      <c r="A198" s="5" t="s">
        <v>45</v>
      </c>
      <c r="B198" s="5" t="s">
        <v>8</v>
      </c>
      <c r="C198" s="11">
        <v>469</v>
      </c>
      <c r="D198" s="11">
        <v>362</v>
      </c>
      <c r="E198" s="11">
        <v>0</v>
      </c>
      <c r="F198" s="9">
        <v>0</v>
      </c>
      <c r="G198" s="9">
        <f t="shared" si="3"/>
        <v>831</v>
      </c>
    </row>
    <row r="199" spans="1:7" x14ac:dyDescent="0.2">
      <c r="A199" s="5" t="s">
        <v>45</v>
      </c>
      <c r="B199" s="5" t="s">
        <v>9</v>
      </c>
      <c r="C199" s="11">
        <v>375</v>
      </c>
      <c r="D199" s="11">
        <v>332</v>
      </c>
      <c r="E199" s="11">
        <v>0</v>
      </c>
      <c r="F199" s="9">
        <v>0</v>
      </c>
      <c r="G199" s="9">
        <f t="shared" si="3"/>
        <v>707</v>
      </c>
    </row>
    <row r="200" spans="1:7" x14ac:dyDescent="0.2">
      <c r="A200" s="5" t="s">
        <v>45</v>
      </c>
      <c r="B200" s="5" t="s">
        <v>10</v>
      </c>
      <c r="C200" s="11">
        <v>332</v>
      </c>
      <c r="D200" s="11">
        <v>239</v>
      </c>
      <c r="E200" s="11">
        <v>0</v>
      </c>
      <c r="F200" s="9">
        <v>0</v>
      </c>
      <c r="G200" s="9">
        <f t="shared" si="3"/>
        <v>571</v>
      </c>
    </row>
    <row r="201" spans="1:7" x14ac:dyDescent="0.2">
      <c r="A201" s="5" t="s">
        <v>45</v>
      </c>
      <c r="B201" s="5" t="s">
        <v>11</v>
      </c>
      <c r="C201" s="11">
        <v>251</v>
      </c>
      <c r="D201" s="11">
        <v>238</v>
      </c>
      <c r="E201" s="11">
        <v>0</v>
      </c>
      <c r="F201" s="9">
        <v>0</v>
      </c>
      <c r="G201" s="9">
        <f t="shared" si="3"/>
        <v>489</v>
      </c>
    </row>
    <row r="202" spans="1:7" x14ac:dyDescent="0.2">
      <c r="A202" s="5" t="s">
        <v>45</v>
      </c>
      <c r="B202" s="5" t="s">
        <v>12</v>
      </c>
      <c r="C202" s="11">
        <v>254</v>
      </c>
      <c r="D202" s="11">
        <v>207</v>
      </c>
      <c r="E202" s="11">
        <v>0</v>
      </c>
      <c r="F202" s="9">
        <v>0</v>
      </c>
      <c r="G202" s="9">
        <f t="shared" si="3"/>
        <v>461</v>
      </c>
    </row>
    <row r="203" spans="1:7" x14ac:dyDescent="0.2">
      <c r="A203" s="5" t="s">
        <v>45</v>
      </c>
      <c r="B203" s="5" t="s">
        <v>13</v>
      </c>
      <c r="C203" s="11">
        <v>200</v>
      </c>
      <c r="D203" s="11">
        <v>178</v>
      </c>
      <c r="E203" s="11">
        <v>0</v>
      </c>
      <c r="F203" s="9">
        <v>0</v>
      </c>
      <c r="G203" s="9">
        <f t="shared" si="3"/>
        <v>378</v>
      </c>
    </row>
    <row r="204" spans="1:7" x14ac:dyDescent="0.2">
      <c r="A204" s="5" t="s">
        <v>45</v>
      </c>
      <c r="B204" s="5" t="s">
        <v>14</v>
      </c>
      <c r="C204" s="11">
        <v>210</v>
      </c>
      <c r="D204" s="11">
        <v>145</v>
      </c>
      <c r="E204" s="11">
        <v>0</v>
      </c>
      <c r="F204" s="9">
        <v>0</v>
      </c>
      <c r="G204" s="9">
        <f t="shared" si="3"/>
        <v>355</v>
      </c>
    </row>
    <row r="205" spans="1:7" x14ac:dyDescent="0.2">
      <c r="A205" s="5" t="s">
        <v>45</v>
      </c>
      <c r="B205" s="5" t="s">
        <v>16</v>
      </c>
      <c r="C205" s="11">
        <v>189</v>
      </c>
      <c r="D205" s="11">
        <v>106</v>
      </c>
      <c r="E205" s="11">
        <v>0</v>
      </c>
      <c r="F205" s="9">
        <v>0</v>
      </c>
      <c r="G205" s="9">
        <f t="shared" si="3"/>
        <v>295</v>
      </c>
    </row>
    <row r="206" spans="1:7" x14ac:dyDescent="0.2">
      <c r="A206" s="5" t="s">
        <v>45</v>
      </c>
      <c r="B206" s="5" t="s">
        <v>17</v>
      </c>
      <c r="C206" s="11">
        <v>134</v>
      </c>
      <c r="D206" s="11">
        <v>78</v>
      </c>
      <c r="E206" s="11">
        <v>0</v>
      </c>
      <c r="F206" s="9">
        <v>0</v>
      </c>
      <c r="G206" s="9">
        <f t="shared" si="3"/>
        <v>212</v>
      </c>
    </row>
    <row r="207" spans="1:7" x14ac:dyDescent="0.2">
      <c r="A207" s="5" t="s">
        <v>45</v>
      </c>
      <c r="B207" s="5" t="s">
        <v>18</v>
      </c>
      <c r="C207" s="11">
        <v>118</v>
      </c>
      <c r="D207" s="11">
        <v>55</v>
      </c>
      <c r="E207" s="11">
        <v>0</v>
      </c>
      <c r="F207" s="9">
        <v>0</v>
      </c>
      <c r="G207" s="9">
        <f t="shared" si="3"/>
        <v>173</v>
      </c>
    </row>
    <row r="208" spans="1:7" x14ac:dyDescent="0.2">
      <c r="A208" s="5" t="s">
        <v>45</v>
      </c>
      <c r="B208" s="5" t="s">
        <v>19</v>
      </c>
      <c r="C208" s="11">
        <v>93</v>
      </c>
      <c r="D208" s="11">
        <v>55</v>
      </c>
      <c r="E208" s="11">
        <v>0</v>
      </c>
      <c r="F208" s="9">
        <v>0</v>
      </c>
      <c r="G208" s="9">
        <f t="shared" si="3"/>
        <v>148</v>
      </c>
    </row>
    <row r="209" spans="1:7" x14ac:dyDescent="0.2">
      <c r="A209" s="5" t="s">
        <v>45</v>
      </c>
      <c r="B209" s="5" t="s">
        <v>20</v>
      </c>
      <c r="C209" s="11">
        <v>49</v>
      </c>
      <c r="D209" s="11">
        <v>28</v>
      </c>
      <c r="E209" s="11">
        <v>0</v>
      </c>
      <c r="F209" s="9">
        <v>0</v>
      </c>
      <c r="G209" s="9">
        <f t="shared" si="3"/>
        <v>77</v>
      </c>
    </row>
    <row r="210" spans="1:7" x14ac:dyDescent="0.2">
      <c r="A210" s="5" t="s">
        <v>45</v>
      </c>
      <c r="B210" s="5" t="s">
        <v>21</v>
      </c>
      <c r="C210" s="11">
        <v>26</v>
      </c>
      <c r="D210" s="11">
        <v>22</v>
      </c>
      <c r="E210" s="11">
        <v>0</v>
      </c>
      <c r="F210" s="9">
        <v>0</v>
      </c>
      <c r="G210" s="9">
        <f t="shared" si="3"/>
        <v>48</v>
      </c>
    </row>
    <row r="211" spans="1:7" x14ac:dyDescent="0.2">
      <c r="A211" s="5" t="s">
        <v>45</v>
      </c>
      <c r="B211" s="5" t="s">
        <v>22</v>
      </c>
      <c r="C211" s="11">
        <v>18</v>
      </c>
      <c r="D211" s="11">
        <v>7</v>
      </c>
      <c r="E211" s="11">
        <v>0</v>
      </c>
      <c r="F211" s="9">
        <v>0</v>
      </c>
      <c r="G211" s="9">
        <f t="shared" si="3"/>
        <v>25</v>
      </c>
    </row>
    <row r="212" spans="1:7" x14ac:dyDescent="0.2">
      <c r="A212" s="5" t="s">
        <v>45</v>
      </c>
      <c r="B212" s="5" t="s">
        <v>23</v>
      </c>
      <c r="C212" s="11">
        <v>12</v>
      </c>
      <c r="D212" s="11">
        <v>2</v>
      </c>
      <c r="E212" s="11">
        <v>0</v>
      </c>
      <c r="F212" s="9">
        <v>0</v>
      </c>
      <c r="G212" s="9">
        <f t="shared" si="3"/>
        <v>14</v>
      </c>
    </row>
    <row r="213" spans="1:7" x14ac:dyDescent="0.2">
      <c r="A213" s="5" t="s">
        <v>45</v>
      </c>
      <c r="B213" s="5" t="s">
        <v>24</v>
      </c>
      <c r="C213" s="11">
        <v>3</v>
      </c>
      <c r="D213" s="11">
        <v>2</v>
      </c>
      <c r="E213" s="11">
        <v>0</v>
      </c>
      <c r="F213" s="9">
        <v>0</v>
      </c>
      <c r="G213" s="9">
        <f t="shared" si="3"/>
        <v>5</v>
      </c>
    </row>
    <row r="214" spans="1:7" x14ac:dyDescent="0.2">
      <c r="A214" s="5" t="s">
        <v>45</v>
      </c>
      <c r="B214" s="5" t="s">
        <v>25</v>
      </c>
      <c r="C214" s="11">
        <v>1</v>
      </c>
      <c r="D214" s="11">
        <v>0</v>
      </c>
      <c r="E214" s="11">
        <v>0</v>
      </c>
      <c r="F214" s="9">
        <v>0</v>
      </c>
      <c r="G214" s="9">
        <f t="shared" si="3"/>
        <v>1</v>
      </c>
    </row>
    <row r="215" spans="1:7" x14ac:dyDescent="0.2">
      <c r="A215" s="5" t="s">
        <v>45</v>
      </c>
      <c r="B215" s="5" t="s">
        <v>63</v>
      </c>
      <c r="C215" s="11">
        <v>6</v>
      </c>
      <c r="D215" s="11">
        <v>8</v>
      </c>
      <c r="E215" s="11">
        <v>0</v>
      </c>
      <c r="F215" s="9">
        <v>0</v>
      </c>
      <c r="G215" s="9">
        <f t="shared" si="3"/>
        <v>14</v>
      </c>
    </row>
    <row r="216" spans="1:7" x14ac:dyDescent="0.2">
      <c r="A216" s="5" t="s">
        <v>45</v>
      </c>
      <c r="B216" s="5" t="s">
        <v>27</v>
      </c>
      <c r="C216" s="11">
        <v>0</v>
      </c>
      <c r="D216" s="11">
        <v>0</v>
      </c>
      <c r="E216" s="11">
        <v>0</v>
      </c>
      <c r="F216" s="9">
        <v>0</v>
      </c>
      <c r="G216" s="9">
        <f t="shared" si="3"/>
        <v>0</v>
      </c>
    </row>
    <row r="217" spans="1:7" x14ac:dyDescent="0.2">
      <c r="A217" s="7" t="s">
        <v>45</v>
      </c>
      <c r="B217" s="7" t="s">
        <v>28</v>
      </c>
      <c r="C217" s="10">
        <v>3275</v>
      </c>
      <c r="D217" s="10">
        <v>2502</v>
      </c>
      <c r="E217" s="10">
        <v>0</v>
      </c>
      <c r="F217" s="10">
        <v>0</v>
      </c>
      <c r="G217" s="10">
        <f t="shared" si="3"/>
        <v>5777</v>
      </c>
    </row>
    <row r="218" spans="1:7" x14ac:dyDescent="0.2">
      <c r="A218" s="5" t="s">
        <v>46</v>
      </c>
      <c r="B218" s="5" t="s">
        <v>5</v>
      </c>
      <c r="C218" s="11">
        <v>66</v>
      </c>
      <c r="D218" s="11">
        <v>46</v>
      </c>
      <c r="E218" s="11">
        <v>0</v>
      </c>
      <c r="F218" s="9">
        <v>0</v>
      </c>
      <c r="G218" s="9">
        <f t="shared" si="3"/>
        <v>112</v>
      </c>
    </row>
    <row r="219" spans="1:7" x14ac:dyDescent="0.2">
      <c r="A219" s="5" t="s">
        <v>46</v>
      </c>
      <c r="B219" s="5" t="s">
        <v>6</v>
      </c>
      <c r="C219" s="11">
        <v>503</v>
      </c>
      <c r="D219" s="11">
        <v>353</v>
      </c>
      <c r="E219" s="11">
        <v>0</v>
      </c>
      <c r="F219" s="9">
        <v>0</v>
      </c>
      <c r="G219" s="9">
        <f t="shared" si="3"/>
        <v>856</v>
      </c>
    </row>
    <row r="220" spans="1:7" x14ac:dyDescent="0.2">
      <c r="A220" s="5" t="s">
        <v>46</v>
      </c>
      <c r="B220" s="5" t="s">
        <v>15</v>
      </c>
      <c r="C220" s="11">
        <v>646</v>
      </c>
      <c r="D220" s="11">
        <v>328</v>
      </c>
      <c r="E220" s="11">
        <v>0</v>
      </c>
      <c r="F220" s="9">
        <v>0</v>
      </c>
      <c r="G220" s="9">
        <f t="shared" si="3"/>
        <v>974</v>
      </c>
    </row>
    <row r="221" spans="1:7" x14ac:dyDescent="0.2">
      <c r="A221" s="5" t="s">
        <v>46</v>
      </c>
      <c r="B221" s="5" t="s">
        <v>7</v>
      </c>
      <c r="C221" s="11">
        <v>751</v>
      </c>
      <c r="D221" s="11">
        <v>371</v>
      </c>
      <c r="E221" s="11">
        <v>0</v>
      </c>
      <c r="F221" s="9">
        <v>0</v>
      </c>
      <c r="G221" s="9">
        <f t="shared" si="3"/>
        <v>1122</v>
      </c>
    </row>
    <row r="222" spans="1:7" x14ac:dyDescent="0.2">
      <c r="A222" s="5" t="s">
        <v>46</v>
      </c>
      <c r="B222" s="5" t="s">
        <v>8</v>
      </c>
      <c r="C222" s="11">
        <v>643</v>
      </c>
      <c r="D222" s="11">
        <v>345</v>
      </c>
      <c r="E222" s="11">
        <v>0</v>
      </c>
      <c r="F222" s="9">
        <v>0</v>
      </c>
      <c r="G222" s="9">
        <f t="shared" si="3"/>
        <v>988</v>
      </c>
    </row>
    <row r="223" spans="1:7" x14ac:dyDescent="0.2">
      <c r="A223" s="5" t="s">
        <v>46</v>
      </c>
      <c r="B223" s="5" t="s">
        <v>9</v>
      </c>
      <c r="C223" s="11">
        <v>473</v>
      </c>
      <c r="D223" s="11">
        <v>307</v>
      </c>
      <c r="E223" s="11">
        <v>0</v>
      </c>
      <c r="F223" s="9">
        <v>0</v>
      </c>
      <c r="G223" s="9">
        <f t="shared" si="3"/>
        <v>780</v>
      </c>
    </row>
    <row r="224" spans="1:7" x14ac:dyDescent="0.2">
      <c r="A224" s="5" t="s">
        <v>46</v>
      </c>
      <c r="B224" s="5" t="s">
        <v>10</v>
      </c>
      <c r="C224" s="11">
        <v>397</v>
      </c>
      <c r="D224" s="11">
        <v>279</v>
      </c>
      <c r="E224" s="11">
        <v>0</v>
      </c>
      <c r="F224" s="9">
        <v>0</v>
      </c>
      <c r="G224" s="9">
        <f t="shared" si="3"/>
        <v>676</v>
      </c>
    </row>
    <row r="225" spans="1:7" x14ac:dyDescent="0.2">
      <c r="A225" s="5" t="s">
        <v>46</v>
      </c>
      <c r="B225" s="5" t="s">
        <v>11</v>
      </c>
      <c r="C225" s="11">
        <v>343</v>
      </c>
      <c r="D225" s="11">
        <v>194</v>
      </c>
      <c r="E225" s="11">
        <v>0</v>
      </c>
      <c r="F225" s="9">
        <v>0</v>
      </c>
      <c r="G225" s="9">
        <f t="shared" si="3"/>
        <v>537</v>
      </c>
    </row>
    <row r="226" spans="1:7" x14ac:dyDescent="0.2">
      <c r="A226" s="5" t="s">
        <v>46</v>
      </c>
      <c r="B226" s="5" t="s">
        <v>12</v>
      </c>
      <c r="C226" s="11">
        <v>265</v>
      </c>
      <c r="D226" s="11">
        <v>177</v>
      </c>
      <c r="E226" s="11">
        <v>0</v>
      </c>
      <c r="F226" s="9">
        <v>0</v>
      </c>
      <c r="G226" s="9">
        <f t="shared" si="3"/>
        <v>442</v>
      </c>
    </row>
    <row r="227" spans="1:7" x14ac:dyDescent="0.2">
      <c r="A227" s="5" t="s">
        <v>46</v>
      </c>
      <c r="B227" s="5" t="s">
        <v>13</v>
      </c>
      <c r="C227" s="11">
        <v>254</v>
      </c>
      <c r="D227" s="11">
        <v>166</v>
      </c>
      <c r="E227" s="11">
        <v>0</v>
      </c>
      <c r="F227" s="9">
        <v>0</v>
      </c>
      <c r="G227" s="9">
        <f t="shared" si="3"/>
        <v>420</v>
      </c>
    </row>
    <row r="228" spans="1:7" x14ac:dyDescent="0.2">
      <c r="A228" s="5" t="s">
        <v>46</v>
      </c>
      <c r="B228" s="5" t="s">
        <v>14</v>
      </c>
      <c r="C228" s="11">
        <v>270</v>
      </c>
      <c r="D228" s="11">
        <v>153</v>
      </c>
      <c r="E228" s="11">
        <v>0</v>
      </c>
      <c r="F228" s="9">
        <v>0</v>
      </c>
      <c r="G228" s="9">
        <f t="shared" si="3"/>
        <v>423</v>
      </c>
    </row>
    <row r="229" spans="1:7" x14ac:dyDescent="0.2">
      <c r="A229" s="5" t="s">
        <v>46</v>
      </c>
      <c r="B229" s="5" t="s">
        <v>16</v>
      </c>
      <c r="C229" s="11">
        <v>203</v>
      </c>
      <c r="D229" s="11">
        <v>147</v>
      </c>
      <c r="E229" s="11">
        <v>0</v>
      </c>
      <c r="F229" s="9">
        <v>0</v>
      </c>
      <c r="G229" s="9">
        <f t="shared" si="3"/>
        <v>350</v>
      </c>
    </row>
    <row r="230" spans="1:7" x14ac:dyDescent="0.2">
      <c r="A230" s="5" t="s">
        <v>46</v>
      </c>
      <c r="B230" s="5" t="s">
        <v>17</v>
      </c>
      <c r="C230" s="11">
        <v>126</v>
      </c>
      <c r="D230" s="11">
        <v>112</v>
      </c>
      <c r="E230" s="11">
        <v>0</v>
      </c>
      <c r="F230" s="9">
        <v>0</v>
      </c>
      <c r="G230" s="9">
        <f t="shared" si="3"/>
        <v>238</v>
      </c>
    </row>
    <row r="231" spans="1:7" x14ac:dyDescent="0.2">
      <c r="A231" s="5" t="s">
        <v>46</v>
      </c>
      <c r="B231" s="5" t="s">
        <v>18</v>
      </c>
      <c r="C231" s="11">
        <v>121</v>
      </c>
      <c r="D231" s="11">
        <v>92</v>
      </c>
      <c r="E231" s="11">
        <v>0</v>
      </c>
      <c r="F231" s="9">
        <v>0</v>
      </c>
      <c r="G231" s="9">
        <f t="shared" si="3"/>
        <v>213</v>
      </c>
    </row>
    <row r="232" spans="1:7" x14ac:dyDescent="0.2">
      <c r="A232" s="5" t="s">
        <v>46</v>
      </c>
      <c r="B232" s="5" t="s">
        <v>19</v>
      </c>
      <c r="C232" s="11">
        <v>77</v>
      </c>
      <c r="D232" s="11">
        <v>75</v>
      </c>
      <c r="E232" s="11">
        <v>0</v>
      </c>
      <c r="F232" s="9">
        <v>0</v>
      </c>
      <c r="G232" s="9">
        <f t="shared" si="3"/>
        <v>152</v>
      </c>
    </row>
    <row r="233" spans="1:7" x14ac:dyDescent="0.2">
      <c r="A233" s="5" t="s">
        <v>46</v>
      </c>
      <c r="B233" s="5" t="s">
        <v>20</v>
      </c>
      <c r="C233" s="11">
        <v>57</v>
      </c>
      <c r="D233" s="11">
        <v>65</v>
      </c>
      <c r="E233" s="11">
        <v>0</v>
      </c>
      <c r="F233" s="9">
        <v>0</v>
      </c>
      <c r="G233" s="9">
        <f t="shared" si="3"/>
        <v>122</v>
      </c>
    </row>
    <row r="234" spans="1:7" x14ac:dyDescent="0.2">
      <c r="A234" s="5" t="s">
        <v>46</v>
      </c>
      <c r="B234" s="5" t="s">
        <v>21</v>
      </c>
      <c r="C234" s="11">
        <v>49</v>
      </c>
      <c r="D234" s="11">
        <v>56</v>
      </c>
      <c r="E234" s="11">
        <v>0</v>
      </c>
      <c r="F234" s="9">
        <v>0</v>
      </c>
      <c r="G234" s="9">
        <f t="shared" si="3"/>
        <v>105</v>
      </c>
    </row>
    <row r="235" spans="1:7" x14ac:dyDescent="0.2">
      <c r="A235" s="5" t="s">
        <v>46</v>
      </c>
      <c r="B235" s="5" t="s">
        <v>22</v>
      </c>
      <c r="C235" s="11">
        <v>30</v>
      </c>
      <c r="D235" s="11">
        <v>37</v>
      </c>
      <c r="E235" s="11">
        <v>0</v>
      </c>
      <c r="F235" s="9">
        <v>0</v>
      </c>
      <c r="G235" s="9">
        <f t="shared" si="3"/>
        <v>67</v>
      </c>
    </row>
    <row r="236" spans="1:7" x14ac:dyDescent="0.2">
      <c r="A236" s="5" t="s">
        <v>46</v>
      </c>
      <c r="B236" s="5" t="s">
        <v>23</v>
      </c>
      <c r="C236" s="11">
        <v>14</v>
      </c>
      <c r="D236" s="11">
        <v>26</v>
      </c>
      <c r="E236" s="11">
        <v>0</v>
      </c>
      <c r="F236" s="9">
        <v>0</v>
      </c>
      <c r="G236" s="9">
        <f t="shared" si="3"/>
        <v>40</v>
      </c>
    </row>
    <row r="237" spans="1:7" x14ac:dyDescent="0.2">
      <c r="A237" s="5" t="s">
        <v>46</v>
      </c>
      <c r="B237" s="5" t="s">
        <v>24</v>
      </c>
      <c r="C237" s="11">
        <v>9</v>
      </c>
      <c r="D237" s="11">
        <v>10</v>
      </c>
      <c r="E237" s="11">
        <v>0</v>
      </c>
      <c r="F237" s="9">
        <v>0</v>
      </c>
      <c r="G237" s="9">
        <f t="shared" si="3"/>
        <v>19</v>
      </c>
    </row>
    <row r="238" spans="1:7" x14ac:dyDescent="0.2">
      <c r="A238" s="5" t="s">
        <v>46</v>
      </c>
      <c r="B238" s="5" t="s">
        <v>25</v>
      </c>
      <c r="C238" s="11">
        <v>2</v>
      </c>
      <c r="D238" s="11">
        <v>1</v>
      </c>
      <c r="E238" s="11">
        <v>0</v>
      </c>
      <c r="F238" s="9">
        <v>0</v>
      </c>
      <c r="G238" s="9">
        <f t="shared" si="3"/>
        <v>3</v>
      </c>
    </row>
    <row r="239" spans="1:7" x14ac:dyDescent="0.2">
      <c r="A239" s="5" t="s">
        <v>46</v>
      </c>
      <c r="B239" s="5" t="s">
        <v>63</v>
      </c>
      <c r="C239" s="11">
        <v>5</v>
      </c>
      <c r="D239" s="11">
        <v>3</v>
      </c>
      <c r="E239" s="11">
        <v>0</v>
      </c>
      <c r="F239" s="9">
        <v>0</v>
      </c>
      <c r="G239" s="9">
        <f t="shared" si="3"/>
        <v>8</v>
      </c>
    </row>
    <row r="240" spans="1:7" x14ac:dyDescent="0.2">
      <c r="A240" s="5" t="s">
        <v>46</v>
      </c>
      <c r="B240" s="5" t="s">
        <v>27</v>
      </c>
      <c r="C240" s="11">
        <v>4</v>
      </c>
      <c r="D240" s="11">
        <v>2</v>
      </c>
      <c r="E240" s="11">
        <v>0</v>
      </c>
      <c r="F240" s="9">
        <v>0</v>
      </c>
      <c r="G240" s="9">
        <f t="shared" si="3"/>
        <v>6</v>
      </c>
    </row>
    <row r="241" spans="1:7" x14ac:dyDescent="0.2">
      <c r="A241" s="7" t="s">
        <v>46</v>
      </c>
      <c r="B241" s="7" t="s">
        <v>28</v>
      </c>
      <c r="C241" s="10">
        <v>5308</v>
      </c>
      <c r="D241" s="10">
        <v>3345</v>
      </c>
      <c r="E241" s="10">
        <v>0</v>
      </c>
      <c r="F241" s="10">
        <v>0</v>
      </c>
      <c r="G241" s="10">
        <f t="shared" si="3"/>
        <v>8653</v>
      </c>
    </row>
    <row r="242" spans="1:7" x14ac:dyDescent="0.2">
      <c r="A242" s="5" t="s">
        <v>47</v>
      </c>
      <c r="B242" s="5" t="s">
        <v>5</v>
      </c>
      <c r="C242" s="11">
        <v>676</v>
      </c>
      <c r="D242" s="11">
        <v>555</v>
      </c>
      <c r="E242" s="11">
        <v>0</v>
      </c>
      <c r="F242" s="11">
        <v>2</v>
      </c>
      <c r="G242" s="9">
        <f t="shared" si="3"/>
        <v>1233</v>
      </c>
    </row>
    <row r="243" spans="1:7" x14ac:dyDescent="0.2">
      <c r="A243" s="5" t="s">
        <v>47</v>
      </c>
      <c r="B243" s="5" t="s">
        <v>6</v>
      </c>
      <c r="C243" s="11">
        <v>5590</v>
      </c>
      <c r="D243" s="11">
        <v>4372</v>
      </c>
      <c r="E243" s="11">
        <v>0</v>
      </c>
      <c r="F243" s="11">
        <v>1</v>
      </c>
      <c r="G243" s="9">
        <f t="shared" si="3"/>
        <v>9963</v>
      </c>
    </row>
    <row r="244" spans="1:7" x14ac:dyDescent="0.2">
      <c r="A244" s="5" t="s">
        <v>47</v>
      </c>
      <c r="B244" s="5" t="s">
        <v>15</v>
      </c>
      <c r="C244" s="11">
        <v>6263</v>
      </c>
      <c r="D244" s="11">
        <v>4346</v>
      </c>
      <c r="E244" s="11">
        <v>0</v>
      </c>
      <c r="F244" s="11">
        <v>0</v>
      </c>
      <c r="G244" s="9">
        <f t="shared" si="3"/>
        <v>10609</v>
      </c>
    </row>
    <row r="245" spans="1:7" x14ac:dyDescent="0.2">
      <c r="A245" s="5" t="s">
        <v>47</v>
      </c>
      <c r="B245" s="5" t="s">
        <v>7</v>
      </c>
      <c r="C245" s="11">
        <v>7007</v>
      </c>
      <c r="D245" s="11">
        <v>4793</v>
      </c>
      <c r="E245" s="11">
        <v>1</v>
      </c>
      <c r="F245" s="11">
        <v>0</v>
      </c>
      <c r="G245" s="9">
        <f t="shared" si="3"/>
        <v>11801</v>
      </c>
    </row>
    <row r="246" spans="1:7" x14ac:dyDescent="0.2">
      <c r="A246" s="5" t="s">
        <v>47</v>
      </c>
      <c r="B246" s="5" t="s">
        <v>8</v>
      </c>
      <c r="C246" s="11">
        <v>9612</v>
      </c>
      <c r="D246" s="11">
        <v>9055</v>
      </c>
      <c r="E246" s="11">
        <v>0</v>
      </c>
      <c r="F246" s="11">
        <v>3</v>
      </c>
      <c r="G246" s="9">
        <f t="shared" si="3"/>
        <v>18670</v>
      </c>
    </row>
    <row r="247" spans="1:7" x14ac:dyDescent="0.2">
      <c r="A247" s="5" t="s">
        <v>47</v>
      </c>
      <c r="B247" s="5" t="s">
        <v>9</v>
      </c>
      <c r="C247" s="11">
        <v>7443</v>
      </c>
      <c r="D247" s="11">
        <v>7709</v>
      </c>
      <c r="E247" s="11">
        <v>0</v>
      </c>
      <c r="F247" s="11">
        <v>2</v>
      </c>
      <c r="G247" s="9">
        <f t="shared" si="3"/>
        <v>15154</v>
      </c>
    </row>
    <row r="248" spans="1:7" x14ac:dyDescent="0.2">
      <c r="A248" s="5" t="s">
        <v>47</v>
      </c>
      <c r="B248" s="5" t="s">
        <v>10</v>
      </c>
      <c r="C248" s="11">
        <v>5507</v>
      </c>
      <c r="D248" s="11">
        <v>6908</v>
      </c>
      <c r="E248" s="11">
        <v>0</v>
      </c>
      <c r="F248" s="11">
        <v>1</v>
      </c>
      <c r="G248" s="9">
        <f t="shared" si="3"/>
        <v>12416</v>
      </c>
    </row>
    <row r="249" spans="1:7" x14ac:dyDescent="0.2">
      <c r="A249" s="5" t="s">
        <v>47</v>
      </c>
      <c r="B249" s="5" t="s">
        <v>11</v>
      </c>
      <c r="C249" s="11">
        <v>4414</v>
      </c>
      <c r="D249" s="11">
        <v>5881</v>
      </c>
      <c r="E249" s="11">
        <v>0</v>
      </c>
      <c r="F249" s="11">
        <v>1</v>
      </c>
      <c r="G249" s="9">
        <f t="shared" si="3"/>
        <v>10296</v>
      </c>
    </row>
    <row r="250" spans="1:7" x14ac:dyDescent="0.2">
      <c r="A250" s="5" t="s">
        <v>47</v>
      </c>
      <c r="B250" s="5" t="s">
        <v>12</v>
      </c>
      <c r="C250" s="11">
        <v>3555</v>
      </c>
      <c r="D250" s="11">
        <v>5049</v>
      </c>
      <c r="E250" s="11">
        <v>0</v>
      </c>
      <c r="F250" s="11">
        <v>0</v>
      </c>
      <c r="G250" s="9">
        <f t="shared" si="3"/>
        <v>8604</v>
      </c>
    </row>
    <row r="251" spans="1:7" x14ac:dyDescent="0.2">
      <c r="A251" s="5" t="s">
        <v>47</v>
      </c>
      <c r="B251" s="5" t="s">
        <v>13</v>
      </c>
      <c r="C251" s="11">
        <v>3217</v>
      </c>
      <c r="D251" s="11">
        <v>4577</v>
      </c>
      <c r="E251" s="11">
        <v>0</v>
      </c>
      <c r="F251" s="11">
        <v>0</v>
      </c>
      <c r="G251" s="9">
        <f t="shared" si="3"/>
        <v>7794</v>
      </c>
    </row>
    <row r="252" spans="1:7" x14ac:dyDescent="0.2">
      <c r="A252" s="5" t="s">
        <v>47</v>
      </c>
      <c r="B252" s="5" t="s">
        <v>14</v>
      </c>
      <c r="C252" s="11">
        <v>2995</v>
      </c>
      <c r="D252" s="11">
        <v>4149</v>
      </c>
      <c r="E252" s="11">
        <v>0</v>
      </c>
      <c r="F252" s="11">
        <v>1</v>
      </c>
      <c r="G252" s="9">
        <f t="shared" si="3"/>
        <v>7145</v>
      </c>
    </row>
    <row r="253" spans="1:7" x14ac:dyDescent="0.2">
      <c r="A253" s="5" t="s">
        <v>47</v>
      </c>
      <c r="B253" s="5" t="s">
        <v>16</v>
      </c>
      <c r="C253" s="11">
        <v>2264</v>
      </c>
      <c r="D253" s="11">
        <v>3714</v>
      </c>
      <c r="E253" s="11">
        <v>0</v>
      </c>
      <c r="F253" s="11">
        <v>0</v>
      </c>
      <c r="G253" s="9">
        <f t="shared" si="3"/>
        <v>5978</v>
      </c>
    </row>
    <row r="254" spans="1:7" x14ac:dyDescent="0.2">
      <c r="A254" s="5" t="s">
        <v>47</v>
      </c>
      <c r="B254" s="5" t="s">
        <v>17</v>
      </c>
      <c r="C254" s="11">
        <v>1853</v>
      </c>
      <c r="D254" s="11">
        <v>3168</v>
      </c>
      <c r="E254" s="11">
        <v>1</v>
      </c>
      <c r="F254" s="11">
        <v>0</v>
      </c>
      <c r="G254" s="9">
        <f t="shared" si="3"/>
        <v>5022</v>
      </c>
    </row>
    <row r="255" spans="1:7" x14ac:dyDescent="0.2">
      <c r="A255" s="5" t="s">
        <v>47</v>
      </c>
      <c r="B255" s="5" t="s">
        <v>18</v>
      </c>
      <c r="C255" s="11">
        <v>1346</v>
      </c>
      <c r="D255" s="11">
        <v>2299</v>
      </c>
      <c r="E255" s="11">
        <v>0</v>
      </c>
      <c r="F255" s="11">
        <v>0</v>
      </c>
      <c r="G255" s="9">
        <f t="shared" si="3"/>
        <v>3645</v>
      </c>
    </row>
    <row r="256" spans="1:7" x14ac:dyDescent="0.2">
      <c r="A256" s="5" t="s">
        <v>47</v>
      </c>
      <c r="B256" s="5" t="s">
        <v>19</v>
      </c>
      <c r="C256" s="11">
        <v>1003</v>
      </c>
      <c r="D256" s="11">
        <v>1884</v>
      </c>
      <c r="E256" s="11">
        <v>0</v>
      </c>
      <c r="F256" s="11">
        <v>0</v>
      </c>
      <c r="G256" s="9">
        <f t="shared" si="3"/>
        <v>2887</v>
      </c>
    </row>
    <row r="257" spans="1:7" x14ac:dyDescent="0.2">
      <c r="A257" s="5" t="s">
        <v>47</v>
      </c>
      <c r="B257" s="5" t="s">
        <v>20</v>
      </c>
      <c r="C257" s="11">
        <v>751</v>
      </c>
      <c r="D257" s="11">
        <v>1161</v>
      </c>
      <c r="E257" s="11">
        <v>1</v>
      </c>
      <c r="F257" s="11">
        <v>0</v>
      </c>
      <c r="G257" s="9">
        <f t="shared" si="3"/>
        <v>1913</v>
      </c>
    </row>
    <row r="258" spans="1:7" x14ac:dyDescent="0.2">
      <c r="A258" s="5" t="s">
        <v>47</v>
      </c>
      <c r="B258" s="5" t="s">
        <v>21</v>
      </c>
      <c r="C258" s="11">
        <v>466</v>
      </c>
      <c r="D258" s="11">
        <v>898</v>
      </c>
      <c r="E258" s="11">
        <v>0</v>
      </c>
      <c r="F258" s="11">
        <v>2</v>
      </c>
      <c r="G258" s="9">
        <f t="shared" si="3"/>
        <v>1366</v>
      </c>
    </row>
    <row r="259" spans="1:7" x14ac:dyDescent="0.2">
      <c r="A259" s="5" t="s">
        <v>47</v>
      </c>
      <c r="B259" s="5" t="s">
        <v>22</v>
      </c>
      <c r="C259" s="11">
        <v>322</v>
      </c>
      <c r="D259" s="11">
        <v>623</v>
      </c>
      <c r="E259" s="11">
        <v>0</v>
      </c>
      <c r="F259" s="11">
        <v>0</v>
      </c>
      <c r="G259" s="9">
        <f t="shared" ref="G259:G322" si="4">SUM(C259:F259)</f>
        <v>945</v>
      </c>
    </row>
    <row r="260" spans="1:7" x14ac:dyDescent="0.2">
      <c r="A260" s="5" t="s">
        <v>47</v>
      </c>
      <c r="B260" s="5" t="s">
        <v>23</v>
      </c>
      <c r="C260" s="11">
        <v>214</v>
      </c>
      <c r="D260" s="11">
        <v>426</v>
      </c>
      <c r="E260" s="11">
        <v>0</v>
      </c>
      <c r="F260" s="11">
        <v>0</v>
      </c>
      <c r="G260" s="9">
        <f t="shared" si="4"/>
        <v>640</v>
      </c>
    </row>
    <row r="261" spans="1:7" x14ac:dyDescent="0.2">
      <c r="A261" s="5" t="s">
        <v>47</v>
      </c>
      <c r="B261" s="5" t="s">
        <v>24</v>
      </c>
      <c r="C261" s="11">
        <v>94</v>
      </c>
      <c r="D261" s="11">
        <v>193</v>
      </c>
      <c r="E261" s="11">
        <v>0</v>
      </c>
      <c r="F261" s="11">
        <v>0</v>
      </c>
      <c r="G261" s="9">
        <f t="shared" si="4"/>
        <v>287</v>
      </c>
    </row>
    <row r="262" spans="1:7" x14ac:dyDescent="0.2">
      <c r="A262" s="5" t="s">
        <v>47</v>
      </c>
      <c r="B262" s="5" t="s">
        <v>25</v>
      </c>
      <c r="C262" s="11">
        <v>31</v>
      </c>
      <c r="D262" s="11">
        <v>75</v>
      </c>
      <c r="E262" s="11">
        <v>0</v>
      </c>
      <c r="F262" s="11">
        <v>0</v>
      </c>
      <c r="G262" s="9">
        <f t="shared" si="4"/>
        <v>106</v>
      </c>
    </row>
    <row r="263" spans="1:7" x14ac:dyDescent="0.2">
      <c r="A263" s="5" t="s">
        <v>47</v>
      </c>
      <c r="B263" s="5" t="s">
        <v>63</v>
      </c>
      <c r="C263" s="11">
        <v>2</v>
      </c>
      <c r="D263" s="11">
        <v>10</v>
      </c>
      <c r="E263" s="11">
        <v>0</v>
      </c>
      <c r="F263" s="11">
        <v>0</v>
      </c>
      <c r="G263" s="9">
        <f t="shared" si="4"/>
        <v>12</v>
      </c>
    </row>
    <row r="264" spans="1:7" x14ac:dyDescent="0.2">
      <c r="A264" s="5" t="s">
        <v>47</v>
      </c>
      <c r="B264" s="5" t="s">
        <v>27</v>
      </c>
      <c r="C264" s="11">
        <v>189</v>
      </c>
      <c r="D264" s="11">
        <v>119</v>
      </c>
      <c r="E264" s="11">
        <v>0</v>
      </c>
      <c r="F264" s="11">
        <v>1</v>
      </c>
      <c r="G264" s="9">
        <f t="shared" si="4"/>
        <v>309</v>
      </c>
    </row>
    <row r="265" spans="1:7" x14ac:dyDescent="0.2">
      <c r="A265" s="7" t="s">
        <v>47</v>
      </c>
      <c r="B265" s="7" t="s">
        <v>28</v>
      </c>
      <c r="C265" s="10">
        <v>64814</v>
      </c>
      <c r="D265" s="10">
        <v>71964</v>
      </c>
      <c r="E265" s="10">
        <v>3</v>
      </c>
      <c r="F265" s="10">
        <v>14</v>
      </c>
      <c r="G265" s="10">
        <f t="shared" si="4"/>
        <v>136795</v>
      </c>
    </row>
    <row r="266" spans="1:7" x14ac:dyDescent="0.2">
      <c r="A266" s="5" t="s">
        <v>48</v>
      </c>
      <c r="B266" s="5" t="s">
        <v>5</v>
      </c>
      <c r="C266" s="11">
        <v>58</v>
      </c>
      <c r="D266" s="11">
        <v>43</v>
      </c>
      <c r="E266" s="11">
        <v>0</v>
      </c>
      <c r="F266" s="9">
        <v>2</v>
      </c>
      <c r="G266" s="9">
        <f t="shared" si="4"/>
        <v>103</v>
      </c>
    </row>
    <row r="267" spans="1:7" x14ac:dyDescent="0.2">
      <c r="A267" s="5" t="s">
        <v>48</v>
      </c>
      <c r="B267" s="5" t="s">
        <v>6</v>
      </c>
      <c r="C267" s="11">
        <v>599</v>
      </c>
      <c r="D267" s="11">
        <v>425</v>
      </c>
      <c r="E267" s="11">
        <v>0</v>
      </c>
      <c r="F267" s="9">
        <v>7</v>
      </c>
      <c r="G267" s="9">
        <f t="shared" si="4"/>
        <v>1031</v>
      </c>
    </row>
    <row r="268" spans="1:7" x14ac:dyDescent="0.2">
      <c r="A268" s="5" t="s">
        <v>48</v>
      </c>
      <c r="B268" s="5" t="s">
        <v>15</v>
      </c>
      <c r="C268" s="11">
        <v>750</v>
      </c>
      <c r="D268" s="11">
        <v>541</v>
      </c>
      <c r="E268" s="11">
        <v>0</v>
      </c>
      <c r="F268" s="9">
        <v>6</v>
      </c>
      <c r="G268" s="9">
        <f t="shared" si="4"/>
        <v>1297</v>
      </c>
    </row>
    <row r="269" spans="1:7" x14ac:dyDescent="0.2">
      <c r="A269" s="5" t="s">
        <v>48</v>
      </c>
      <c r="B269" s="5" t="s">
        <v>7</v>
      </c>
      <c r="C269" s="11">
        <v>789</v>
      </c>
      <c r="D269" s="11">
        <v>793</v>
      </c>
      <c r="E269" s="11">
        <v>0</v>
      </c>
      <c r="F269" s="9">
        <v>10</v>
      </c>
      <c r="G269" s="9">
        <f t="shared" si="4"/>
        <v>1592</v>
      </c>
    </row>
    <row r="270" spans="1:7" x14ac:dyDescent="0.2">
      <c r="A270" s="5" t="s">
        <v>48</v>
      </c>
      <c r="B270" s="5" t="s">
        <v>8</v>
      </c>
      <c r="C270" s="11">
        <v>1001</v>
      </c>
      <c r="D270" s="11">
        <v>1586</v>
      </c>
      <c r="E270" s="11">
        <v>0</v>
      </c>
      <c r="F270" s="9">
        <v>3</v>
      </c>
      <c r="G270" s="9">
        <f t="shared" si="4"/>
        <v>2590</v>
      </c>
    </row>
    <row r="271" spans="1:7" x14ac:dyDescent="0.2">
      <c r="A271" s="5" t="s">
        <v>48</v>
      </c>
      <c r="B271" s="5" t="s">
        <v>9</v>
      </c>
      <c r="C271" s="11">
        <v>827</v>
      </c>
      <c r="D271" s="11">
        <v>1282</v>
      </c>
      <c r="E271" s="11">
        <v>0</v>
      </c>
      <c r="F271" s="9">
        <v>6</v>
      </c>
      <c r="G271" s="9">
        <f t="shared" si="4"/>
        <v>2115</v>
      </c>
    </row>
    <row r="272" spans="1:7" x14ac:dyDescent="0.2">
      <c r="A272" s="5" t="s">
        <v>48</v>
      </c>
      <c r="B272" s="5" t="s">
        <v>10</v>
      </c>
      <c r="C272" s="11">
        <v>672</v>
      </c>
      <c r="D272" s="11">
        <v>1199</v>
      </c>
      <c r="E272" s="11">
        <v>0</v>
      </c>
      <c r="F272" s="9">
        <v>3</v>
      </c>
      <c r="G272" s="9">
        <f t="shared" si="4"/>
        <v>1874</v>
      </c>
    </row>
    <row r="273" spans="1:7" x14ac:dyDescent="0.2">
      <c r="A273" s="5" t="s">
        <v>48</v>
      </c>
      <c r="B273" s="5" t="s">
        <v>11</v>
      </c>
      <c r="C273" s="11">
        <v>587</v>
      </c>
      <c r="D273" s="11">
        <v>1047</v>
      </c>
      <c r="E273" s="11">
        <v>0</v>
      </c>
      <c r="F273" s="9">
        <v>4</v>
      </c>
      <c r="G273" s="9">
        <f t="shared" si="4"/>
        <v>1638</v>
      </c>
    </row>
    <row r="274" spans="1:7" x14ac:dyDescent="0.2">
      <c r="A274" s="5" t="s">
        <v>48</v>
      </c>
      <c r="B274" s="5" t="s">
        <v>12</v>
      </c>
      <c r="C274" s="11">
        <v>475</v>
      </c>
      <c r="D274" s="11">
        <v>739</v>
      </c>
      <c r="E274" s="11">
        <v>0</v>
      </c>
      <c r="F274" s="9">
        <v>0</v>
      </c>
      <c r="G274" s="9">
        <f t="shared" si="4"/>
        <v>1214</v>
      </c>
    </row>
    <row r="275" spans="1:7" x14ac:dyDescent="0.2">
      <c r="A275" s="5" t="s">
        <v>48</v>
      </c>
      <c r="B275" s="5" t="s">
        <v>13</v>
      </c>
      <c r="C275" s="11">
        <v>423</v>
      </c>
      <c r="D275" s="11">
        <v>672</v>
      </c>
      <c r="E275" s="11">
        <v>0</v>
      </c>
      <c r="F275" s="9">
        <v>4</v>
      </c>
      <c r="G275" s="9">
        <f t="shared" si="4"/>
        <v>1099</v>
      </c>
    </row>
    <row r="276" spans="1:7" x14ac:dyDescent="0.2">
      <c r="A276" s="5" t="s">
        <v>48</v>
      </c>
      <c r="B276" s="5" t="s">
        <v>14</v>
      </c>
      <c r="C276" s="11">
        <v>465</v>
      </c>
      <c r="D276" s="11">
        <v>535</v>
      </c>
      <c r="E276" s="11">
        <v>0</v>
      </c>
      <c r="F276" s="9">
        <v>3</v>
      </c>
      <c r="G276" s="9">
        <f t="shared" si="4"/>
        <v>1003</v>
      </c>
    </row>
    <row r="277" spans="1:7" x14ac:dyDescent="0.2">
      <c r="A277" s="5" t="s">
        <v>48</v>
      </c>
      <c r="B277" s="5" t="s">
        <v>16</v>
      </c>
      <c r="C277" s="11">
        <v>352</v>
      </c>
      <c r="D277" s="11">
        <v>405</v>
      </c>
      <c r="E277" s="11">
        <v>0</v>
      </c>
      <c r="F277" s="9">
        <v>0</v>
      </c>
      <c r="G277" s="9">
        <f t="shared" si="4"/>
        <v>757</v>
      </c>
    </row>
    <row r="278" spans="1:7" x14ac:dyDescent="0.2">
      <c r="A278" s="5" t="s">
        <v>48</v>
      </c>
      <c r="B278" s="5" t="s">
        <v>17</v>
      </c>
      <c r="C278" s="11">
        <v>311</v>
      </c>
      <c r="D278" s="11">
        <v>313</v>
      </c>
      <c r="E278" s="11">
        <v>0</v>
      </c>
      <c r="F278" s="9">
        <v>0</v>
      </c>
      <c r="G278" s="9">
        <f t="shared" si="4"/>
        <v>624</v>
      </c>
    </row>
    <row r="279" spans="1:7" x14ac:dyDescent="0.2">
      <c r="A279" s="5" t="s">
        <v>48</v>
      </c>
      <c r="B279" s="5" t="s">
        <v>18</v>
      </c>
      <c r="C279" s="11">
        <v>269</v>
      </c>
      <c r="D279" s="11">
        <v>277</v>
      </c>
      <c r="E279" s="11">
        <v>0</v>
      </c>
      <c r="F279" s="9">
        <v>0</v>
      </c>
      <c r="G279" s="9">
        <f t="shared" si="4"/>
        <v>546</v>
      </c>
    </row>
    <row r="280" spans="1:7" x14ac:dyDescent="0.2">
      <c r="A280" s="5" t="s">
        <v>48</v>
      </c>
      <c r="B280" s="5" t="s">
        <v>19</v>
      </c>
      <c r="C280" s="11">
        <v>208</v>
      </c>
      <c r="D280" s="11">
        <v>191</v>
      </c>
      <c r="E280" s="11">
        <v>0</v>
      </c>
      <c r="F280" s="9">
        <v>1</v>
      </c>
      <c r="G280" s="9">
        <f t="shared" si="4"/>
        <v>400</v>
      </c>
    </row>
    <row r="281" spans="1:7" x14ac:dyDescent="0.2">
      <c r="A281" s="5" t="s">
        <v>48</v>
      </c>
      <c r="B281" s="5" t="s">
        <v>20</v>
      </c>
      <c r="C281" s="11">
        <v>153</v>
      </c>
      <c r="D281" s="11">
        <v>141</v>
      </c>
      <c r="E281" s="11">
        <v>0</v>
      </c>
      <c r="F281" s="9">
        <v>0</v>
      </c>
      <c r="G281" s="9">
        <f t="shared" si="4"/>
        <v>294</v>
      </c>
    </row>
    <row r="282" spans="1:7" x14ac:dyDescent="0.2">
      <c r="A282" s="5" t="s">
        <v>48</v>
      </c>
      <c r="B282" s="5" t="s">
        <v>21</v>
      </c>
      <c r="C282" s="11">
        <v>114</v>
      </c>
      <c r="D282" s="11">
        <v>117</v>
      </c>
      <c r="E282" s="11">
        <v>0</v>
      </c>
      <c r="F282" s="9">
        <v>2</v>
      </c>
      <c r="G282" s="9">
        <f t="shared" si="4"/>
        <v>233</v>
      </c>
    </row>
    <row r="283" spans="1:7" x14ac:dyDescent="0.2">
      <c r="A283" s="5" t="s">
        <v>48</v>
      </c>
      <c r="B283" s="5" t="s">
        <v>22</v>
      </c>
      <c r="C283" s="11">
        <v>52</v>
      </c>
      <c r="D283" s="11">
        <v>79</v>
      </c>
      <c r="E283" s="11">
        <v>0</v>
      </c>
      <c r="F283" s="9">
        <v>0</v>
      </c>
      <c r="G283" s="9">
        <f t="shared" si="4"/>
        <v>131</v>
      </c>
    </row>
    <row r="284" spans="1:7" x14ac:dyDescent="0.2">
      <c r="A284" s="5" t="s">
        <v>48</v>
      </c>
      <c r="B284" s="5" t="s">
        <v>23</v>
      </c>
      <c r="C284" s="11">
        <v>47</v>
      </c>
      <c r="D284" s="11">
        <v>44</v>
      </c>
      <c r="E284" s="11">
        <v>0</v>
      </c>
      <c r="F284" s="9">
        <v>0</v>
      </c>
      <c r="G284" s="9">
        <f t="shared" si="4"/>
        <v>91</v>
      </c>
    </row>
    <row r="285" spans="1:7" x14ac:dyDescent="0.2">
      <c r="A285" s="5" t="s">
        <v>48</v>
      </c>
      <c r="B285" s="5" t="s">
        <v>24</v>
      </c>
      <c r="C285" s="11">
        <v>15</v>
      </c>
      <c r="D285" s="11">
        <v>16</v>
      </c>
      <c r="E285" s="11">
        <v>0</v>
      </c>
      <c r="F285" s="9">
        <v>1</v>
      </c>
      <c r="G285" s="9">
        <f t="shared" si="4"/>
        <v>32</v>
      </c>
    </row>
    <row r="286" spans="1:7" x14ac:dyDescent="0.2">
      <c r="A286" s="5" t="s">
        <v>48</v>
      </c>
      <c r="B286" s="5" t="s">
        <v>25</v>
      </c>
      <c r="C286" s="11">
        <v>5</v>
      </c>
      <c r="D286" s="11">
        <v>4</v>
      </c>
      <c r="E286" s="11">
        <v>0</v>
      </c>
      <c r="F286" s="9">
        <v>0</v>
      </c>
      <c r="G286" s="9">
        <f t="shared" si="4"/>
        <v>9</v>
      </c>
    </row>
    <row r="287" spans="1:7" x14ac:dyDescent="0.2">
      <c r="A287" s="5" t="s">
        <v>48</v>
      </c>
      <c r="B287" s="5" t="s">
        <v>63</v>
      </c>
      <c r="C287" s="11">
        <v>4</v>
      </c>
      <c r="D287" s="11">
        <v>9</v>
      </c>
      <c r="E287" s="11">
        <v>0</v>
      </c>
      <c r="F287" s="9">
        <v>0</v>
      </c>
      <c r="G287" s="9">
        <f t="shared" si="4"/>
        <v>13</v>
      </c>
    </row>
    <row r="288" spans="1:7" x14ac:dyDescent="0.2">
      <c r="A288" s="5" t="s">
        <v>48</v>
      </c>
      <c r="B288" s="5" t="s">
        <v>27</v>
      </c>
      <c r="C288" s="11">
        <v>7</v>
      </c>
      <c r="D288" s="11">
        <v>12</v>
      </c>
      <c r="E288" s="11">
        <v>0</v>
      </c>
      <c r="F288" s="9">
        <v>0</v>
      </c>
      <c r="G288" s="9">
        <f t="shared" si="4"/>
        <v>19</v>
      </c>
    </row>
    <row r="289" spans="1:7" x14ac:dyDescent="0.2">
      <c r="A289" s="7" t="s">
        <v>48</v>
      </c>
      <c r="B289" s="7" t="s">
        <v>28</v>
      </c>
      <c r="C289" s="10">
        <v>8183</v>
      </c>
      <c r="D289" s="10">
        <v>10470</v>
      </c>
      <c r="E289" s="10">
        <v>0</v>
      </c>
      <c r="F289" s="10">
        <v>52</v>
      </c>
      <c r="G289" s="10">
        <f t="shared" si="4"/>
        <v>18705</v>
      </c>
    </row>
    <row r="290" spans="1:7" x14ac:dyDescent="0.2">
      <c r="A290" s="5" t="s">
        <v>49</v>
      </c>
      <c r="B290" s="5" t="s">
        <v>5</v>
      </c>
      <c r="C290" s="11">
        <v>123</v>
      </c>
      <c r="D290" s="11">
        <v>97</v>
      </c>
      <c r="E290" s="11">
        <v>0</v>
      </c>
      <c r="F290" s="9">
        <v>0</v>
      </c>
      <c r="G290" s="9">
        <f t="shared" si="4"/>
        <v>220</v>
      </c>
    </row>
    <row r="291" spans="1:7" x14ac:dyDescent="0.2">
      <c r="A291" s="5" t="s">
        <v>49</v>
      </c>
      <c r="B291" s="5" t="s">
        <v>6</v>
      </c>
      <c r="C291" s="11">
        <v>999</v>
      </c>
      <c r="D291" s="11">
        <v>688</v>
      </c>
      <c r="E291" s="11">
        <v>0</v>
      </c>
      <c r="F291" s="9">
        <v>1</v>
      </c>
      <c r="G291" s="9">
        <f t="shared" si="4"/>
        <v>1688</v>
      </c>
    </row>
    <row r="292" spans="1:7" x14ac:dyDescent="0.2">
      <c r="A292" s="5" t="s">
        <v>49</v>
      </c>
      <c r="B292" s="5" t="s">
        <v>15</v>
      </c>
      <c r="C292" s="11">
        <v>1445</v>
      </c>
      <c r="D292" s="11">
        <v>870</v>
      </c>
      <c r="E292" s="11">
        <v>0</v>
      </c>
      <c r="F292" s="9">
        <v>1</v>
      </c>
      <c r="G292" s="9">
        <f t="shared" si="4"/>
        <v>2316</v>
      </c>
    </row>
    <row r="293" spans="1:7" x14ac:dyDescent="0.2">
      <c r="A293" s="5" t="s">
        <v>49</v>
      </c>
      <c r="B293" s="5" t="s">
        <v>7</v>
      </c>
      <c r="C293" s="11">
        <v>1653</v>
      </c>
      <c r="D293" s="11">
        <v>1049</v>
      </c>
      <c r="E293" s="11">
        <v>0</v>
      </c>
      <c r="F293" s="9">
        <v>0</v>
      </c>
      <c r="G293" s="9">
        <f t="shared" si="4"/>
        <v>2702</v>
      </c>
    </row>
    <row r="294" spans="1:7" x14ac:dyDescent="0.2">
      <c r="A294" s="5" t="s">
        <v>49</v>
      </c>
      <c r="B294" s="5" t="s">
        <v>8</v>
      </c>
      <c r="C294" s="11">
        <v>2377</v>
      </c>
      <c r="D294" s="11">
        <v>1459</v>
      </c>
      <c r="E294" s="11">
        <v>0</v>
      </c>
      <c r="F294" s="9">
        <v>0</v>
      </c>
      <c r="G294" s="9">
        <f t="shared" si="4"/>
        <v>3836</v>
      </c>
    </row>
    <row r="295" spans="1:7" x14ac:dyDescent="0.2">
      <c r="A295" s="5" t="s">
        <v>49</v>
      </c>
      <c r="B295" s="5" t="s">
        <v>9</v>
      </c>
      <c r="C295" s="11">
        <v>2012</v>
      </c>
      <c r="D295" s="11">
        <v>1432</v>
      </c>
      <c r="E295" s="11">
        <v>0</v>
      </c>
      <c r="F295" s="9">
        <v>1</v>
      </c>
      <c r="G295" s="9">
        <f t="shared" si="4"/>
        <v>3445</v>
      </c>
    </row>
    <row r="296" spans="1:7" x14ac:dyDescent="0.2">
      <c r="A296" s="5" t="s">
        <v>49</v>
      </c>
      <c r="B296" s="5" t="s">
        <v>10</v>
      </c>
      <c r="C296" s="11">
        <v>1743</v>
      </c>
      <c r="D296" s="11">
        <v>1447</v>
      </c>
      <c r="E296" s="11">
        <v>0</v>
      </c>
      <c r="F296" s="9">
        <v>0</v>
      </c>
      <c r="G296" s="9">
        <f t="shared" si="4"/>
        <v>3190</v>
      </c>
    </row>
    <row r="297" spans="1:7" x14ac:dyDescent="0.2">
      <c r="A297" s="5" t="s">
        <v>49</v>
      </c>
      <c r="B297" s="5" t="s">
        <v>11</v>
      </c>
      <c r="C297" s="11">
        <v>1431</v>
      </c>
      <c r="D297" s="11">
        <v>1321</v>
      </c>
      <c r="E297" s="11">
        <v>0</v>
      </c>
      <c r="F297" s="9">
        <v>1</v>
      </c>
      <c r="G297" s="9">
        <f t="shared" si="4"/>
        <v>2753</v>
      </c>
    </row>
    <row r="298" spans="1:7" x14ac:dyDescent="0.2">
      <c r="A298" s="5" t="s">
        <v>49</v>
      </c>
      <c r="B298" s="5" t="s">
        <v>12</v>
      </c>
      <c r="C298" s="11">
        <v>1184</v>
      </c>
      <c r="D298" s="11">
        <v>1107</v>
      </c>
      <c r="E298" s="11">
        <v>0</v>
      </c>
      <c r="F298" s="9">
        <v>0</v>
      </c>
      <c r="G298" s="9">
        <f t="shared" si="4"/>
        <v>2291</v>
      </c>
    </row>
    <row r="299" spans="1:7" x14ac:dyDescent="0.2">
      <c r="A299" s="5" t="s">
        <v>49</v>
      </c>
      <c r="B299" s="5" t="s">
        <v>13</v>
      </c>
      <c r="C299" s="11">
        <v>1229</v>
      </c>
      <c r="D299" s="11">
        <v>980</v>
      </c>
      <c r="E299" s="11">
        <v>0</v>
      </c>
      <c r="F299" s="9">
        <v>0</v>
      </c>
      <c r="G299" s="9">
        <f t="shared" si="4"/>
        <v>2209</v>
      </c>
    </row>
    <row r="300" spans="1:7" x14ac:dyDescent="0.2">
      <c r="A300" s="5" t="s">
        <v>49</v>
      </c>
      <c r="B300" s="5" t="s">
        <v>14</v>
      </c>
      <c r="C300" s="11">
        <v>1022</v>
      </c>
      <c r="D300" s="11">
        <v>978</v>
      </c>
      <c r="E300" s="11">
        <v>0</v>
      </c>
      <c r="F300" s="9">
        <v>0</v>
      </c>
      <c r="G300" s="9">
        <f t="shared" si="4"/>
        <v>2000</v>
      </c>
    </row>
    <row r="301" spans="1:7" x14ac:dyDescent="0.2">
      <c r="A301" s="5" t="s">
        <v>49</v>
      </c>
      <c r="B301" s="5" t="s">
        <v>16</v>
      </c>
      <c r="C301" s="11">
        <v>944</v>
      </c>
      <c r="D301" s="11">
        <v>882</v>
      </c>
      <c r="E301" s="11">
        <v>0</v>
      </c>
      <c r="F301" s="9">
        <v>0</v>
      </c>
      <c r="G301" s="9">
        <f t="shared" si="4"/>
        <v>1826</v>
      </c>
    </row>
    <row r="302" spans="1:7" x14ac:dyDescent="0.2">
      <c r="A302" s="5" t="s">
        <v>49</v>
      </c>
      <c r="B302" s="5" t="s">
        <v>17</v>
      </c>
      <c r="C302" s="11">
        <v>722</v>
      </c>
      <c r="D302" s="11">
        <v>761</v>
      </c>
      <c r="E302" s="11">
        <v>0</v>
      </c>
      <c r="F302" s="9">
        <v>0</v>
      </c>
      <c r="G302" s="9">
        <f t="shared" si="4"/>
        <v>1483</v>
      </c>
    </row>
    <row r="303" spans="1:7" x14ac:dyDescent="0.2">
      <c r="A303" s="5" t="s">
        <v>49</v>
      </c>
      <c r="B303" s="5" t="s">
        <v>18</v>
      </c>
      <c r="C303" s="11">
        <v>611</v>
      </c>
      <c r="D303" s="11">
        <v>602</v>
      </c>
      <c r="E303" s="11">
        <v>0</v>
      </c>
      <c r="F303" s="9">
        <v>0</v>
      </c>
      <c r="G303" s="9">
        <f t="shared" si="4"/>
        <v>1213</v>
      </c>
    </row>
    <row r="304" spans="1:7" x14ac:dyDescent="0.2">
      <c r="A304" s="5" t="s">
        <v>49</v>
      </c>
      <c r="B304" s="5" t="s">
        <v>19</v>
      </c>
      <c r="C304" s="11">
        <v>457</v>
      </c>
      <c r="D304" s="11">
        <v>490</v>
      </c>
      <c r="E304" s="11">
        <v>0</v>
      </c>
      <c r="F304" s="9">
        <v>0</v>
      </c>
      <c r="G304" s="9">
        <f t="shared" si="4"/>
        <v>947</v>
      </c>
    </row>
    <row r="305" spans="1:7" x14ac:dyDescent="0.2">
      <c r="A305" s="5" t="s">
        <v>49</v>
      </c>
      <c r="B305" s="5" t="s">
        <v>20</v>
      </c>
      <c r="C305" s="11">
        <v>384</v>
      </c>
      <c r="D305" s="11">
        <v>371</v>
      </c>
      <c r="E305" s="11">
        <v>0</v>
      </c>
      <c r="F305" s="9">
        <v>0</v>
      </c>
      <c r="G305" s="9">
        <f t="shared" si="4"/>
        <v>755</v>
      </c>
    </row>
    <row r="306" spans="1:7" x14ac:dyDescent="0.2">
      <c r="A306" s="5" t="s">
        <v>49</v>
      </c>
      <c r="B306" s="5" t="s">
        <v>21</v>
      </c>
      <c r="C306" s="11">
        <v>263</v>
      </c>
      <c r="D306" s="11">
        <v>332</v>
      </c>
      <c r="E306" s="11">
        <v>0</v>
      </c>
      <c r="F306" s="9">
        <v>0</v>
      </c>
      <c r="G306" s="9">
        <f t="shared" si="4"/>
        <v>595</v>
      </c>
    </row>
    <row r="307" spans="1:7" x14ac:dyDescent="0.2">
      <c r="A307" s="5" t="s">
        <v>49</v>
      </c>
      <c r="B307" s="5" t="s">
        <v>22</v>
      </c>
      <c r="C307" s="11">
        <v>169</v>
      </c>
      <c r="D307" s="11">
        <v>229</v>
      </c>
      <c r="E307" s="11">
        <v>0</v>
      </c>
      <c r="F307" s="9">
        <v>0</v>
      </c>
      <c r="G307" s="9">
        <f t="shared" si="4"/>
        <v>398</v>
      </c>
    </row>
    <row r="308" spans="1:7" x14ac:dyDescent="0.2">
      <c r="A308" s="5" t="s">
        <v>49</v>
      </c>
      <c r="B308" s="5" t="s">
        <v>23</v>
      </c>
      <c r="C308" s="11">
        <v>109</v>
      </c>
      <c r="D308" s="11">
        <v>155</v>
      </c>
      <c r="E308" s="11">
        <v>0</v>
      </c>
      <c r="F308" s="9">
        <v>0</v>
      </c>
      <c r="G308" s="9">
        <f t="shared" si="4"/>
        <v>264</v>
      </c>
    </row>
    <row r="309" spans="1:7" x14ac:dyDescent="0.2">
      <c r="A309" s="5" t="s">
        <v>49</v>
      </c>
      <c r="B309" s="5" t="s">
        <v>24</v>
      </c>
      <c r="C309" s="11">
        <v>34</v>
      </c>
      <c r="D309" s="11">
        <v>83</v>
      </c>
      <c r="E309" s="11">
        <v>0</v>
      </c>
      <c r="F309" s="9">
        <v>0</v>
      </c>
      <c r="G309" s="9">
        <f t="shared" si="4"/>
        <v>117</v>
      </c>
    </row>
    <row r="310" spans="1:7" x14ac:dyDescent="0.2">
      <c r="A310" s="5" t="s">
        <v>49</v>
      </c>
      <c r="B310" s="5" t="s">
        <v>25</v>
      </c>
      <c r="C310" s="11">
        <v>6</v>
      </c>
      <c r="D310" s="11">
        <v>27</v>
      </c>
      <c r="E310" s="11">
        <v>0</v>
      </c>
      <c r="F310" s="9">
        <v>0</v>
      </c>
      <c r="G310" s="9">
        <f t="shared" si="4"/>
        <v>33</v>
      </c>
    </row>
    <row r="311" spans="1:7" x14ac:dyDescent="0.2">
      <c r="A311" s="5" t="s">
        <v>49</v>
      </c>
      <c r="B311" s="5" t="s">
        <v>63</v>
      </c>
      <c r="C311" s="11">
        <v>37</v>
      </c>
      <c r="D311" s="11">
        <v>36</v>
      </c>
      <c r="E311" s="11">
        <v>0</v>
      </c>
      <c r="F311" s="9">
        <v>0</v>
      </c>
      <c r="G311" s="9">
        <f t="shared" si="4"/>
        <v>73</v>
      </c>
    </row>
    <row r="312" spans="1:7" x14ac:dyDescent="0.2">
      <c r="A312" s="5" t="s">
        <v>49</v>
      </c>
      <c r="B312" s="5" t="s">
        <v>27</v>
      </c>
      <c r="C312" s="11">
        <v>4</v>
      </c>
      <c r="D312" s="11">
        <v>0</v>
      </c>
      <c r="E312" s="11">
        <v>0</v>
      </c>
      <c r="F312" s="9">
        <v>0</v>
      </c>
      <c r="G312" s="9">
        <f t="shared" si="4"/>
        <v>4</v>
      </c>
    </row>
    <row r="313" spans="1:7" x14ac:dyDescent="0.2">
      <c r="A313" s="7" t="s">
        <v>49</v>
      </c>
      <c r="B313" s="7" t="s">
        <v>28</v>
      </c>
      <c r="C313" s="10">
        <v>18958</v>
      </c>
      <c r="D313" s="10">
        <v>15396</v>
      </c>
      <c r="E313" s="10">
        <v>0</v>
      </c>
      <c r="F313" s="10">
        <v>4</v>
      </c>
      <c r="G313" s="10">
        <f t="shared" si="4"/>
        <v>34358</v>
      </c>
    </row>
    <row r="314" spans="1:7" x14ac:dyDescent="0.2">
      <c r="A314" s="5" t="s">
        <v>50</v>
      </c>
      <c r="B314" s="5" t="s">
        <v>5</v>
      </c>
      <c r="C314" s="11">
        <v>213</v>
      </c>
      <c r="D314" s="11">
        <v>160</v>
      </c>
      <c r="E314" s="11">
        <v>0</v>
      </c>
      <c r="F314" s="11">
        <v>1</v>
      </c>
      <c r="G314" s="9">
        <f t="shared" si="4"/>
        <v>374</v>
      </c>
    </row>
    <row r="315" spans="1:7" x14ac:dyDescent="0.2">
      <c r="A315" s="5" t="s">
        <v>50</v>
      </c>
      <c r="B315" s="5" t="s">
        <v>6</v>
      </c>
      <c r="C315" s="11">
        <v>1680</v>
      </c>
      <c r="D315" s="11">
        <v>1295</v>
      </c>
      <c r="E315" s="11">
        <v>0</v>
      </c>
      <c r="F315" s="11">
        <v>1</v>
      </c>
      <c r="G315" s="9">
        <f t="shared" si="4"/>
        <v>2976</v>
      </c>
    </row>
    <row r="316" spans="1:7" x14ac:dyDescent="0.2">
      <c r="A316" s="5" t="s">
        <v>50</v>
      </c>
      <c r="B316" s="5" t="s">
        <v>15</v>
      </c>
      <c r="C316" s="11">
        <v>2123</v>
      </c>
      <c r="D316" s="11">
        <v>1478</v>
      </c>
      <c r="E316" s="11">
        <v>0</v>
      </c>
      <c r="F316" s="11">
        <v>0</v>
      </c>
      <c r="G316" s="9">
        <f t="shared" si="4"/>
        <v>3601</v>
      </c>
    </row>
    <row r="317" spans="1:7" x14ac:dyDescent="0.2">
      <c r="A317" s="5" t="s">
        <v>50</v>
      </c>
      <c r="B317" s="5" t="s">
        <v>7</v>
      </c>
      <c r="C317" s="11">
        <v>2766</v>
      </c>
      <c r="D317" s="11">
        <v>1765</v>
      </c>
      <c r="E317" s="11">
        <v>0</v>
      </c>
      <c r="F317" s="11">
        <v>1</v>
      </c>
      <c r="G317" s="9">
        <f t="shared" si="4"/>
        <v>4532</v>
      </c>
    </row>
    <row r="318" spans="1:7" x14ac:dyDescent="0.2">
      <c r="A318" s="5" t="s">
        <v>50</v>
      </c>
      <c r="B318" s="5" t="s">
        <v>8</v>
      </c>
      <c r="C318" s="11">
        <v>4085</v>
      </c>
      <c r="D318" s="11">
        <v>2800</v>
      </c>
      <c r="E318" s="11">
        <v>0</v>
      </c>
      <c r="F318" s="11">
        <v>0</v>
      </c>
      <c r="G318" s="9">
        <f t="shared" si="4"/>
        <v>6885</v>
      </c>
    </row>
    <row r="319" spans="1:7" x14ac:dyDescent="0.2">
      <c r="A319" s="5" t="s">
        <v>50</v>
      </c>
      <c r="B319" s="5" t="s">
        <v>9</v>
      </c>
      <c r="C319" s="11">
        <v>3271</v>
      </c>
      <c r="D319" s="11">
        <v>2648</v>
      </c>
      <c r="E319" s="11">
        <v>0</v>
      </c>
      <c r="F319" s="11">
        <v>0</v>
      </c>
      <c r="G319" s="9">
        <f t="shared" si="4"/>
        <v>5919</v>
      </c>
    </row>
    <row r="320" spans="1:7" x14ac:dyDescent="0.2">
      <c r="A320" s="5" t="s">
        <v>50</v>
      </c>
      <c r="B320" s="5" t="s">
        <v>10</v>
      </c>
      <c r="C320" s="11">
        <v>2524</v>
      </c>
      <c r="D320" s="11">
        <v>2370</v>
      </c>
      <c r="E320" s="11">
        <v>0</v>
      </c>
      <c r="F320" s="11">
        <v>1</v>
      </c>
      <c r="G320" s="9">
        <f t="shared" si="4"/>
        <v>4895</v>
      </c>
    </row>
    <row r="321" spans="1:7" x14ac:dyDescent="0.2">
      <c r="A321" s="5" t="s">
        <v>50</v>
      </c>
      <c r="B321" s="5" t="s">
        <v>11</v>
      </c>
      <c r="C321" s="11">
        <v>2089</v>
      </c>
      <c r="D321" s="11">
        <v>2142</v>
      </c>
      <c r="E321" s="11">
        <v>0</v>
      </c>
      <c r="F321" s="11">
        <v>0</v>
      </c>
      <c r="G321" s="9">
        <f t="shared" si="4"/>
        <v>4231</v>
      </c>
    </row>
    <row r="322" spans="1:7" x14ac:dyDescent="0.2">
      <c r="A322" s="5" t="s">
        <v>50</v>
      </c>
      <c r="B322" s="5" t="s">
        <v>12</v>
      </c>
      <c r="C322" s="11">
        <v>1661</v>
      </c>
      <c r="D322" s="11">
        <v>1788</v>
      </c>
      <c r="E322" s="11">
        <v>0</v>
      </c>
      <c r="F322" s="11">
        <v>0</v>
      </c>
      <c r="G322" s="9">
        <f t="shared" si="4"/>
        <v>3449</v>
      </c>
    </row>
    <row r="323" spans="1:7" x14ac:dyDescent="0.2">
      <c r="A323" s="5" t="s">
        <v>50</v>
      </c>
      <c r="B323" s="5" t="s">
        <v>13</v>
      </c>
      <c r="C323" s="11">
        <v>1620</v>
      </c>
      <c r="D323" s="11">
        <v>1600</v>
      </c>
      <c r="E323" s="11">
        <v>1</v>
      </c>
      <c r="F323" s="11">
        <v>2</v>
      </c>
      <c r="G323" s="9">
        <f t="shared" ref="G323:G386" si="5">SUM(C323:F323)</f>
        <v>3223</v>
      </c>
    </row>
    <row r="324" spans="1:7" x14ac:dyDescent="0.2">
      <c r="A324" s="5" t="s">
        <v>50</v>
      </c>
      <c r="B324" s="5" t="s">
        <v>14</v>
      </c>
      <c r="C324" s="11">
        <v>1488</v>
      </c>
      <c r="D324" s="11">
        <v>1349</v>
      </c>
      <c r="E324" s="11">
        <v>0</v>
      </c>
      <c r="F324" s="11">
        <v>0</v>
      </c>
      <c r="G324" s="9">
        <f t="shared" si="5"/>
        <v>2837</v>
      </c>
    </row>
    <row r="325" spans="1:7" x14ac:dyDescent="0.2">
      <c r="A325" s="5" t="s">
        <v>50</v>
      </c>
      <c r="B325" s="5" t="s">
        <v>16</v>
      </c>
      <c r="C325" s="11">
        <v>1259</v>
      </c>
      <c r="D325" s="11">
        <v>1149</v>
      </c>
      <c r="E325" s="11">
        <v>0</v>
      </c>
      <c r="F325" s="11">
        <v>0</v>
      </c>
      <c r="G325" s="9">
        <f t="shared" si="5"/>
        <v>2408</v>
      </c>
    </row>
    <row r="326" spans="1:7" x14ac:dyDescent="0.2">
      <c r="A326" s="5" t="s">
        <v>50</v>
      </c>
      <c r="B326" s="5" t="s">
        <v>17</v>
      </c>
      <c r="C326" s="11">
        <v>957</v>
      </c>
      <c r="D326" s="11">
        <v>900</v>
      </c>
      <c r="E326" s="11">
        <v>0</v>
      </c>
      <c r="F326" s="11">
        <v>0</v>
      </c>
      <c r="G326" s="9">
        <f t="shared" si="5"/>
        <v>1857</v>
      </c>
    </row>
    <row r="327" spans="1:7" x14ac:dyDescent="0.2">
      <c r="A327" s="5" t="s">
        <v>50</v>
      </c>
      <c r="B327" s="5" t="s">
        <v>18</v>
      </c>
      <c r="C327" s="11">
        <v>785</v>
      </c>
      <c r="D327" s="11">
        <v>702</v>
      </c>
      <c r="E327" s="11">
        <v>0</v>
      </c>
      <c r="F327" s="11">
        <v>2</v>
      </c>
      <c r="G327" s="9">
        <f t="shared" si="5"/>
        <v>1489</v>
      </c>
    </row>
    <row r="328" spans="1:7" x14ac:dyDescent="0.2">
      <c r="A328" s="5" t="s">
        <v>50</v>
      </c>
      <c r="B328" s="5" t="s">
        <v>19</v>
      </c>
      <c r="C328" s="11">
        <v>568</v>
      </c>
      <c r="D328" s="11">
        <v>543</v>
      </c>
      <c r="E328" s="11">
        <v>0</v>
      </c>
      <c r="F328" s="11">
        <v>0</v>
      </c>
      <c r="G328" s="9">
        <f t="shared" si="5"/>
        <v>1111</v>
      </c>
    </row>
    <row r="329" spans="1:7" x14ac:dyDescent="0.2">
      <c r="A329" s="5" t="s">
        <v>50</v>
      </c>
      <c r="B329" s="5" t="s">
        <v>20</v>
      </c>
      <c r="C329" s="11">
        <v>396</v>
      </c>
      <c r="D329" s="11">
        <v>449</v>
      </c>
      <c r="E329" s="11">
        <v>0</v>
      </c>
      <c r="F329" s="11">
        <v>1</v>
      </c>
      <c r="G329" s="9">
        <f t="shared" si="5"/>
        <v>846</v>
      </c>
    </row>
    <row r="330" spans="1:7" x14ac:dyDescent="0.2">
      <c r="A330" s="5" t="s">
        <v>50</v>
      </c>
      <c r="B330" s="5" t="s">
        <v>21</v>
      </c>
      <c r="C330" s="11">
        <v>334</v>
      </c>
      <c r="D330" s="11">
        <v>367</v>
      </c>
      <c r="E330" s="11">
        <v>0</v>
      </c>
      <c r="F330" s="11">
        <v>0</v>
      </c>
      <c r="G330" s="9">
        <f t="shared" si="5"/>
        <v>701</v>
      </c>
    </row>
    <row r="331" spans="1:7" x14ac:dyDescent="0.2">
      <c r="A331" s="5" t="s">
        <v>50</v>
      </c>
      <c r="B331" s="5" t="s">
        <v>22</v>
      </c>
      <c r="C331" s="11">
        <v>215</v>
      </c>
      <c r="D331" s="11">
        <v>246</v>
      </c>
      <c r="E331" s="11">
        <v>0</v>
      </c>
      <c r="F331" s="11">
        <v>0</v>
      </c>
      <c r="G331" s="9">
        <f t="shared" si="5"/>
        <v>461</v>
      </c>
    </row>
    <row r="332" spans="1:7" x14ac:dyDescent="0.2">
      <c r="A332" s="5" t="s">
        <v>50</v>
      </c>
      <c r="B332" s="5" t="s">
        <v>23</v>
      </c>
      <c r="C332" s="11">
        <v>139</v>
      </c>
      <c r="D332" s="11">
        <v>167</v>
      </c>
      <c r="E332" s="11">
        <v>0</v>
      </c>
      <c r="F332" s="11">
        <v>0</v>
      </c>
      <c r="G332" s="9">
        <f t="shared" si="5"/>
        <v>306</v>
      </c>
    </row>
    <row r="333" spans="1:7" x14ac:dyDescent="0.2">
      <c r="A333" s="5" t="s">
        <v>50</v>
      </c>
      <c r="B333" s="5" t="s">
        <v>24</v>
      </c>
      <c r="C333" s="11">
        <v>59</v>
      </c>
      <c r="D333" s="11">
        <v>84</v>
      </c>
      <c r="E333" s="11">
        <v>0</v>
      </c>
      <c r="F333" s="11">
        <v>0</v>
      </c>
      <c r="G333" s="9">
        <f t="shared" si="5"/>
        <v>143</v>
      </c>
    </row>
    <row r="334" spans="1:7" x14ac:dyDescent="0.2">
      <c r="A334" s="5" t="s">
        <v>50</v>
      </c>
      <c r="B334" s="5" t="s">
        <v>25</v>
      </c>
      <c r="C334" s="11">
        <v>17</v>
      </c>
      <c r="D334" s="11">
        <v>28</v>
      </c>
      <c r="E334" s="11">
        <v>0</v>
      </c>
      <c r="F334" s="11">
        <v>0</v>
      </c>
      <c r="G334" s="9">
        <f t="shared" si="5"/>
        <v>45</v>
      </c>
    </row>
    <row r="335" spans="1:7" x14ac:dyDescent="0.2">
      <c r="A335" s="5" t="s">
        <v>50</v>
      </c>
      <c r="B335" s="5" t="s">
        <v>63</v>
      </c>
      <c r="C335" s="11">
        <v>16</v>
      </c>
      <c r="D335" s="11">
        <v>14</v>
      </c>
      <c r="E335" s="11">
        <v>0</v>
      </c>
      <c r="F335" s="11">
        <v>0</v>
      </c>
      <c r="G335" s="9">
        <f t="shared" si="5"/>
        <v>30</v>
      </c>
    </row>
    <row r="336" spans="1:7" x14ac:dyDescent="0.2">
      <c r="A336" s="5" t="s">
        <v>50</v>
      </c>
      <c r="B336" s="5" t="s">
        <v>27</v>
      </c>
      <c r="C336" s="11">
        <v>19</v>
      </c>
      <c r="D336" s="11">
        <v>4</v>
      </c>
      <c r="E336" s="11">
        <v>0</v>
      </c>
      <c r="F336" s="11">
        <v>0</v>
      </c>
      <c r="G336" s="9">
        <f t="shared" si="5"/>
        <v>23</v>
      </c>
    </row>
    <row r="337" spans="1:7" x14ac:dyDescent="0.2">
      <c r="A337" s="7" t="s">
        <v>50</v>
      </c>
      <c r="B337" s="7" t="s">
        <v>28</v>
      </c>
      <c r="C337" s="10">
        <v>28284</v>
      </c>
      <c r="D337" s="10">
        <v>24048</v>
      </c>
      <c r="E337" s="10">
        <v>1</v>
      </c>
      <c r="F337" s="10">
        <v>9</v>
      </c>
      <c r="G337" s="10">
        <f t="shared" si="5"/>
        <v>52342</v>
      </c>
    </row>
    <row r="338" spans="1:7" x14ac:dyDescent="0.2">
      <c r="A338" s="5" t="s">
        <v>64</v>
      </c>
      <c r="B338" s="5" t="s">
        <v>5</v>
      </c>
      <c r="C338" s="11">
        <v>298</v>
      </c>
      <c r="D338" s="11">
        <v>254</v>
      </c>
      <c r="E338" s="11">
        <v>1</v>
      </c>
      <c r="F338" s="9">
        <v>2</v>
      </c>
      <c r="G338" s="9">
        <f t="shared" si="5"/>
        <v>555</v>
      </c>
    </row>
    <row r="339" spans="1:7" x14ac:dyDescent="0.2">
      <c r="A339" s="5" t="s">
        <v>64</v>
      </c>
      <c r="B339" s="5" t="s">
        <v>6</v>
      </c>
      <c r="C339" s="11">
        <v>2479</v>
      </c>
      <c r="D339" s="11">
        <v>1826</v>
      </c>
      <c r="E339" s="11">
        <v>0</v>
      </c>
      <c r="F339" s="9">
        <v>2</v>
      </c>
      <c r="G339" s="9">
        <f t="shared" si="5"/>
        <v>4307</v>
      </c>
    </row>
    <row r="340" spans="1:7" x14ac:dyDescent="0.2">
      <c r="A340" s="5" t="s">
        <v>64</v>
      </c>
      <c r="B340" s="5" t="s">
        <v>15</v>
      </c>
      <c r="C340" s="11">
        <v>3194</v>
      </c>
      <c r="D340" s="11">
        <v>2306</v>
      </c>
      <c r="E340" s="11">
        <v>0</v>
      </c>
      <c r="F340" s="9">
        <v>2</v>
      </c>
      <c r="G340" s="9">
        <f t="shared" si="5"/>
        <v>5502</v>
      </c>
    </row>
    <row r="341" spans="1:7" x14ac:dyDescent="0.2">
      <c r="A341" s="5" t="s">
        <v>64</v>
      </c>
      <c r="B341" s="5" t="s">
        <v>7</v>
      </c>
      <c r="C341" s="11">
        <v>3863</v>
      </c>
      <c r="D341" s="11">
        <v>3267</v>
      </c>
      <c r="E341" s="11">
        <v>0</v>
      </c>
      <c r="F341" s="9">
        <v>3</v>
      </c>
      <c r="G341" s="9">
        <f t="shared" si="5"/>
        <v>7133</v>
      </c>
    </row>
    <row r="342" spans="1:7" x14ac:dyDescent="0.2">
      <c r="A342" s="5" t="s">
        <v>64</v>
      </c>
      <c r="B342" s="5" t="s">
        <v>8</v>
      </c>
      <c r="C342" s="11">
        <v>5201</v>
      </c>
      <c r="D342" s="11">
        <v>6288</v>
      </c>
      <c r="E342" s="11">
        <v>1</v>
      </c>
      <c r="F342" s="9">
        <v>7</v>
      </c>
      <c r="G342" s="9">
        <f t="shared" si="5"/>
        <v>11497</v>
      </c>
    </row>
    <row r="343" spans="1:7" x14ac:dyDescent="0.2">
      <c r="A343" s="5" t="s">
        <v>64</v>
      </c>
      <c r="B343" s="5" t="s">
        <v>9</v>
      </c>
      <c r="C343" s="11">
        <v>4823</v>
      </c>
      <c r="D343" s="11">
        <v>5685</v>
      </c>
      <c r="E343" s="11">
        <v>0</v>
      </c>
      <c r="F343" s="9">
        <v>8</v>
      </c>
      <c r="G343" s="9">
        <f t="shared" si="5"/>
        <v>10516</v>
      </c>
    </row>
    <row r="344" spans="1:7" x14ac:dyDescent="0.2">
      <c r="A344" s="5" t="s">
        <v>64</v>
      </c>
      <c r="B344" s="5" t="s">
        <v>10</v>
      </c>
      <c r="C344" s="11">
        <v>3884</v>
      </c>
      <c r="D344" s="11">
        <v>4737</v>
      </c>
      <c r="E344" s="11">
        <v>0</v>
      </c>
      <c r="F344" s="9">
        <v>7</v>
      </c>
      <c r="G344" s="9">
        <f t="shared" si="5"/>
        <v>8628</v>
      </c>
    </row>
    <row r="345" spans="1:7" x14ac:dyDescent="0.2">
      <c r="A345" s="5" t="s">
        <v>64</v>
      </c>
      <c r="B345" s="5" t="s">
        <v>11</v>
      </c>
      <c r="C345" s="11">
        <v>3149</v>
      </c>
      <c r="D345" s="11">
        <v>3978</v>
      </c>
      <c r="E345" s="11">
        <v>1</v>
      </c>
      <c r="F345" s="9">
        <v>7</v>
      </c>
      <c r="G345" s="9">
        <f t="shared" si="5"/>
        <v>7135</v>
      </c>
    </row>
    <row r="346" spans="1:7" x14ac:dyDescent="0.2">
      <c r="A346" s="5" t="s">
        <v>64</v>
      </c>
      <c r="B346" s="5" t="s">
        <v>12</v>
      </c>
      <c r="C346" s="11">
        <v>2599</v>
      </c>
      <c r="D346" s="11">
        <v>3102</v>
      </c>
      <c r="E346" s="11">
        <v>0</v>
      </c>
      <c r="F346" s="9">
        <v>3</v>
      </c>
      <c r="G346" s="9">
        <f t="shared" si="5"/>
        <v>5704</v>
      </c>
    </row>
    <row r="347" spans="1:7" x14ac:dyDescent="0.2">
      <c r="A347" s="5" t="s">
        <v>64</v>
      </c>
      <c r="B347" s="5" t="s">
        <v>13</v>
      </c>
      <c r="C347" s="11">
        <v>2124</v>
      </c>
      <c r="D347" s="11">
        <v>2694</v>
      </c>
      <c r="E347" s="11">
        <v>0</v>
      </c>
      <c r="F347" s="9">
        <v>3</v>
      </c>
      <c r="G347" s="9">
        <f t="shared" si="5"/>
        <v>4821</v>
      </c>
    </row>
    <row r="348" spans="1:7" x14ac:dyDescent="0.2">
      <c r="A348" s="5" t="s">
        <v>64</v>
      </c>
      <c r="B348" s="5" t="s">
        <v>14</v>
      </c>
      <c r="C348" s="11">
        <v>1902</v>
      </c>
      <c r="D348" s="11">
        <v>2325</v>
      </c>
      <c r="E348" s="11">
        <v>0</v>
      </c>
      <c r="F348" s="9">
        <v>1</v>
      </c>
      <c r="G348" s="9">
        <f t="shared" si="5"/>
        <v>4228</v>
      </c>
    </row>
    <row r="349" spans="1:7" x14ac:dyDescent="0.2">
      <c r="A349" s="5" t="s">
        <v>64</v>
      </c>
      <c r="B349" s="5" t="s">
        <v>16</v>
      </c>
      <c r="C349" s="11">
        <v>1551</v>
      </c>
      <c r="D349" s="11">
        <v>1853</v>
      </c>
      <c r="E349" s="11">
        <v>0</v>
      </c>
      <c r="F349" s="9">
        <v>0</v>
      </c>
      <c r="G349" s="9">
        <f t="shared" si="5"/>
        <v>3404</v>
      </c>
    </row>
    <row r="350" spans="1:7" x14ac:dyDescent="0.2">
      <c r="A350" s="5" t="s">
        <v>64</v>
      </c>
      <c r="B350" s="5" t="s">
        <v>17</v>
      </c>
      <c r="C350" s="11">
        <v>1302</v>
      </c>
      <c r="D350" s="11">
        <v>1547</v>
      </c>
      <c r="E350" s="11">
        <v>0</v>
      </c>
      <c r="F350" s="9">
        <v>2</v>
      </c>
      <c r="G350" s="9">
        <f t="shared" si="5"/>
        <v>2851</v>
      </c>
    </row>
    <row r="351" spans="1:7" x14ac:dyDescent="0.2">
      <c r="A351" s="5" t="s">
        <v>64</v>
      </c>
      <c r="B351" s="5" t="s">
        <v>18</v>
      </c>
      <c r="C351" s="11">
        <v>972</v>
      </c>
      <c r="D351" s="11">
        <v>1206</v>
      </c>
      <c r="E351" s="11">
        <v>0</v>
      </c>
      <c r="F351" s="9">
        <v>3</v>
      </c>
      <c r="G351" s="9">
        <f t="shared" si="5"/>
        <v>2181</v>
      </c>
    </row>
    <row r="352" spans="1:7" x14ac:dyDescent="0.2">
      <c r="A352" s="5" t="s">
        <v>64</v>
      </c>
      <c r="B352" s="5" t="s">
        <v>19</v>
      </c>
      <c r="C352" s="11">
        <v>743</v>
      </c>
      <c r="D352" s="11">
        <v>879</v>
      </c>
      <c r="E352" s="11">
        <v>0</v>
      </c>
      <c r="F352" s="9">
        <v>0</v>
      </c>
      <c r="G352" s="9">
        <f t="shared" si="5"/>
        <v>1622</v>
      </c>
    </row>
    <row r="353" spans="1:7" x14ac:dyDescent="0.2">
      <c r="A353" s="5" t="s">
        <v>64</v>
      </c>
      <c r="B353" s="5" t="s">
        <v>20</v>
      </c>
      <c r="C353" s="11">
        <v>514</v>
      </c>
      <c r="D353" s="11">
        <v>665</v>
      </c>
      <c r="E353" s="11">
        <v>0</v>
      </c>
      <c r="F353" s="9">
        <v>0</v>
      </c>
      <c r="G353" s="9">
        <f t="shared" si="5"/>
        <v>1179</v>
      </c>
    </row>
    <row r="354" spans="1:7" x14ac:dyDescent="0.2">
      <c r="A354" s="5" t="s">
        <v>64</v>
      </c>
      <c r="B354" s="5" t="s">
        <v>21</v>
      </c>
      <c r="C354" s="11">
        <v>351</v>
      </c>
      <c r="D354" s="11">
        <v>504</v>
      </c>
      <c r="E354" s="11">
        <v>0</v>
      </c>
      <c r="F354" s="9">
        <v>0</v>
      </c>
      <c r="G354" s="9">
        <f t="shared" si="5"/>
        <v>855</v>
      </c>
    </row>
    <row r="355" spans="1:7" x14ac:dyDescent="0.2">
      <c r="A355" s="5" t="s">
        <v>64</v>
      </c>
      <c r="B355" s="5" t="s">
        <v>22</v>
      </c>
      <c r="C355" s="11">
        <v>220</v>
      </c>
      <c r="D355" s="11">
        <v>376</v>
      </c>
      <c r="E355" s="11">
        <v>0</v>
      </c>
      <c r="F355" s="9">
        <v>0</v>
      </c>
      <c r="G355" s="9">
        <f t="shared" si="5"/>
        <v>596</v>
      </c>
    </row>
    <row r="356" spans="1:7" x14ac:dyDescent="0.2">
      <c r="A356" s="5" t="s">
        <v>64</v>
      </c>
      <c r="B356" s="5" t="s">
        <v>23</v>
      </c>
      <c r="C356" s="11">
        <v>112</v>
      </c>
      <c r="D356" s="11">
        <v>219</v>
      </c>
      <c r="E356" s="11">
        <v>0</v>
      </c>
      <c r="F356" s="9">
        <v>0</v>
      </c>
      <c r="G356" s="9">
        <f t="shared" si="5"/>
        <v>331</v>
      </c>
    </row>
    <row r="357" spans="1:7" x14ac:dyDescent="0.2">
      <c r="A357" s="5" t="s">
        <v>64</v>
      </c>
      <c r="B357" s="5" t="s">
        <v>24</v>
      </c>
      <c r="C357" s="11">
        <v>51</v>
      </c>
      <c r="D357" s="11">
        <v>156</v>
      </c>
      <c r="E357" s="11">
        <v>0</v>
      </c>
      <c r="F357" s="9">
        <v>0</v>
      </c>
      <c r="G357" s="9">
        <f t="shared" si="5"/>
        <v>207</v>
      </c>
    </row>
    <row r="358" spans="1:7" x14ac:dyDescent="0.2">
      <c r="A358" s="5" t="s">
        <v>64</v>
      </c>
      <c r="B358" s="5" t="s">
        <v>25</v>
      </c>
      <c r="C358" s="11">
        <v>10</v>
      </c>
      <c r="D358" s="11">
        <v>38</v>
      </c>
      <c r="E358" s="11">
        <v>0</v>
      </c>
      <c r="F358" s="9">
        <v>0</v>
      </c>
      <c r="G358" s="9">
        <f t="shared" si="5"/>
        <v>48</v>
      </c>
    </row>
    <row r="359" spans="1:7" x14ac:dyDescent="0.2">
      <c r="A359" s="5" t="s">
        <v>64</v>
      </c>
      <c r="B359" s="5" t="s">
        <v>63</v>
      </c>
      <c r="C359" s="11">
        <v>5</v>
      </c>
      <c r="D359" s="11">
        <v>7</v>
      </c>
      <c r="E359" s="11">
        <v>0</v>
      </c>
      <c r="F359" s="9">
        <v>0</v>
      </c>
      <c r="G359" s="9">
        <f t="shared" si="5"/>
        <v>12</v>
      </c>
    </row>
    <row r="360" spans="1:7" x14ac:dyDescent="0.2">
      <c r="A360" s="5" t="s">
        <v>64</v>
      </c>
      <c r="B360" s="5" t="s">
        <v>27</v>
      </c>
      <c r="C360" s="11">
        <v>11</v>
      </c>
      <c r="D360" s="11">
        <v>6</v>
      </c>
      <c r="E360" s="11">
        <v>0</v>
      </c>
      <c r="F360" s="9">
        <v>1</v>
      </c>
      <c r="G360" s="9">
        <f t="shared" si="5"/>
        <v>18</v>
      </c>
    </row>
    <row r="361" spans="1:7" x14ac:dyDescent="0.2">
      <c r="A361" s="7" t="s">
        <v>64</v>
      </c>
      <c r="B361" s="7" t="s">
        <v>28</v>
      </c>
      <c r="C361" s="10">
        <v>39358</v>
      </c>
      <c r="D361" s="10">
        <v>43918</v>
      </c>
      <c r="E361" s="10">
        <v>3</v>
      </c>
      <c r="F361" s="10">
        <v>51</v>
      </c>
      <c r="G361" s="10">
        <f t="shared" si="5"/>
        <v>83330</v>
      </c>
    </row>
    <row r="362" spans="1:7" x14ac:dyDescent="0.2">
      <c r="A362" s="5" t="s">
        <v>65</v>
      </c>
      <c r="B362" s="5" t="s">
        <v>5</v>
      </c>
      <c r="C362" s="11">
        <v>117</v>
      </c>
      <c r="D362" s="11">
        <v>78</v>
      </c>
      <c r="E362" s="11">
        <v>0</v>
      </c>
      <c r="F362" s="11">
        <v>0</v>
      </c>
      <c r="G362" s="9">
        <f t="shared" si="5"/>
        <v>195</v>
      </c>
    </row>
    <row r="363" spans="1:7" x14ac:dyDescent="0.2">
      <c r="A363" s="5" t="s">
        <v>65</v>
      </c>
      <c r="B363" s="5" t="s">
        <v>6</v>
      </c>
      <c r="C363" s="11">
        <v>1248</v>
      </c>
      <c r="D363" s="11">
        <v>925</v>
      </c>
      <c r="E363" s="11">
        <v>0</v>
      </c>
      <c r="F363" s="11">
        <v>0</v>
      </c>
      <c r="G363" s="9">
        <f t="shared" si="5"/>
        <v>2173</v>
      </c>
    </row>
    <row r="364" spans="1:7" x14ac:dyDescent="0.2">
      <c r="A364" s="5" t="s">
        <v>65</v>
      </c>
      <c r="B364" s="5" t="s">
        <v>15</v>
      </c>
      <c r="C364" s="11">
        <v>1641</v>
      </c>
      <c r="D364" s="11">
        <v>1074</v>
      </c>
      <c r="E364" s="11">
        <v>0</v>
      </c>
      <c r="F364" s="11">
        <v>0</v>
      </c>
      <c r="G364" s="9">
        <f t="shared" si="5"/>
        <v>2715</v>
      </c>
    </row>
    <row r="365" spans="1:7" x14ac:dyDescent="0.2">
      <c r="A365" s="5" t="s">
        <v>65</v>
      </c>
      <c r="B365" s="5" t="s">
        <v>7</v>
      </c>
      <c r="C365" s="11">
        <v>1830</v>
      </c>
      <c r="D365" s="11">
        <v>1115</v>
      </c>
      <c r="E365" s="11">
        <v>0</v>
      </c>
      <c r="F365" s="11">
        <v>0</v>
      </c>
      <c r="G365" s="9">
        <f t="shared" si="5"/>
        <v>2945</v>
      </c>
    </row>
    <row r="366" spans="1:7" x14ac:dyDescent="0.2">
      <c r="A366" s="5" t="s">
        <v>65</v>
      </c>
      <c r="B366" s="5" t="s">
        <v>8</v>
      </c>
      <c r="C366" s="11">
        <v>2532</v>
      </c>
      <c r="D366" s="11">
        <v>1574</v>
      </c>
      <c r="E366" s="11">
        <v>1</v>
      </c>
      <c r="F366" s="11">
        <v>1</v>
      </c>
      <c r="G366" s="9">
        <f t="shared" si="5"/>
        <v>4108</v>
      </c>
    </row>
    <row r="367" spans="1:7" x14ac:dyDescent="0.2">
      <c r="A367" s="5" t="s">
        <v>65</v>
      </c>
      <c r="B367" s="5" t="s">
        <v>9</v>
      </c>
      <c r="C367" s="11">
        <v>2178</v>
      </c>
      <c r="D367" s="11">
        <v>1561</v>
      </c>
      <c r="E367" s="11">
        <v>0</v>
      </c>
      <c r="F367" s="11">
        <v>0</v>
      </c>
      <c r="G367" s="9">
        <f t="shared" si="5"/>
        <v>3739</v>
      </c>
    </row>
    <row r="368" spans="1:7" x14ac:dyDescent="0.2">
      <c r="A368" s="5" t="s">
        <v>65</v>
      </c>
      <c r="B368" s="5" t="s">
        <v>10</v>
      </c>
      <c r="C368" s="11">
        <v>1699</v>
      </c>
      <c r="D368" s="11">
        <v>1287</v>
      </c>
      <c r="E368" s="11">
        <v>0</v>
      </c>
      <c r="F368" s="11">
        <v>0</v>
      </c>
      <c r="G368" s="9">
        <f t="shared" si="5"/>
        <v>2986</v>
      </c>
    </row>
    <row r="369" spans="1:7" x14ac:dyDescent="0.2">
      <c r="A369" s="5" t="s">
        <v>65</v>
      </c>
      <c r="B369" s="5" t="s">
        <v>11</v>
      </c>
      <c r="C369" s="11">
        <v>1345</v>
      </c>
      <c r="D369" s="11">
        <v>1131</v>
      </c>
      <c r="E369" s="11">
        <v>0</v>
      </c>
      <c r="F369" s="11">
        <v>0</v>
      </c>
      <c r="G369" s="9">
        <f t="shared" si="5"/>
        <v>2476</v>
      </c>
    </row>
    <row r="370" spans="1:7" x14ac:dyDescent="0.2">
      <c r="A370" s="5" t="s">
        <v>65</v>
      </c>
      <c r="B370" s="5" t="s">
        <v>12</v>
      </c>
      <c r="C370" s="11">
        <v>1204</v>
      </c>
      <c r="D370" s="11">
        <v>873</v>
      </c>
      <c r="E370" s="11">
        <v>0</v>
      </c>
      <c r="F370" s="11">
        <v>0</v>
      </c>
      <c r="G370" s="9">
        <f t="shared" si="5"/>
        <v>2077</v>
      </c>
    </row>
    <row r="371" spans="1:7" x14ac:dyDescent="0.2">
      <c r="A371" s="5" t="s">
        <v>65</v>
      </c>
      <c r="B371" s="5" t="s">
        <v>13</v>
      </c>
      <c r="C371" s="11">
        <v>1070</v>
      </c>
      <c r="D371" s="11">
        <v>780</v>
      </c>
      <c r="E371" s="11">
        <v>0</v>
      </c>
      <c r="F371" s="11">
        <v>0</v>
      </c>
      <c r="G371" s="9">
        <f t="shared" si="5"/>
        <v>1850</v>
      </c>
    </row>
    <row r="372" spans="1:7" x14ac:dyDescent="0.2">
      <c r="A372" s="5" t="s">
        <v>65</v>
      </c>
      <c r="B372" s="5" t="s">
        <v>14</v>
      </c>
      <c r="C372" s="11">
        <v>1011</v>
      </c>
      <c r="D372" s="11">
        <v>645</v>
      </c>
      <c r="E372" s="11">
        <v>0</v>
      </c>
      <c r="F372" s="11">
        <v>0</v>
      </c>
      <c r="G372" s="9">
        <f t="shared" si="5"/>
        <v>1656</v>
      </c>
    </row>
    <row r="373" spans="1:7" x14ac:dyDescent="0.2">
      <c r="A373" s="5" t="s">
        <v>65</v>
      </c>
      <c r="B373" s="5" t="s">
        <v>16</v>
      </c>
      <c r="C373" s="11">
        <v>793</v>
      </c>
      <c r="D373" s="11">
        <v>547</v>
      </c>
      <c r="E373" s="11">
        <v>0</v>
      </c>
      <c r="F373" s="11">
        <v>0</v>
      </c>
      <c r="G373" s="9">
        <f t="shared" si="5"/>
        <v>1340</v>
      </c>
    </row>
    <row r="374" spans="1:7" x14ac:dyDescent="0.2">
      <c r="A374" s="5" t="s">
        <v>65</v>
      </c>
      <c r="B374" s="5" t="s">
        <v>17</v>
      </c>
      <c r="C374" s="11">
        <v>661</v>
      </c>
      <c r="D374" s="11">
        <v>515</v>
      </c>
      <c r="E374" s="11">
        <v>0</v>
      </c>
      <c r="F374" s="11">
        <v>2</v>
      </c>
      <c r="G374" s="9">
        <f t="shared" si="5"/>
        <v>1178</v>
      </c>
    </row>
    <row r="375" spans="1:7" x14ac:dyDescent="0.2">
      <c r="A375" s="5" t="s">
        <v>65</v>
      </c>
      <c r="B375" s="5" t="s">
        <v>18</v>
      </c>
      <c r="C375" s="11">
        <v>472</v>
      </c>
      <c r="D375" s="11">
        <v>426</v>
      </c>
      <c r="E375" s="11">
        <v>0</v>
      </c>
      <c r="F375" s="11">
        <v>0</v>
      </c>
      <c r="G375" s="9">
        <f t="shared" si="5"/>
        <v>898</v>
      </c>
    </row>
    <row r="376" spans="1:7" x14ac:dyDescent="0.2">
      <c r="A376" s="5" t="s">
        <v>65</v>
      </c>
      <c r="B376" s="5" t="s">
        <v>19</v>
      </c>
      <c r="C376" s="11">
        <v>359</v>
      </c>
      <c r="D376" s="11">
        <v>329</v>
      </c>
      <c r="E376" s="11">
        <v>0</v>
      </c>
      <c r="F376" s="11">
        <v>0</v>
      </c>
      <c r="G376" s="9">
        <f t="shared" si="5"/>
        <v>688</v>
      </c>
    </row>
    <row r="377" spans="1:7" x14ac:dyDescent="0.2">
      <c r="A377" s="5" t="s">
        <v>65</v>
      </c>
      <c r="B377" s="5" t="s">
        <v>20</v>
      </c>
      <c r="C377" s="11">
        <v>256</v>
      </c>
      <c r="D377" s="11">
        <v>245</v>
      </c>
      <c r="E377" s="11">
        <v>0</v>
      </c>
      <c r="F377" s="11">
        <v>0</v>
      </c>
      <c r="G377" s="9">
        <f t="shared" si="5"/>
        <v>501</v>
      </c>
    </row>
    <row r="378" spans="1:7" x14ac:dyDescent="0.2">
      <c r="A378" s="5" t="s">
        <v>65</v>
      </c>
      <c r="B378" s="5" t="s">
        <v>21</v>
      </c>
      <c r="C378" s="11">
        <v>200</v>
      </c>
      <c r="D378" s="11">
        <v>217</v>
      </c>
      <c r="E378" s="11">
        <v>0</v>
      </c>
      <c r="F378" s="11">
        <v>0</v>
      </c>
      <c r="G378" s="9">
        <f t="shared" si="5"/>
        <v>417</v>
      </c>
    </row>
    <row r="379" spans="1:7" x14ac:dyDescent="0.2">
      <c r="A379" s="5" t="s">
        <v>65</v>
      </c>
      <c r="B379" s="5" t="s">
        <v>22</v>
      </c>
      <c r="C379" s="11">
        <v>110</v>
      </c>
      <c r="D379" s="11">
        <v>139</v>
      </c>
      <c r="E379" s="11">
        <v>0</v>
      </c>
      <c r="F379" s="11">
        <v>0</v>
      </c>
      <c r="G379" s="9">
        <f t="shared" si="5"/>
        <v>249</v>
      </c>
    </row>
    <row r="380" spans="1:7" x14ac:dyDescent="0.2">
      <c r="A380" s="5" t="s">
        <v>65</v>
      </c>
      <c r="B380" s="5" t="s">
        <v>23</v>
      </c>
      <c r="C380" s="11">
        <v>62</v>
      </c>
      <c r="D380" s="11">
        <v>120</v>
      </c>
      <c r="E380" s="11">
        <v>0</v>
      </c>
      <c r="F380" s="11">
        <v>0</v>
      </c>
      <c r="G380" s="9">
        <f t="shared" si="5"/>
        <v>182</v>
      </c>
    </row>
    <row r="381" spans="1:7" x14ac:dyDescent="0.2">
      <c r="A381" s="5" t="s">
        <v>65</v>
      </c>
      <c r="B381" s="5" t="s">
        <v>24</v>
      </c>
      <c r="C381" s="11">
        <v>30</v>
      </c>
      <c r="D381" s="11">
        <v>51</v>
      </c>
      <c r="E381" s="11">
        <v>0</v>
      </c>
      <c r="F381" s="11">
        <v>0</v>
      </c>
      <c r="G381" s="9">
        <f t="shared" si="5"/>
        <v>81</v>
      </c>
    </row>
    <row r="382" spans="1:7" x14ac:dyDescent="0.2">
      <c r="A382" s="5" t="s">
        <v>65</v>
      </c>
      <c r="B382" s="5" t="s">
        <v>25</v>
      </c>
      <c r="C382" s="11">
        <v>6</v>
      </c>
      <c r="D382" s="11">
        <v>23</v>
      </c>
      <c r="E382" s="11">
        <v>0</v>
      </c>
      <c r="F382" s="11">
        <v>0</v>
      </c>
      <c r="G382" s="9">
        <f t="shared" si="5"/>
        <v>29</v>
      </c>
    </row>
    <row r="383" spans="1:7" x14ac:dyDescent="0.2">
      <c r="A383" s="5" t="s">
        <v>65</v>
      </c>
      <c r="B383" s="5" t="s">
        <v>63</v>
      </c>
      <c r="C383" s="11">
        <v>3</v>
      </c>
      <c r="D383" s="11">
        <v>7</v>
      </c>
      <c r="E383" s="11">
        <v>0</v>
      </c>
      <c r="F383" s="11">
        <v>0</v>
      </c>
      <c r="G383" s="9">
        <f t="shared" si="5"/>
        <v>10</v>
      </c>
    </row>
    <row r="384" spans="1:7" x14ac:dyDescent="0.2">
      <c r="A384" s="5" t="s">
        <v>65</v>
      </c>
      <c r="B384" s="5" t="s">
        <v>27</v>
      </c>
      <c r="C384" s="11">
        <v>22</v>
      </c>
      <c r="D384" s="11">
        <v>12</v>
      </c>
      <c r="E384" s="11">
        <v>0</v>
      </c>
      <c r="F384" s="11">
        <v>0</v>
      </c>
      <c r="G384" s="9">
        <f t="shared" si="5"/>
        <v>34</v>
      </c>
    </row>
    <row r="385" spans="1:7" x14ac:dyDescent="0.2">
      <c r="A385" s="7" t="s">
        <v>65</v>
      </c>
      <c r="B385" s="7" t="s">
        <v>28</v>
      </c>
      <c r="C385" s="10">
        <v>18849</v>
      </c>
      <c r="D385" s="10">
        <v>13674</v>
      </c>
      <c r="E385" s="10">
        <v>1</v>
      </c>
      <c r="F385" s="10">
        <v>3</v>
      </c>
      <c r="G385" s="10">
        <f t="shared" si="5"/>
        <v>32527</v>
      </c>
    </row>
    <row r="386" spans="1:7" x14ac:dyDescent="0.2">
      <c r="A386" s="5" t="s">
        <v>51</v>
      </c>
      <c r="B386" s="5" t="s">
        <v>5</v>
      </c>
      <c r="C386" s="11">
        <v>142</v>
      </c>
      <c r="D386" s="11">
        <v>109</v>
      </c>
      <c r="E386" s="11">
        <v>0</v>
      </c>
      <c r="F386" s="9">
        <v>7</v>
      </c>
      <c r="G386" s="9">
        <f t="shared" si="5"/>
        <v>258</v>
      </c>
    </row>
    <row r="387" spans="1:7" x14ac:dyDescent="0.2">
      <c r="A387" s="5" t="s">
        <v>51</v>
      </c>
      <c r="B387" s="5" t="s">
        <v>6</v>
      </c>
      <c r="C387" s="11">
        <v>842</v>
      </c>
      <c r="D387" s="11">
        <v>633</v>
      </c>
      <c r="E387" s="11">
        <v>0</v>
      </c>
      <c r="F387" s="9">
        <v>21</v>
      </c>
      <c r="G387" s="9">
        <f t="shared" ref="G387:G450" si="6">SUM(C387:F387)</f>
        <v>1496</v>
      </c>
    </row>
    <row r="388" spans="1:7" x14ac:dyDescent="0.2">
      <c r="A388" s="5" t="s">
        <v>51</v>
      </c>
      <c r="B388" s="5" t="s">
        <v>15</v>
      </c>
      <c r="C388" s="11">
        <v>937</v>
      </c>
      <c r="D388" s="11">
        <v>651</v>
      </c>
      <c r="E388" s="11">
        <v>0</v>
      </c>
      <c r="F388" s="9">
        <v>17</v>
      </c>
      <c r="G388" s="9">
        <f t="shared" si="6"/>
        <v>1605</v>
      </c>
    </row>
    <row r="389" spans="1:7" x14ac:dyDescent="0.2">
      <c r="A389" s="5" t="s">
        <v>51</v>
      </c>
      <c r="B389" s="5" t="s">
        <v>7</v>
      </c>
      <c r="C389" s="11">
        <v>966</v>
      </c>
      <c r="D389" s="11">
        <v>685</v>
      </c>
      <c r="E389" s="11">
        <v>0</v>
      </c>
      <c r="F389" s="9">
        <v>9</v>
      </c>
      <c r="G389" s="9">
        <f t="shared" si="6"/>
        <v>1660</v>
      </c>
    </row>
    <row r="390" spans="1:7" x14ac:dyDescent="0.2">
      <c r="A390" s="5" t="s">
        <v>51</v>
      </c>
      <c r="B390" s="5" t="s">
        <v>8</v>
      </c>
      <c r="C390" s="11">
        <v>1144</v>
      </c>
      <c r="D390" s="11">
        <v>1140</v>
      </c>
      <c r="E390" s="11">
        <v>0</v>
      </c>
      <c r="F390" s="9">
        <v>17</v>
      </c>
      <c r="G390" s="9">
        <f t="shared" si="6"/>
        <v>2301</v>
      </c>
    </row>
    <row r="391" spans="1:7" x14ac:dyDescent="0.2">
      <c r="A391" s="5" t="s">
        <v>51</v>
      </c>
      <c r="B391" s="5" t="s">
        <v>9</v>
      </c>
      <c r="C391" s="11">
        <v>1069</v>
      </c>
      <c r="D391" s="11">
        <v>857</v>
      </c>
      <c r="E391" s="11">
        <v>0</v>
      </c>
      <c r="F391" s="9">
        <v>18</v>
      </c>
      <c r="G391" s="9">
        <f t="shared" si="6"/>
        <v>1944</v>
      </c>
    </row>
    <row r="392" spans="1:7" x14ac:dyDescent="0.2">
      <c r="A392" s="5" t="s">
        <v>51</v>
      </c>
      <c r="B392" s="5" t="s">
        <v>10</v>
      </c>
      <c r="C392" s="11">
        <v>863</v>
      </c>
      <c r="D392" s="11">
        <v>765</v>
      </c>
      <c r="E392" s="11">
        <v>0</v>
      </c>
      <c r="F392" s="9">
        <v>10</v>
      </c>
      <c r="G392" s="9">
        <f t="shared" si="6"/>
        <v>1638</v>
      </c>
    </row>
    <row r="393" spans="1:7" x14ac:dyDescent="0.2">
      <c r="A393" s="5" t="s">
        <v>51</v>
      </c>
      <c r="B393" s="5" t="s">
        <v>11</v>
      </c>
      <c r="C393" s="11">
        <v>680</v>
      </c>
      <c r="D393" s="11">
        <v>644</v>
      </c>
      <c r="E393" s="11">
        <v>0</v>
      </c>
      <c r="F393" s="9">
        <v>6</v>
      </c>
      <c r="G393" s="9">
        <f t="shared" si="6"/>
        <v>1330</v>
      </c>
    </row>
    <row r="394" spans="1:7" x14ac:dyDescent="0.2">
      <c r="A394" s="5" t="s">
        <v>51</v>
      </c>
      <c r="B394" s="5" t="s">
        <v>12</v>
      </c>
      <c r="C394" s="11">
        <v>576</v>
      </c>
      <c r="D394" s="11">
        <v>510</v>
      </c>
      <c r="E394" s="11">
        <v>0</v>
      </c>
      <c r="F394" s="9">
        <v>3</v>
      </c>
      <c r="G394" s="9">
        <f t="shared" si="6"/>
        <v>1089</v>
      </c>
    </row>
    <row r="395" spans="1:7" x14ac:dyDescent="0.2">
      <c r="A395" s="5" t="s">
        <v>51</v>
      </c>
      <c r="B395" s="5" t="s">
        <v>13</v>
      </c>
      <c r="C395" s="11">
        <v>538</v>
      </c>
      <c r="D395" s="11">
        <v>473</v>
      </c>
      <c r="E395" s="11">
        <v>0</v>
      </c>
      <c r="F395" s="9">
        <v>3</v>
      </c>
      <c r="G395" s="9">
        <f t="shared" si="6"/>
        <v>1014</v>
      </c>
    </row>
    <row r="396" spans="1:7" x14ac:dyDescent="0.2">
      <c r="A396" s="5" t="s">
        <v>51</v>
      </c>
      <c r="B396" s="5" t="s">
        <v>14</v>
      </c>
      <c r="C396" s="11">
        <v>455</v>
      </c>
      <c r="D396" s="11">
        <v>442</v>
      </c>
      <c r="E396" s="11">
        <v>0</v>
      </c>
      <c r="F396" s="9">
        <v>6</v>
      </c>
      <c r="G396" s="9">
        <f t="shared" si="6"/>
        <v>903</v>
      </c>
    </row>
    <row r="397" spans="1:7" x14ac:dyDescent="0.2">
      <c r="A397" s="5" t="s">
        <v>51</v>
      </c>
      <c r="B397" s="5" t="s">
        <v>16</v>
      </c>
      <c r="C397" s="11">
        <v>419</v>
      </c>
      <c r="D397" s="11">
        <v>366</v>
      </c>
      <c r="E397" s="11">
        <v>0</v>
      </c>
      <c r="F397" s="9">
        <v>5</v>
      </c>
      <c r="G397" s="9">
        <f t="shared" si="6"/>
        <v>790</v>
      </c>
    </row>
    <row r="398" spans="1:7" x14ac:dyDescent="0.2">
      <c r="A398" s="5" t="s">
        <v>51</v>
      </c>
      <c r="B398" s="5" t="s">
        <v>17</v>
      </c>
      <c r="C398" s="11">
        <v>321</v>
      </c>
      <c r="D398" s="11">
        <v>289</v>
      </c>
      <c r="E398" s="11">
        <v>0</v>
      </c>
      <c r="F398" s="9">
        <v>5</v>
      </c>
      <c r="G398" s="9">
        <f t="shared" si="6"/>
        <v>615</v>
      </c>
    </row>
    <row r="399" spans="1:7" x14ac:dyDescent="0.2">
      <c r="A399" s="5" t="s">
        <v>51</v>
      </c>
      <c r="B399" s="5" t="s">
        <v>18</v>
      </c>
      <c r="C399" s="11">
        <v>221</v>
      </c>
      <c r="D399" s="11">
        <v>221</v>
      </c>
      <c r="E399" s="11">
        <v>0</v>
      </c>
      <c r="F399" s="9">
        <v>2</v>
      </c>
      <c r="G399" s="9">
        <f t="shared" si="6"/>
        <v>444</v>
      </c>
    </row>
    <row r="400" spans="1:7" x14ac:dyDescent="0.2">
      <c r="A400" s="5" t="s">
        <v>51</v>
      </c>
      <c r="B400" s="5" t="s">
        <v>19</v>
      </c>
      <c r="C400" s="11">
        <v>196</v>
      </c>
      <c r="D400" s="11">
        <v>201</v>
      </c>
      <c r="E400" s="11">
        <v>0</v>
      </c>
      <c r="F400" s="9">
        <v>2</v>
      </c>
      <c r="G400" s="9">
        <f t="shared" si="6"/>
        <v>399</v>
      </c>
    </row>
    <row r="401" spans="1:7" x14ac:dyDescent="0.2">
      <c r="A401" s="5" t="s">
        <v>51</v>
      </c>
      <c r="B401" s="5" t="s">
        <v>20</v>
      </c>
      <c r="C401" s="11">
        <v>145</v>
      </c>
      <c r="D401" s="11">
        <v>137</v>
      </c>
      <c r="E401" s="11">
        <v>0</v>
      </c>
      <c r="F401" s="9">
        <v>2</v>
      </c>
      <c r="G401" s="9">
        <f t="shared" si="6"/>
        <v>284</v>
      </c>
    </row>
    <row r="402" spans="1:7" x14ac:dyDescent="0.2">
      <c r="A402" s="5" t="s">
        <v>51</v>
      </c>
      <c r="B402" s="5" t="s">
        <v>21</v>
      </c>
      <c r="C402" s="11">
        <v>96</v>
      </c>
      <c r="D402" s="11">
        <v>96</v>
      </c>
      <c r="E402" s="11">
        <v>0</v>
      </c>
      <c r="F402" s="9">
        <v>0</v>
      </c>
      <c r="G402" s="9">
        <f t="shared" si="6"/>
        <v>192</v>
      </c>
    </row>
    <row r="403" spans="1:7" x14ac:dyDescent="0.2">
      <c r="A403" s="5" t="s">
        <v>51</v>
      </c>
      <c r="B403" s="5" t="s">
        <v>22</v>
      </c>
      <c r="C403" s="11">
        <v>55</v>
      </c>
      <c r="D403" s="11">
        <v>83</v>
      </c>
      <c r="E403" s="11">
        <v>0</v>
      </c>
      <c r="F403" s="9">
        <v>1</v>
      </c>
      <c r="G403" s="9">
        <f t="shared" si="6"/>
        <v>139</v>
      </c>
    </row>
    <row r="404" spans="1:7" x14ac:dyDescent="0.2">
      <c r="A404" s="5" t="s">
        <v>51</v>
      </c>
      <c r="B404" s="5" t="s">
        <v>23</v>
      </c>
      <c r="C404" s="11">
        <v>25</v>
      </c>
      <c r="D404" s="11">
        <v>48</v>
      </c>
      <c r="E404" s="11">
        <v>0</v>
      </c>
      <c r="F404" s="9">
        <v>1</v>
      </c>
      <c r="G404" s="9">
        <f t="shared" si="6"/>
        <v>74</v>
      </c>
    </row>
    <row r="405" spans="1:7" x14ac:dyDescent="0.2">
      <c r="A405" s="5" t="s">
        <v>51</v>
      </c>
      <c r="B405" s="5" t="s">
        <v>24</v>
      </c>
      <c r="C405" s="11">
        <v>17</v>
      </c>
      <c r="D405" s="11">
        <v>27</v>
      </c>
      <c r="E405" s="11">
        <v>0</v>
      </c>
      <c r="F405" s="9">
        <v>0</v>
      </c>
      <c r="G405" s="9">
        <f t="shared" si="6"/>
        <v>44</v>
      </c>
    </row>
    <row r="406" spans="1:7" x14ac:dyDescent="0.2">
      <c r="A406" s="5" t="s">
        <v>51</v>
      </c>
      <c r="B406" s="5" t="s">
        <v>25</v>
      </c>
      <c r="C406" s="11">
        <v>5</v>
      </c>
      <c r="D406" s="11">
        <v>6</v>
      </c>
      <c r="E406" s="11">
        <v>0</v>
      </c>
      <c r="F406" s="9">
        <v>0</v>
      </c>
      <c r="G406" s="9">
        <f t="shared" si="6"/>
        <v>11</v>
      </c>
    </row>
    <row r="407" spans="1:7" x14ac:dyDescent="0.2">
      <c r="A407" s="5" t="s">
        <v>51</v>
      </c>
      <c r="B407" s="5" t="s">
        <v>63</v>
      </c>
      <c r="C407" s="11">
        <v>11</v>
      </c>
      <c r="D407" s="11">
        <v>17</v>
      </c>
      <c r="E407" s="11">
        <v>0</v>
      </c>
      <c r="F407" s="9">
        <v>0</v>
      </c>
      <c r="G407" s="9">
        <f t="shared" si="6"/>
        <v>28</v>
      </c>
    </row>
    <row r="408" spans="1:7" x14ac:dyDescent="0.2">
      <c r="A408" s="5" t="s">
        <v>51</v>
      </c>
      <c r="B408" s="5" t="s">
        <v>27</v>
      </c>
      <c r="C408" s="11">
        <v>6</v>
      </c>
      <c r="D408" s="11">
        <v>3</v>
      </c>
      <c r="E408" s="11">
        <v>0</v>
      </c>
      <c r="F408" s="9">
        <v>0</v>
      </c>
      <c r="G408" s="9">
        <f t="shared" si="6"/>
        <v>9</v>
      </c>
    </row>
    <row r="409" spans="1:7" x14ac:dyDescent="0.2">
      <c r="A409" s="7" t="s">
        <v>51</v>
      </c>
      <c r="B409" s="7" t="s">
        <v>28</v>
      </c>
      <c r="C409" s="10">
        <v>9729</v>
      </c>
      <c r="D409" s="10">
        <v>8403</v>
      </c>
      <c r="E409" s="10">
        <v>0</v>
      </c>
      <c r="F409" s="10">
        <v>135</v>
      </c>
      <c r="G409" s="10">
        <f t="shared" si="6"/>
        <v>18267</v>
      </c>
    </row>
    <row r="410" spans="1:7" x14ac:dyDescent="0.2">
      <c r="A410" s="5" t="s">
        <v>52</v>
      </c>
      <c r="B410" s="5" t="s">
        <v>5</v>
      </c>
      <c r="C410" s="11">
        <v>31</v>
      </c>
      <c r="D410" s="11">
        <v>27</v>
      </c>
      <c r="E410" s="11">
        <v>0</v>
      </c>
      <c r="F410" s="9">
        <v>1</v>
      </c>
      <c r="G410" s="9">
        <f t="shared" si="6"/>
        <v>59</v>
      </c>
    </row>
    <row r="411" spans="1:7" x14ac:dyDescent="0.2">
      <c r="A411" s="5" t="s">
        <v>52</v>
      </c>
      <c r="B411" s="5" t="s">
        <v>6</v>
      </c>
      <c r="C411" s="11">
        <v>291</v>
      </c>
      <c r="D411" s="11">
        <v>198</v>
      </c>
      <c r="E411" s="11">
        <v>0</v>
      </c>
      <c r="F411" s="9">
        <v>1</v>
      </c>
      <c r="G411" s="9">
        <f t="shared" si="6"/>
        <v>490</v>
      </c>
    </row>
    <row r="412" spans="1:7" x14ac:dyDescent="0.2">
      <c r="A412" s="5" t="s">
        <v>52</v>
      </c>
      <c r="B412" s="5" t="s">
        <v>15</v>
      </c>
      <c r="C412" s="11">
        <v>417</v>
      </c>
      <c r="D412" s="11">
        <v>282</v>
      </c>
      <c r="E412" s="11">
        <v>0</v>
      </c>
      <c r="F412" s="9">
        <v>0</v>
      </c>
      <c r="G412" s="9">
        <f t="shared" si="6"/>
        <v>699</v>
      </c>
    </row>
    <row r="413" spans="1:7" x14ac:dyDescent="0.2">
      <c r="A413" s="5" t="s">
        <v>52</v>
      </c>
      <c r="B413" s="5" t="s">
        <v>7</v>
      </c>
      <c r="C413" s="11">
        <v>512</v>
      </c>
      <c r="D413" s="11">
        <v>348</v>
      </c>
      <c r="E413" s="11">
        <v>0</v>
      </c>
      <c r="F413" s="9">
        <v>1</v>
      </c>
      <c r="G413" s="9">
        <f t="shared" si="6"/>
        <v>861</v>
      </c>
    </row>
    <row r="414" spans="1:7" x14ac:dyDescent="0.2">
      <c r="A414" s="5" t="s">
        <v>52</v>
      </c>
      <c r="B414" s="5" t="s">
        <v>8</v>
      </c>
      <c r="C414" s="11">
        <v>643</v>
      </c>
      <c r="D414" s="11">
        <v>409</v>
      </c>
      <c r="E414" s="11">
        <v>0</v>
      </c>
      <c r="F414" s="9">
        <v>0</v>
      </c>
      <c r="G414" s="9">
        <f t="shared" si="6"/>
        <v>1052</v>
      </c>
    </row>
    <row r="415" spans="1:7" x14ac:dyDescent="0.2">
      <c r="A415" s="5" t="s">
        <v>52</v>
      </c>
      <c r="B415" s="5" t="s">
        <v>9</v>
      </c>
      <c r="C415" s="11">
        <v>551</v>
      </c>
      <c r="D415" s="11">
        <v>346</v>
      </c>
      <c r="E415" s="11">
        <v>0</v>
      </c>
      <c r="F415" s="9">
        <v>1</v>
      </c>
      <c r="G415" s="9">
        <f t="shared" si="6"/>
        <v>898</v>
      </c>
    </row>
    <row r="416" spans="1:7" x14ac:dyDescent="0.2">
      <c r="A416" s="5" t="s">
        <v>52</v>
      </c>
      <c r="B416" s="5" t="s">
        <v>10</v>
      </c>
      <c r="C416" s="11">
        <v>415</v>
      </c>
      <c r="D416" s="11">
        <v>325</v>
      </c>
      <c r="E416" s="11">
        <v>0</v>
      </c>
      <c r="F416" s="9">
        <v>0</v>
      </c>
      <c r="G416" s="9">
        <f t="shared" si="6"/>
        <v>740</v>
      </c>
    </row>
    <row r="417" spans="1:7" x14ac:dyDescent="0.2">
      <c r="A417" s="5" t="s">
        <v>52</v>
      </c>
      <c r="B417" s="5" t="s">
        <v>11</v>
      </c>
      <c r="C417" s="11">
        <v>400</v>
      </c>
      <c r="D417" s="11">
        <v>288</v>
      </c>
      <c r="E417" s="11">
        <v>0</v>
      </c>
      <c r="F417" s="9">
        <v>0</v>
      </c>
      <c r="G417" s="9">
        <f t="shared" si="6"/>
        <v>688</v>
      </c>
    </row>
    <row r="418" spans="1:7" x14ac:dyDescent="0.2">
      <c r="A418" s="5" t="s">
        <v>52</v>
      </c>
      <c r="B418" s="5" t="s">
        <v>12</v>
      </c>
      <c r="C418" s="11">
        <v>339</v>
      </c>
      <c r="D418" s="11">
        <v>221</v>
      </c>
      <c r="E418" s="11">
        <v>0</v>
      </c>
      <c r="F418" s="9">
        <v>0</v>
      </c>
      <c r="G418" s="9">
        <f t="shared" si="6"/>
        <v>560</v>
      </c>
    </row>
    <row r="419" spans="1:7" x14ac:dyDescent="0.2">
      <c r="A419" s="5" t="s">
        <v>52</v>
      </c>
      <c r="B419" s="5" t="s">
        <v>13</v>
      </c>
      <c r="C419" s="11">
        <v>293</v>
      </c>
      <c r="D419" s="11">
        <v>213</v>
      </c>
      <c r="E419" s="11">
        <v>0</v>
      </c>
      <c r="F419" s="9">
        <v>0</v>
      </c>
      <c r="G419" s="9">
        <f t="shared" si="6"/>
        <v>506</v>
      </c>
    </row>
    <row r="420" spans="1:7" x14ac:dyDescent="0.2">
      <c r="A420" s="5" t="s">
        <v>52</v>
      </c>
      <c r="B420" s="5" t="s">
        <v>14</v>
      </c>
      <c r="C420" s="11">
        <v>296</v>
      </c>
      <c r="D420" s="11">
        <v>225</v>
      </c>
      <c r="E420" s="11">
        <v>0</v>
      </c>
      <c r="F420" s="9">
        <v>0</v>
      </c>
      <c r="G420" s="9">
        <f t="shared" si="6"/>
        <v>521</v>
      </c>
    </row>
    <row r="421" spans="1:7" x14ac:dyDescent="0.2">
      <c r="A421" s="5" t="s">
        <v>52</v>
      </c>
      <c r="B421" s="5" t="s">
        <v>16</v>
      </c>
      <c r="C421" s="11">
        <v>264</v>
      </c>
      <c r="D421" s="11">
        <v>193</v>
      </c>
      <c r="E421" s="11">
        <v>0</v>
      </c>
      <c r="F421" s="9">
        <v>0</v>
      </c>
      <c r="G421" s="9">
        <f t="shared" si="6"/>
        <v>457</v>
      </c>
    </row>
    <row r="422" spans="1:7" x14ac:dyDescent="0.2">
      <c r="A422" s="5" t="s">
        <v>52</v>
      </c>
      <c r="B422" s="5" t="s">
        <v>17</v>
      </c>
      <c r="C422" s="11">
        <v>235</v>
      </c>
      <c r="D422" s="11">
        <v>159</v>
      </c>
      <c r="E422" s="11">
        <v>0</v>
      </c>
      <c r="F422" s="9">
        <v>0</v>
      </c>
      <c r="G422" s="9">
        <f t="shared" si="6"/>
        <v>394</v>
      </c>
    </row>
    <row r="423" spans="1:7" x14ac:dyDescent="0.2">
      <c r="A423" s="5" t="s">
        <v>52</v>
      </c>
      <c r="B423" s="5" t="s">
        <v>18</v>
      </c>
      <c r="C423" s="11">
        <v>204</v>
      </c>
      <c r="D423" s="11">
        <v>132</v>
      </c>
      <c r="E423" s="11">
        <v>0</v>
      </c>
      <c r="F423" s="9">
        <v>0</v>
      </c>
      <c r="G423" s="9">
        <f t="shared" si="6"/>
        <v>336</v>
      </c>
    </row>
    <row r="424" spans="1:7" x14ac:dyDescent="0.2">
      <c r="A424" s="5" t="s">
        <v>52</v>
      </c>
      <c r="B424" s="5" t="s">
        <v>19</v>
      </c>
      <c r="C424" s="11">
        <v>127</v>
      </c>
      <c r="D424" s="11">
        <v>101</v>
      </c>
      <c r="E424" s="11">
        <v>0</v>
      </c>
      <c r="F424" s="9">
        <v>1</v>
      </c>
      <c r="G424" s="9">
        <f t="shared" si="6"/>
        <v>229</v>
      </c>
    </row>
    <row r="425" spans="1:7" x14ac:dyDescent="0.2">
      <c r="A425" s="5" t="s">
        <v>52</v>
      </c>
      <c r="B425" s="5" t="s">
        <v>20</v>
      </c>
      <c r="C425" s="11">
        <v>90</v>
      </c>
      <c r="D425" s="11">
        <v>65</v>
      </c>
      <c r="E425" s="11">
        <v>0</v>
      </c>
      <c r="F425" s="9">
        <v>0</v>
      </c>
      <c r="G425" s="9">
        <f t="shared" si="6"/>
        <v>155</v>
      </c>
    </row>
    <row r="426" spans="1:7" x14ac:dyDescent="0.2">
      <c r="A426" s="5" t="s">
        <v>52</v>
      </c>
      <c r="B426" s="5" t="s">
        <v>21</v>
      </c>
      <c r="C426" s="11">
        <v>62</v>
      </c>
      <c r="D426" s="11">
        <v>80</v>
      </c>
      <c r="E426" s="11">
        <v>0</v>
      </c>
      <c r="F426" s="9">
        <v>0</v>
      </c>
      <c r="G426" s="9">
        <f t="shared" si="6"/>
        <v>142</v>
      </c>
    </row>
    <row r="427" spans="1:7" x14ac:dyDescent="0.2">
      <c r="A427" s="5" t="s">
        <v>52</v>
      </c>
      <c r="B427" s="5" t="s">
        <v>22</v>
      </c>
      <c r="C427" s="11">
        <v>47</v>
      </c>
      <c r="D427" s="11">
        <v>61</v>
      </c>
      <c r="E427" s="11">
        <v>0</v>
      </c>
      <c r="F427" s="9">
        <v>0</v>
      </c>
      <c r="G427" s="9">
        <f t="shared" si="6"/>
        <v>108</v>
      </c>
    </row>
    <row r="428" spans="1:7" x14ac:dyDescent="0.2">
      <c r="A428" s="5" t="s">
        <v>52</v>
      </c>
      <c r="B428" s="5" t="s">
        <v>23</v>
      </c>
      <c r="C428" s="11">
        <v>25</v>
      </c>
      <c r="D428" s="11">
        <v>30</v>
      </c>
      <c r="E428" s="11">
        <v>0</v>
      </c>
      <c r="F428" s="9">
        <v>0</v>
      </c>
      <c r="G428" s="9">
        <f t="shared" si="6"/>
        <v>55</v>
      </c>
    </row>
    <row r="429" spans="1:7" x14ac:dyDescent="0.2">
      <c r="A429" s="5" t="s">
        <v>52</v>
      </c>
      <c r="B429" s="5" t="s">
        <v>24</v>
      </c>
      <c r="C429" s="11">
        <v>17</v>
      </c>
      <c r="D429" s="11">
        <v>9</v>
      </c>
      <c r="E429" s="11">
        <v>0</v>
      </c>
      <c r="F429" s="9">
        <v>0</v>
      </c>
      <c r="G429" s="9">
        <f t="shared" si="6"/>
        <v>26</v>
      </c>
    </row>
    <row r="430" spans="1:7" x14ac:dyDescent="0.2">
      <c r="A430" s="5" t="s">
        <v>52</v>
      </c>
      <c r="B430" s="5" t="s">
        <v>25</v>
      </c>
      <c r="C430" s="11">
        <v>6</v>
      </c>
      <c r="D430" s="11">
        <v>6</v>
      </c>
      <c r="E430" s="11">
        <v>0</v>
      </c>
      <c r="F430" s="9">
        <v>0</v>
      </c>
      <c r="G430" s="9">
        <f t="shared" si="6"/>
        <v>12</v>
      </c>
    </row>
    <row r="431" spans="1:7" x14ac:dyDescent="0.2">
      <c r="A431" s="5" t="s">
        <v>52</v>
      </c>
      <c r="B431" s="5" t="s">
        <v>63</v>
      </c>
      <c r="C431" s="11">
        <v>1</v>
      </c>
      <c r="D431" s="11">
        <v>2</v>
      </c>
      <c r="E431" s="11">
        <v>0</v>
      </c>
      <c r="F431" s="9">
        <v>0</v>
      </c>
      <c r="G431" s="9">
        <f t="shared" si="6"/>
        <v>3</v>
      </c>
    </row>
    <row r="432" spans="1:7" x14ac:dyDescent="0.2">
      <c r="A432" s="5" t="s">
        <v>52</v>
      </c>
      <c r="B432" s="5" t="s">
        <v>27</v>
      </c>
      <c r="C432" s="11">
        <v>9</v>
      </c>
      <c r="D432" s="11">
        <v>4</v>
      </c>
      <c r="E432" s="11">
        <v>0</v>
      </c>
      <c r="F432" s="9">
        <v>0</v>
      </c>
      <c r="G432" s="9">
        <f t="shared" si="6"/>
        <v>13</v>
      </c>
    </row>
    <row r="433" spans="1:7" x14ac:dyDescent="0.2">
      <c r="A433" s="7" t="s">
        <v>52</v>
      </c>
      <c r="B433" s="7" t="s">
        <v>28</v>
      </c>
      <c r="C433" s="10">
        <v>5275</v>
      </c>
      <c r="D433" s="10">
        <v>3724</v>
      </c>
      <c r="E433" s="10">
        <v>0</v>
      </c>
      <c r="F433" s="10">
        <v>5</v>
      </c>
      <c r="G433" s="10">
        <f t="shared" si="6"/>
        <v>9004</v>
      </c>
    </row>
    <row r="434" spans="1:7" x14ac:dyDescent="0.2">
      <c r="A434" s="5" t="s">
        <v>66</v>
      </c>
      <c r="B434" s="5" t="s">
        <v>5</v>
      </c>
      <c r="C434" s="11">
        <v>8</v>
      </c>
      <c r="D434" s="11">
        <v>11</v>
      </c>
      <c r="E434" s="11">
        <v>0</v>
      </c>
      <c r="F434" s="9">
        <v>0</v>
      </c>
      <c r="G434" s="9">
        <f t="shared" si="6"/>
        <v>19</v>
      </c>
    </row>
    <row r="435" spans="1:7" x14ac:dyDescent="0.2">
      <c r="A435" s="5" t="s">
        <v>66</v>
      </c>
      <c r="B435" s="5" t="s">
        <v>6</v>
      </c>
      <c r="C435" s="11">
        <v>75</v>
      </c>
      <c r="D435" s="11">
        <v>102</v>
      </c>
      <c r="E435" s="11">
        <v>0</v>
      </c>
      <c r="F435" s="9">
        <v>0</v>
      </c>
      <c r="G435" s="9">
        <f t="shared" si="6"/>
        <v>177</v>
      </c>
    </row>
    <row r="436" spans="1:7" x14ac:dyDescent="0.2">
      <c r="A436" s="5" t="s">
        <v>66</v>
      </c>
      <c r="B436" s="5" t="s">
        <v>15</v>
      </c>
      <c r="C436" s="11">
        <v>108</v>
      </c>
      <c r="D436" s="11">
        <v>120</v>
      </c>
      <c r="E436" s="11">
        <v>0</v>
      </c>
      <c r="F436" s="9">
        <v>0</v>
      </c>
      <c r="G436" s="9">
        <f t="shared" si="6"/>
        <v>228</v>
      </c>
    </row>
    <row r="437" spans="1:7" x14ac:dyDescent="0.2">
      <c r="A437" s="5" t="s">
        <v>66</v>
      </c>
      <c r="B437" s="5" t="s">
        <v>7</v>
      </c>
      <c r="C437" s="11">
        <v>96</v>
      </c>
      <c r="D437" s="11">
        <v>238</v>
      </c>
      <c r="E437" s="11">
        <v>0</v>
      </c>
      <c r="F437" s="9">
        <v>0</v>
      </c>
      <c r="G437" s="9">
        <f t="shared" si="6"/>
        <v>334</v>
      </c>
    </row>
    <row r="438" spans="1:7" x14ac:dyDescent="0.2">
      <c r="A438" s="5" t="s">
        <v>66</v>
      </c>
      <c r="B438" s="5" t="s">
        <v>8</v>
      </c>
      <c r="C438" s="11">
        <v>186</v>
      </c>
      <c r="D438" s="11">
        <v>385</v>
      </c>
      <c r="E438" s="11">
        <v>0</v>
      </c>
      <c r="F438" s="9">
        <v>0</v>
      </c>
      <c r="G438" s="9">
        <f t="shared" si="6"/>
        <v>571</v>
      </c>
    </row>
    <row r="439" spans="1:7" x14ac:dyDescent="0.2">
      <c r="A439" s="5" t="s">
        <v>66</v>
      </c>
      <c r="B439" s="5" t="s">
        <v>9</v>
      </c>
      <c r="C439" s="11">
        <v>139</v>
      </c>
      <c r="D439" s="11">
        <v>276</v>
      </c>
      <c r="E439" s="11">
        <v>0</v>
      </c>
      <c r="F439" s="9">
        <v>0</v>
      </c>
      <c r="G439" s="9">
        <f t="shared" si="6"/>
        <v>415</v>
      </c>
    </row>
    <row r="440" spans="1:7" x14ac:dyDescent="0.2">
      <c r="A440" s="5" t="s">
        <v>66</v>
      </c>
      <c r="B440" s="5" t="s">
        <v>10</v>
      </c>
      <c r="C440" s="11">
        <v>98</v>
      </c>
      <c r="D440" s="11">
        <v>189</v>
      </c>
      <c r="E440" s="11">
        <v>0</v>
      </c>
      <c r="F440" s="9">
        <v>0</v>
      </c>
      <c r="G440" s="9">
        <f t="shared" si="6"/>
        <v>287</v>
      </c>
    </row>
    <row r="441" spans="1:7" x14ac:dyDescent="0.2">
      <c r="A441" s="5" t="s">
        <v>66</v>
      </c>
      <c r="B441" s="5" t="s">
        <v>11</v>
      </c>
      <c r="C441" s="11">
        <v>77</v>
      </c>
      <c r="D441" s="11">
        <v>130</v>
      </c>
      <c r="E441" s="11">
        <v>0</v>
      </c>
      <c r="F441" s="9">
        <v>0</v>
      </c>
      <c r="G441" s="9">
        <f t="shared" si="6"/>
        <v>207</v>
      </c>
    </row>
    <row r="442" spans="1:7" x14ac:dyDescent="0.2">
      <c r="A442" s="5" t="s">
        <v>66</v>
      </c>
      <c r="B442" s="5" t="s">
        <v>12</v>
      </c>
      <c r="C442" s="11">
        <v>67</v>
      </c>
      <c r="D442" s="11">
        <v>121</v>
      </c>
      <c r="E442" s="11">
        <v>0</v>
      </c>
      <c r="F442" s="9">
        <v>0</v>
      </c>
      <c r="G442" s="9">
        <f t="shared" si="6"/>
        <v>188</v>
      </c>
    </row>
    <row r="443" spans="1:7" x14ac:dyDescent="0.2">
      <c r="A443" s="5" t="s">
        <v>66</v>
      </c>
      <c r="B443" s="5" t="s">
        <v>13</v>
      </c>
      <c r="C443" s="11">
        <v>69</v>
      </c>
      <c r="D443" s="11">
        <v>101</v>
      </c>
      <c r="E443" s="11">
        <v>0</v>
      </c>
      <c r="F443" s="9">
        <v>0</v>
      </c>
      <c r="G443" s="9">
        <f t="shared" si="6"/>
        <v>170</v>
      </c>
    </row>
    <row r="444" spans="1:7" x14ac:dyDescent="0.2">
      <c r="A444" s="5" t="s">
        <v>66</v>
      </c>
      <c r="B444" s="5" t="s">
        <v>14</v>
      </c>
      <c r="C444" s="11">
        <v>60</v>
      </c>
      <c r="D444" s="11">
        <v>88</v>
      </c>
      <c r="E444" s="11">
        <v>0</v>
      </c>
      <c r="F444" s="9">
        <v>0</v>
      </c>
      <c r="G444" s="9">
        <f t="shared" si="6"/>
        <v>148</v>
      </c>
    </row>
    <row r="445" spans="1:7" x14ac:dyDescent="0.2">
      <c r="A445" s="5" t="s">
        <v>66</v>
      </c>
      <c r="B445" s="5" t="s">
        <v>16</v>
      </c>
      <c r="C445" s="11">
        <v>61</v>
      </c>
      <c r="D445" s="11">
        <v>69</v>
      </c>
      <c r="E445" s="11">
        <v>0</v>
      </c>
      <c r="F445" s="9">
        <v>0</v>
      </c>
      <c r="G445" s="9">
        <f t="shared" si="6"/>
        <v>130</v>
      </c>
    </row>
    <row r="446" spans="1:7" x14ac:dyDescent="0.2">
      <c r="A446" s="5" t="s">
        <v>66</v>
      </c>
      <c r="B446" s="5" t="s">
        <v>17</v>
      </c>
      <c r="C446" s="11">
        <v>31</v>
      </c>
      <c r="D446" s="11">
        <v>42</v>
      </c>
      <c r="E446" s="11">
        <v>0</v>
      </c>
      <c r="F446" s="9">
        <v>0</v>
      </c>
      <c r="G446" s="9">
        <f t="shared" si="6"/>
        <v>73</v>
      </c>
    </row>
    <row r="447" spans="1:7" x14ac:dyDescent="0.2">
      <c r="A447" s="5" t="s">
        <v>66</v>
      </c>
      <c r="B447" s="5" t="s">
        <v>18</v>
      </c>
      <c r="C447" s="11">
        <v>24</v>
      </c>
      <c r="D447" s="11">
        <v>28</v>
      </c>
      <c r="E447" s="11">
        <v>0</v>
      </c>
      <c r="F447" s="9">
        <v>0</v>
      </c>
      <c r="G447" s="9">
        <f t="shared" si="6"/>
        <v>52</v>
      </c>
    </row>
    <row r="448" spans="1:7" x14ac:dyDescent="0.2">
      <c r="A448" s="5" t="s">
        <v>66</v>
      </c>
      <c r="B448" s="5" t="s">
        <v>19</v>
      </c>
      <c r="C448" s="11">
        <v>18</v>
      </c>
      <c r="D448" s="11">
        <v>28</v>
      </c>
      <c r="E448" s="11">
        <v>0</v>
      </c>
      <c r="F448" s="9">
        <v>0</v>
      </c>
      <c r="G448" s="9">
        <f t="shared" si="6"/>
        <v>46</v>
      </c>
    </row>
    <row r="449" spans="1:7" x14ac:dyDescent="0.2">
      <c r="A449" s="5" t="s">
        <v>66</v>
      </c>
      <c r="B449" s="5" t="s">
        <v>20</v>
      </c>
      <c r="C449" s="11">
        <v>10</v>
      </c>
      <c r="D449" s="11">
        <v>30</v>
      </c>
      <c r="E449" s="11">
        <v>0</v>
      </c>
      <c r="F449" s="9">
        <v>0</v>
      </c>
      <c r="G449" s="9">
        <f t="shared" si="6"/>
        <v>40</v>
      </c>
    </row>
    <row r="450" spans="1:7" x14ac:dyDescent="0.2">
      <c r="A450" s="5" t="s">
        <v>66</v>
      </c>
      <c r="B450" s="5" t="s">
        <v>21</v>
      </c>
      <c r="C450" s="11">
        <v>15</v>
      </c>
      <c r="D450" s="11">
        <v>20</v>
      </c>
      <c r="E450" s="11">
        <v>0</v>
      </c>
      <c r="F450" s="9">
        <v>0</v>
      </c>
      <c r="G450" s="9">
        <f t="shared" si="6"/>
        <v>35</v>
      </c>
    </row>
    <row r="451" spans="1:7" x14ac:dyDescent="0.2">
      <c r="A451" s="5" t="s">
        <v>66</v>
      </c>
      <c r="B451" s="5" t="s">
        <v>22</v>
      </c>
      <c r="C451" s="11">
        <v>15</v>
      </c>
      <c r="D451" s="11">
        <v>8</v>
      </c>
      <c r="E451" s="11">
        <v>0</v>
      </c>
      <c r="F451" s="9">
        <v>0</v>
      </c>
      <c r="G451" s="9">
        <f t="shared" ref="G451:G514" si="7">SUM(C451:F451)</f>
        <v>23</v>
      </c>
    </row>
    <row r="452" spans="1:7" x14ac:dyDescent="0.2">
      <c r="A452" s="5" t="s">
        <v>66</v>
      </c>
      <c r="B452" s="5" t="s">
        <v>23</v>
      </c>
      <c r="C452" s="11">
        <v>8</v>
      </c>
      <c r="D452" s="11">
        <v>9</v>
      </c>
      <c r="E452" s="11">
        <v>0</v>
      </c>
      <c r="F452" s="9">
        <v>0</v>
      </c>
      <c r="G452" s="9">
        <f t="shared" si="7"/>
        <v>17</v>
      </c>
    </row>
    <row r="453" spans="1:7" x14ac:dyDescent="0.2">
      <c r="A453" s="5" t="s">
        <v>66</v>
      </c>
      <c r="B453" s="5" t="s">
        <v>24</v>
      </c>
      <c r="C453" s="11">
        <v>8</v>
      </c>
      <c r="D453" s="11">
        <v>4</v>
      </c>
      <c r="E453" s="11">
        <v>0</v>
      </c>
      <c r="F453" s="9">
        <v>0</v>
      </c>
      <c r="G453" s="9">
        <f t="shared" si="7"/>
        <v>12</v>
      </c>
    </row>
    <row r="454" spans="1:7" x14ac:dyDescent="0.2">
      <c r="A454" s="5" t="s">
        <v>66</v>
      </c>
      <c r="B454" s="5" t="s">
        <v>25</v>
      </c>
      <c r="C454" s="11">
        <v>0</v>
      </c>
      <c r="D454" s="11">
        <v>2</v>
      </c>
      <c r="E454" s="11">
        <v>0</v>
      </c>
      <c r="F454" s="9">
        <v>0</v>
      </c>
      <c r="G454" s="9">
        <f t="shared" si="7"/>
        <v>2</v>
      </c>
    </row>
    <row r="455" spans="1:7" x14ac:dyDescent="0.2">
      <c r="A455" s="5" t="s">
        <v>66</v>
      </c>
      <c r="B455" s="5" t="s">
        <v>63</v>
      </c>
      <c r="C455" s="11">
        <v>1</v>
      </c>
      <c r="D455" s="11">
        <v>1</v>
      </c>
      <c r="E455" s="11">
        <v>0</v>
      </c>
      <c r="F455" s="9">
        <v>0</v>
      </c>
      <c r="G455" s="9">
        <f t="shared" si="7"/>
        <v>2</v>
      </c>
    </row>
    <row r="456" spans="1:7" x14ac:dyDescent="0.2">
      <c r="A456" s="5" t="s">
        <v>66</v>
      </c>
      <c r="B456" s="5" t="s">
        <v>27</v>
      </c>
      <c r="C456" s="11">
        <v>0</v>
      </c>
      <c r="D456" s="11">
        <v>0</v>
      </c>
      <c r="E456" s="11">
        <v>0</v>
      </c>
      <c r="F456" s="9">
        <v>0</v>
      </c>
      <c r="G456" s="9">
        <f t="shared" si="7"/>
        <v>0</v>
      </c>
    </row>
    <row r="457" spans="1:7" x14ac:dyDescent="0.2">
      <c r="A457" s="7" t="s">
        <v>66</v>
      </c>
      <c r="B457" s="7" t="s">
        <v>28</v>
      </c>
      <c r="C457" s="10">
        <v>1174</v>
      </c>
      <c r="D457" s="10">
        <v>2002</v>
      </c>
      <c r="E457" s="10">
        <v>0</v>
      </c>
      <c r="F457" s="10">
        <v>0</v>
      </c>
      <c r="G457" s="10">
        <f t="shared" si="7"/>
        <v>3176</v>
      </c>
    </row>
    <row r="458" spans="1:7" x14ac:dyDescent="0.2">
      <c r="A458" s="5" t="s">
        <v>53</v>
      </c>
      <c r="B458" s="5" t="s">
        <v>5</v>
      </c>
      <c r="C458" s="11">
        <v>49</v>
      </c>
      <c r="D458" s="11">
        <v>36</v>
      </c>
      <c r="E458" s="11">
        <v>0</v>
      </c>
      <c r="F458" s="11">
        <v>0</v>
      </c>
      <c r="G458" s="9">
        <f t="shared" si="7"/>
        <v>85</v>
      </c>
    </row>
    <row r="459" spans="1:7" x14ac:dyDescent="0.2">
      <c r="A459" s="5" t="s">
        <v>53</v>
      </c>
      <c r="B459" s="5" t="s">
        <v>6</v>
      </c>
      <c r="C459" s="11">
        <v>357</v>
      </c>
      <c r="D459" s="11">
        <v>251</v>
      </c>
      <c r="E459" s="11">
        <v>0</v>
      </c>
      <c r="F459" s="11">
        <v>0</v>
      </c>
      <c r="G459" s="9">
        <f t="shared" si="7"/>
        <v>608</v>
      </c>
    </row>
    <row r="460" spans="1:7" x14ac:dyDescent="0.2">
      <c r="A460" s="5" t="s">
        <v>53</v>
      </c>
      <c r="B460" s="5" t="s">
        <v>15</v>
      </c>
      <c r="C460" s="11">
        <v>433</v>
      </c>
      <c r="D460" s="11">
        <v>285</v>
      </c>
      <c r="E460" s="11">
        <v>0</v>
      </c>
      <c r="F460" s="11">
        <v>0</v>
      </c>
      <c r="G460" s="9">
        <f t="shared" si="7"/>
        <v>718</v>
      </c>
    </row>
    <row r="461" spans="1:7" x14ac:dyDescent="0.2">
      <c r="A461" s="5" t="s">
        <v>53</v>
      </c>
      <c r="B461" s="5" t="s">
        <v>7</v>
      </c>
      <c r="C461" s="11">
        <v>579</v>
      </c>
      <c r="D461" s="11">
        <v>302</v>
      </c>
      <c r="E461" s="11">
        <v>0</v>
      </c>
      <c r="F461" s="11">
        <v>0</v>
      </c>
      <c r="G461" s="9">
        <f t="shared" si="7"/>
        <v>881</v>
      </c>
    </row>
    <row r="462" spans="1:7" x14ac:dyDescent="0.2">
      <c r="A462" s="5" t="s">
        <v>53</v>
      </c>
      <c r="B462" s="5" t="s">
        <v>8</v>
      </c>
      <c r="C462" s="11">
        <v>964</v>
      </c>
      <c r="D462" s="11">
        <v>469</v>
      </c>
      <c r="E462" s="11">
        <v>0</v>
      </c>
      <c r="F462" s="11">
        <v>0</v>
      </c>
      <c r="G462" s="9">
        <f t="shared" si="7"/>
        <v>1433</v>
      </c>
    </row>
    <row r="463" spans="1:7" x14ac:dyDescent="0.2">
      <c r="A463" s="5" t="s">
        <v>53</v>
      </c>
      <c r="B463" s="5" t="s">
        <v>9</v>
      </c>
      <c r="C463" s="11">
        <v>909</v>
      </c>
      <c r="D463" s="11">
        <v>421</v>
      </c>
      <c r="E463" s="11">
        <v>0</v>
      </c>
      <c r="F463" s="11">
        <v>0</v>
      </c>
      <c r="G463" s="9">
        <f t="shared" si="7"/>
        <v>1330</v>
      </c>
    </row>
    <row r="464" spans="1:7" x14ac:dyDescent="0.2">
      <c r="A464" s="5" t="s">
        <v>53</v>
      </c>
      <c r="B464" s="5" t="s">
        <v>10</v>
      </c>
      <c r="C464" s="11">
        <v>853</v>
      </c>
      <c r="D464" s="11">
        <v>419</v>
      </c>
      <c r="E464" s="11">
        <v>0</v>
      </c>
      <c r="F464" s="11">
        <v>0</v>
      </c>
      <c r="G464" s="9">
        <f t="shared" si="7"/>
        <v>1272</v>
      </c>
    </row>
    <row r="465" spans="1:7" x14ac:dyDescent="0.2">
      <c r="A465" s="5" t="s">
        <v>53</v>
      </c>
      <c r="B465" s="5" t="s">
        <v>11</v>
      </c>
      <c r="C465" s="11">
        <v>697</v>
      </c>
      <c r="D465" s="11">
        <v>405</v>
      </c>
      <c r="E465" s="11">
        <v>0</v>
      </c>
      <c r="F465" s="11">
        <v>0</v>
      </c>
      <c r="G465" s="9">
        <f t="shared" si="7"/>
        <v>1102</v>
      </c>
    </row>
    <row r="466" spans="1:7" x14ac:dyDescent="0.2">
      <c r="A466" s="5" t="s">
        <v>53</v>
      </c>
      <c r="B466" s="5" t="s">
        <v>12</v>
      </c>
      <c r="C466" s="11">
        <v>558</v>
      </c>
      <c r="D466" s="11">
        <v>316</v>
      </c>
      <c r="E466" s="11">
        <v>0</v>
      </c>
      <c r="F466" s="11">
        <v>0</v>
      </c>
      <c r="G466" s="9">
        <f t="shared" si="7"/>
        <v>874</v>
      </c>
    </row>
    <row r="467" spans="1:7" x14ac:dyDescent="0.2">
      <c r="A467" s="5" t="s">
        <v>53</v>
      </c>
      <c r="B467" s="5" t="s">
        <v>13</v>
      </c>
      <c r="C467" s="11">
        <v>460</v>
      </c>
      <c r="D467" s="11">
        <v>300</v>
      </c>
      <c r="E467" s="11">
        <v>0</v>
      </c>
      <c r="F467" s="11">
        <v>0</v>
      </c>
      <c r="G467" s="9">
        <f t="shared" si="7"/>
        <v>760</v>
      </c>
    </row>
    <row r="468" spans="1:7" x14ac:dyDescent="0.2">
      <c r="A468" s="5" t="s">
        <v>53</v>
      </c>
      <c r="B468" s="5" t="s">
        <v>14</v>
      </c>
      <c r="C468" s="11">
        <v>391</v>
      </c>
      <c r="D468" s="11">
        <v>217</v>
      </c>
      <c r="E468" s="11">
        <v>0</v>
      </c>
      <c r="F468" s="11">
        <v>0</v>
      </c>
      <c r="G468" s="9">
        <f t="shared" si="7"/>
        <v>608</v>
      </c>
    </row>
    <row r="469" spans="1:7" x14ac:dyDescent="0.2">
      <c r="A469" s="5" t="s">
        <v>53</v>
      </c>
      <c r="B469" s="5" t="s">
        <v>16</v>
      </c>
      <c r="C469" s="11">
        <v>349</v>
      </c>
      <c r="D469" s="11">
        <v>225</v>
      </c>
      <c r="E469" s="11">
        <v>0</v>
      </c>
      <c r="F469" s="11">
        <v>1</v>
      </c>
      <c r="G469" s="9">
        <f t="shared" si="7"/>
        <v>575</v>
      </c>
    </row>
    <row r="470" spans="1:7" x14ac:dyDescent="0.2">
      <c r="A470" s="5" t="s">
        <v>53</v>
      </c>
      <c r="B470" s="5" t="s">
        <v>17</v>
      </c>
      <c r="C470" s="11">
        <v>295</v>
      </c>
      <c r="D470" s="11">
        <v>187</v>
      </c>
      <c r="E470" s="11">
        <v>0</v>
      </c>
      <c r="F470" s="11">
        <v>0</v>
      </c>
      <c r="G470" s="9">
        <f t="shared" si="7"/>
        <v>482</v>
      </c>
    </row>
    <row r="471" spans="1:7" x14ac:dyDescent="0.2">
      <c r="A471" s="5" t="s">
        <v>53</v>
      </c>
      <c r="B471" s="5" t="s">
        <v>18</v>
      </c>
      <c r="C471" s="11">
        <v>254</v>
      </c>
      <c r="D471" s="11">
        <v>173</v>
      </c>
      <c r="E471" s="11">
        <v>0</v>
      </c>
      <c r="F471" s="11">
        <v>0</v>
      </c>
      <c r="G471" s="9">
        <f t="shared" si="7"/>
        <v>427</v>
      </c>
    </row>
    <row r="472" spans="1:7" x14ac:dyDescent="0.2">
      <c r="A472" s="5" t="s">
        <v>53</v>
      </c>
      <c r="B472" s="5" t="s">
        <v>19</v>
      </c>
      <c r="C472" s="11">
        <v>205</v>
      </c>
      <c r="D472" s="11">
        <v>136</v>
      </c>
      <c r="E472" s="11">
        <v>0</v>
      </c>
      <c r="F472" s="11">
        <v>0</v>
      </c>
      <c r="G472" s="9">
        <f t="shared" si="7"/>
        <v>341</v>
      </c>
    </row>
    <row r="473" spans="1:7" x14ac:dyDescent="0.2">
      <c r="A473" s="5" t="s">
        <v>53</v>
      </c>
      <c r="B473" s="5" t="s">
        <v>20</v>
      </c>
      <c r="C473" s="11">
        <v>132</v>
      </c>
      <c r="D473" s="11">
        <v>118</v>
      </c>
      <c r="E473" s="11">
        <v>0</v>
      </c>
      <c r="F473" s="11">
        <v>0</v>
      </c>
      <c r="G473" s="9">
        <f t="shared" si="7"/>
        <v>250</v>
      </c>
    </row>
    <row r="474" spans="1:7" x14ac:dyDescent="0.2">
      <c r="A474" s="5" t="s">
        <v>53</v>
      </c>
      <c r="B474" s="5" t="s">
        <v>21</v>
      </c>
      <c r="C474" s="11">
        <v>91</v>
      </c>
      <c r="D474" s="11">
        <v>83</v>
      </c>
      <c r="E474" s="11">
        <v>0</v>
      </c>
      <c r="F474" s="11">
        <v>0</v>
      </c>
      <c r="G474" s="9">
        <f t="shared" si="7"/>
        <v>174</v>
      </c>
    </row>
    <row r="475" spans="1:7" x14ac:dyDescent="0.2">
      <c r="A475" s="5" t="s">
        <v>53</v>
      </c>
      <c r="B475" s="5" t="s">
        <v>22</v>
      </c>
      <c r="C475" s="11">
        <v>72</v>
      </c>
      <c r="D475" s="11">
        <v>59</v>
      </c>
      <c r="E475" s="11">
        <v>0</v>
      </c>
      <c r="F475" s="11">
        <v>0</v>
      </c>
      <c r="G475" s="9">
        <f t="shared" si="7"/>
        <v>131</v>
      </c>
    </row>
    <row r="476" spans="1:7" x14ac:dyDescent="0.2">
      <c r="A476" s="5" t="s">
        <v>53</v>
      </c>
      <c r="B476" s="5" t="s">
        <v>23</v>
      </c>
      <c r="C476" s="11">
        <v>41</v>
      </c>
      <c r="D476" s="11">
        <v>59</v>
      </c>
      <c r="E476" s="11">
        <v>0</v>
      </c>
      <c r="F476" s="11">
        <v>0</v>
      </c>
      <c r="G476" s="9">
        <f t="shared" si="7"/>
        <v>100</v>
      </c>
    </row>
    <row r="477" spans="1:7" x14ac:dyDescent="0.2">
      <c r="A477" s="5" t="s">
        <v>53</v>
      </c>
      <c r="B477" s="5" t="s">
        <v>24</v>
      </c>
      <c r="C477" s="11">
        <v>25</v>
      </c>
      <c r="D477" s="11">
        <v>35</v>
      </c>
      <c r="E477" s="11">
        <v>0</v>
      </c>
      <c r="F477" s="11">
        <v>0</v>
      </c>
      <c r="G477" s="9">
        <f t="shared" si="7"/>
        <v>60</v>
      </c>
    </row>
    <row r="478" spans="1:7" x14ac:dyDescent="0.2">
      <c r="A478" s="5" t="s">
        <v>53</v>
      </c>
      <c r="B478" s="5" t="s">
        <v>25</v>
      </c>
      <c r="C478" s="11">
        <v>6</v>
      </c>
      <c r="D478" s="11">
        <v>6</v>
      </c>
      <c r="E478" s="11">
        <v>0</v>
      </c>
      <c r="F478" s="11">
        <v>0</v>
      </c>
      <c r="G478" s="9">
        <f t="shared" si="7"/>
        <v>12</v>
      </c>
    </row>
    <row r="479" spans="1:7" x14ac:dyDescent="0.2">
      <c r="A479" s="5" t="s">
        <v>53</v>
      </c>
      <c r="B479" s="5" t="s">
        <v>63</v>
      </c>
      <c r="C479" s="11">
        <v>10</v>
      </c>
      <c r="D479" s="11">
        <v>9</v>
      </c>
      <c r="E479" s="11">
        <v>0</v>
      </c>
      <c r="F479" s="11">
        <v>0</v>
      </c>
      <c r="G479" s="9">
        <f t="shared" si="7"/>
        <v>19</v>
      </c>
    </row>
    <row r="480" spans="1:7" x14ac:dyDescent="0.2">
      <c r="A480" s="5" t="s">
        <v>53</v>
      </c>
      <c r="B480" s="5" t="s">
        <v>27</v>
      </c>
      <c r="C480" s="11">
        <v>17</v>
      </c>
      <c r="D480" s="11">
        <v>10</v>
      </c>
      <c r="E480" s="11">
        <v>0</v>
      </c>
      <c r="F480" s="11">
        <v>1</v>
      </c>
      <c r="G480" s="9">
        <f t="shared" si="7"/>
        <v>28</v>
      </c>
    </row>
    <row r="481" spans="1:7" x14ac:dyDescent="0.2">
      <c r="A481" s="7" t="s">
        <v>53</v>
      </c>
      <c r="B481" s="7" t="s">
        <v>28</v>
      </c>
      <c r="C481" s="10">
        <v>7747</v>
      </c>
      <c r="D481" s="10">
        <v>4521</v>
      </c>
      <c r="E481" s="10">
        <v>0</v>
      </c>
      <c r="F481" s="10">
        <v>2</v>
      </c>
      <c r="G481" s="10">
        <f t="shared" si="7"/>
        <v>12270</v>
      </c>
    </row>
    <row r="482" spans="1:7" x14ac:dyDescent="0.2">
      <c r="A482" s="5" t="s">
        <v>54</v>
      </c>
      <c r="B482" s="5" t="s">
        <v>5</v>
      </c>
      <c r="C482" s="11">
        <v>139</v>
      </c>
      <c r="D482" s="11">
        <v>133</v>
      </c>
      <c r="E482" s="11">
        <v>0</v>
      </c>
      <c r="F482" s="9">
        <v>1</v>
      </c>
      <c r="G482" s="9">
        <f t="shared" si="7"/>
        <v>273</v>
      </c>
    </row>
    <row r="483" spans="1:7" x14ac:dyDescent="0.2">
      <c r="A483" s="5" t="s">
        <v>54</v>
      </c>
      <c r="B483" s="5" t="s">
        <v>6</v>
      </c>
      <c r="C483" s="11">
        <v>1310</v>
      </c>
      <c r="D483" s="11">
        <v>931</v>
      </c>
      <c r="E483" s="11">
        <v>0</v>
      </c>
      <c r="F483" s="9">
        <v>0</v>
      </c>
      <c r="G483" s="9">
        <f t="shared" si="7"/>
        <v>2241</v>
      </c>
    </row>
    <row r="484" spans="1:7" x14ac:dyDescent="0.2">
      <c r="A484" s="5" t="s">
        <v>54</v>
      </c>
      <c r="B484" s="5" t="s">
        <v>15</v>
      </c>
      <c r="C484" s="11">
        <v>1444</v>
      </c>
      <c r="D484" s="11">
        <v>936</v>
      </c>
      <c r="E484" s="11">
        <v>0</v>
      </c>
      <c r="F484" s="9">
        <v>0</v>
      </c>
      <c r="G484" s="9">
        <f t="shared" si="7"/>
        <v>2380</v>
      </c>
    </row>
    <row r="485" spans="1:7" x14ac:dyDescent="0.2">
      <c r="A485" s="5" t="s">
        <v>54</v>
      </c>
      <c r="B485" s="5" t="s">
        <v>7</v>
      </c>
      <c r="C485" s="11">
        <v>1658</v>
      </c>
      <c r="D485" s="11">
        <v>975</v>
      </c>
      <c r="E485" s="11">
        <v>0</v>
      </c>
      <c r="F485" s="9">
        <v>0</v>
      </c>
      <c r="G485" s="9">
        <f t="shared" si="7"/>
        <v>2633</v>
      </c>
    </row>
    <row r="486" spans="1:7" x14ac:dyDescent="0.2">
      <c r="A486" s="5" t="s">
        <v>54</v>
      </c>
      <c r="B486" s="5" t="s">
        <v>8</v>
      </c>
      <c r="C486" s="11">
        <v>2678</v>
      </c>
      <c r="D486" s="11">
        <v>1586</v>
      </c>
      <c r="E486" s="11">
        <v>0</v>
      </c>
      <c r="F486" s="9">
        <v>0</v>
      </c>
      <c r="G486" s="9">
        <f t="shared" si="7"/>
        <v>4264</v>
      </c>
    </row>
    <row r="487" spans="1:7" x14ac:dyDescent="0.2">
      <c r="A487" s="5" t="s">
        <v>54</v>
      </c>
      <c r="B487" s="5" t="s">
        <v>9</v>
      </c>
      <c r="C487" s="11">
        <v>3031</v>
      </c>
      <c r="D487" s="11">
        <v>1472</v>
      </c>
      <c r="E487" s="11">
        <v>0</v>
      </c>
      <c r="F487" s="9">
        <v>1</v>
      </c>
      <c r="G487" s="9">
        <f t="shared" si="7"/>
        <v>4504</v>
      </c>
    </row>
    <row r="488" spans="1:7" x14ac:dyDescent="0.2">
      <c r="A488" s="5" t="s">
        <v>54</v>
      </c>
      <c r="B488" s="5" t="s">
        <v>10</v>
      </c>
      <c r="C488" s="11">
        <v>2517</v>
      </c>
      <c r="D488" s="11">
        <v>1441</v>
      </c>
      <c r="E488" s="11">
        <v>0</v>
      </c>
      <c r="F488" s="9">
        <v>0</v>
      </c>
      <c r="G488" s="9">
        <f t="shared" si="7"/>
        <v>3958</v>
      </c>
    </row>
    <row r="489" spans="1:7" x14ac:dyDescent="0.2">
      <c r="A489" s="5" t="s">
        <v>54</v>
      </c>
      <c r="B489" s="5" t="s">
        <v>11</v>
      </c>
      <c r="C489" s="11">
        <v>2051</v>
      </c>
      <c r="D489" s="11">
        <v>1282</v>
      </c>
      <c r="E489" s="11">
        <v>0</v>
      </c>
      <c r="F489" s="9">
        <v>0</v>
      </c>
      <c r="G489" s="9">
        <f t="shared" si="7"/>
        <v>3333</v>
      </c>
    </row>
    <row r="490" spans="1:7" x14ac:dyDescent="0.2">
      <c r="A490" s="5" t="s">
        <v>54</v>
      </c>
      <c r="B490" s="5" t="s">
        <v>12</v>
      </c>
      <c r="C490" s="11">
        <v>1699</v>
      </c>
      <c r="D490" s="11">
        <v>1119</v>
      </c>
      <c r="E490" s="11">
        <v>0</v>
      </c>
      <c r="F490" s="9">
        <v>5</v>
      </c>
      <c r="G490" s="9">
        <f t="shared" si="7"/>
        <v>2823</v>
      </c>
    </row>
    <row r="491" spans="1:7" x14ac:dyDescent="0.2">
      <c r="A491" s="5" t="s">
        <v>54</v>
      </c>
      <c r="B491" s="5" t="s">
        <v>13</v>
      </c>
      <c r="C491" s="11">
        <v>1440</v>
      </c>
      <c r="D491" s="11">
        <v>977</v>
      </c>
      <c r="E491" s="11">
        <v>0</v>
      </c>
      <c r="F491" s="9">
        <v>0</v>
      </c>
      <c r="G491" s="9">
        <f t="shared" si="7"/>
        <v>2417</v>
      </c>
    </row>
    <row r="492" spans="1:7" x14ac:dyDescent="0.2">
      <c r="A492" s="5" t="s">
        <v>54</v>
      </c>
      <c r="B492" s="5" t="s">
        <v>14</v>
      </c>
      <c r="C492" s="11">
        <v>1299</v>
      </c>
      <c r="D492" s="11">
        <v>943</v>
      </c>
      <c r="E492" s="11">
        <v>0</v>
      </c>
      <c r="F492" s="9">
        <v>0</v>
      </c>
      <c r="G492" s="9">
        <f t="shared" si="7"/>
        <v>2242</v>
      </c>
    </row>
    <row r="493" spans="1:7" x14ac:dyDescent="0.2">
      <c r="A493" s="5" t="s">
        <v>54</v>
      </c>
      <c r="B493" s="5" t="s">
        <v>16</v>
      </c>
      <c r="C493" s="11">
        <v>1011</v>
      </c>
      <c r="D493" s="11">
        <v>890</v>
      </c>
      <c r="E493" s="11">
        <v>0</v>
      </c>
      <c r="F493" s="9">
        <v>0</v>
      </c>
      <c r="G493" s="9">
        <f t="shared" si="7"/>
        <v>1901</v>
      </c>
    </row>
    <row r="494" spans="1:7" x14ac:dyDescent="0.2">
      <c r="A494" s="5" t="s">
        <v>54</v>
      </c>
      <c r="B494" s="5" t="s">
        <v>17</v>
      </c>
      <c r="C494" s="11">
        <v>805</v>
      </c>
      <c r="D494" s="11">
        <v>772</v>
      </c>
      <c r="E494" s="11">
        <v>0</v>
      </c>
      <c r="F494" s="9">
        <v>1</v>
      </c>
      <c r="G494" s="9">
        <f t="shared" si="7"/>
        <v>1578</v>
      </c>
    </row>
    <row r="495" spans="1:7" x14ac:dyDescent="0.2">
      <c r="A495" s="5" t="s">
        <v>54</v>
      </c>
      <c r="B495" s="5" t="s">
        <v>18</v>
      </c>
      <c r="C495" s="11">
        <v>706</v>
      </c>
      <c r="D495" s="11">
        <v>657</v>
      </c>
      <c r="E495" s="11">
        <v>0</v>
      </c>
      <c r="F495" s="9">
        <v>0</v>
      </c>
      <c r="G495" s="9">
        <f t="shared" si="7"/>
        <v>1363</v>
      </c>
    </row>
    <row r="496" spans="1:7" x14ac:dyDescent="0.2">
      <c r="A496" s="5" t="s">
        <v>54</v>
      </c>
      <c r="B496" s="5" t="s">
        <v>19</v>
      </c>
      <c r="C496" s="11">
        <v>586</v>
      </c>
      <c r="D496" s="11">
        <v>524</v>
      </c>
      <c r="E496" s="11">
        <v>0</v>
      </c>
      <c r="F496" s="9">
        <v>0</v>
      </c>
      <c r="G496" s="9">
        <f t="shared" si="7"/>
        <v>1110</v>
      </c>
    </row>
    <row r="497" spans="1:7" x14ac:dyDescent="0.2">
      <c r="A497" s="5" t="s">
        <v>54</v>
      </c>
      <c r="B497" s="5" t="s">
        <v>20</v>
      </c>
      <c r="C497" s="11">
        <v>405</v>
      </c>
      <c r="D497" s="11">
        <v>444</v>
      </c>
      <c r="E497" s="11">
        <v>0</v>
      </c>
      <c r="F497" s="9">
        <v>0</v>
      </c>
      <c r="G497" s="9">
        <f t="shared" si="7"/>
        <v>849</v>
      </c>
    </row>
    <row r="498" spans="1:7" x14ac:dyDescent="0.2">
      <c r="A498" s="5" t="s">
        <v>54</v>
      </c>
      <c r="B498" s="5" t="s">
        <v>21</v>
      </c>
      <c r="C498" s="11">
        <v>286</v>
      </c>
      <c r="D498" s="11">
        <v>357</v>
      </c>
      <c r="E498" s="11">
        <v>0</v>
      </c>
      <c r="F498" s="9">
        <v>0</v>
      </c>
      <c r="G498" s="9">
        <f t="shared" si="7"/>
        <v>643</v>
      </c>
    </row>
    <row r="499" spans="1:7" x14ac:dyDescent="0.2">
      <c r="A499" s="5" t="s">
        <v>54</v>
      </c>
      <c r="B499" s="5" t="s">
        <v>22</v>
      </c>
      <c r="C499" s="11">
        <v>155</v>
      </c>
      <c r="D499" s="11">
        <v>300</v>
      </c>
      <c r="E499" s="11">
        <v>0</v>
      </c>
      <c r="F499" s="9">
        <v>0</v>
      </c>
      <c r="G499" s="9">
        <f t="shared" si="7"/>
        <v>455</v>
      </c>
    </row>
    <row r="500" spans="1:7" x14ac:dyDescent="0.2">
      <c r="A500" s="5" t="s">
        <v>54</v>
      </c>
      <c r="B500" s="5" t="s">
        <v>23</v>
      </c>
      <c r="C500" s="11">
        <v>114</v>
      </c>
      <c r="D500" s="11">
        <v>184</v>
      </c>
      <c r="E500" s="11">
        <v>0</v>
      </c>
      <c r="F500" s="9">
        <v>1</v>
      </c>
      <c r="G500" s="9">
        <f t="shared" si="7"/>
        <v>299</v>
      </c>
    </row>
    <row r="501" spans="1:7" x14ac:dyDescent="0.2">
      <c r="A501" s="5" t="s">
        <v>54</v>
      </c>
      <c r="B501" s="5" t="s">
        <v>24</v>
      </c>
      <c r="C501" s="11">
        <v>39</v>
      </c>
      <c r="D501" s="11">
        <v>78</v>
      </c>
      <c r="E501" s="11">
        <v>0</v>
      </c>
      <c r="F501" s="9">
        <v>0</v>
      </c>
      <c r="G501" s="9">
        <f t="shared" si="7"/>
        <v>117</v>
      </c>
    </row>
    <row r="502" spans="1:7" x14ac:dyDescent="0.2">
      <c r="A502" s="5" t="s">
        <v>54</v>
      </c>
      <c r="B502" s="5" t="s">
        <v>25</v>
      </c>
      <c r="C502" s="11">
        <v>9</v>
      </c>
      <c r="D502" s="11">
        <v>20</v>
      </c>
      <c r="E502" s="11">
        <v>0</v>
      </c>
      <c r="F502" s="9">
        <v>0</v>
      </c>
      <c r="G502" s="9">
        <f t="shared" si="7"/>
        <v>29</v>
      </c>
    </row>
    <row r="503" spans="1:7" x14ac:dyDescent="0.2">
      <c r="A503" s="5" t="s">
        <v>54</v>
      </c>
      <c r="B503" s="5" t="s">
        <v>63</v>
      </c>
      <c r="C503" s="11">
        <v>8</v>
      </c>
      <c r="D503" s="11">
        <v>11</v>
      </c>
      <c r="E503" s="11">
        <v>0</v>
      </c>
      <c r="F503" s="9">
        <v>0</v>
      </c>
      <c r="G503" s="9">
        <f t="shared" si="7"/>
        <v>19</v>
      </c>
    </row>
    <row r="504" spans="1:7" x14ac:dyDescent="0.2">
      <c r="A504" s="5" t="s">
        <v>54</v>
      </c>
      <c r="B504" s="5" t="s">
        <v>27</v>
      </c>
      <c r="C504" s="11">
        <v>8</v>
      </c>
      <c r="D504" s="11">
        <v>0</v>
      </c>
      <c r="E504" s="11">
        <v>0</v>
      </c>
      <c r="F504" s="9">
        <v>1</v>
      </c>
      <c r="G504" s="9">
        <f t="shared" si="7"/>
        <v>9</v>
      </c>
    </row>
    <row r="505" spans="1:7" x14ac:dyDescent="0.2">
      <c r="A505" s="7" t="s">
        <v>54</v>
      </c>
      <c r="B505" s="7" t="s">
        <v>28</v>
      </c>
      <c r="C505" s="10">
        <v>23398</v>
      </c>
      <c r="D505" s="10">
        <v>16032</v>
      </c>
      <c r="E505" s="10">
        <v>0</v>
      </c>
      <c r="F505" s="10">
        <v>10</v>
      </c>
      <c r="G505" s="10">
        <f t="shared" si="7"/>
        <v>39440</v>
      </c>
    </row>
    <row r="506" spans="1:7" x14ac:dyDescent="0.2">
      <c r="A506" s="5" t="s">
        <v>67</v>
      </c>
      <c r="B506" s="5" t="s">
        <v>5</v>
      </c>
      <c r="C506" s="11">
        <v>60</v>
      </c>
      <c r="D506" s="11">
        <v>51</v>
      </c>
      <c r="E506" s="11">
        <v>0</v>
      </c>
      <c r="F506" s="9">
        <v>0</v>
      </c>
      <c r="G506" s="9">
        <f t="shared" si="7"/>
        <v>111</v>
      </c>
    </row>
    <row r="507" spans="1:7" x14ac:dyDescent="0.2">
      <c r="A507" s="5" t="s">
        <v>67</v>
      </c>
      <c r="B507" s="5" t="s">
        <v>6</v>
      </c>
      <c r="C507" s="11">
        <v>441</v>
      </c>
      <c r="D507" s="11">
        <v>337</v>
      </c>
      <c r="E507" s="11">
        <v>0</v>
      </c>
      <c r="F507" s="9">
        <v>0</v>
      </c>
      <c r="G507" s="9">
        <f t="shared" si="7"/>
        <v>778</v>
      </c>
    </row>
    <row r="508" spans="1:7" x14ac:dyDescent="0.2">
      <c r="A508" s="5" t="s">
        <v>67</v>
      </c>
      <c r="B508" s="5" t="s">
        <v>15</v>
      </c>
      <c r="C508" s="11">
        <v>510</v>
      </c>
      <c r="D508" s="11">
        <v>319</v>
      </c>
      <c r="E508" s="11">
        <v>0</v>
      </c>
      <c r="F508" s="9">
        <v>0</v>
      </c>
      <c r="G508" s="9">
        <f t="shared" si="7"/>
        <v>829</v>
      </c>
    </row>
    <row r="509" spans="1:7" x14ac:dyDescent="0.2">
      <c r="A509" s="5" t="s">
        <v>67</v>
      </c>
      <c r="B509" s="5" t="s">
        <v>7</v>
      </c>
      <c r="C509" s="11">
        <v>566</v>
      </c>
      <c r="D509" s="11">
        <v>348</v>
      </c>
      <c r="E509" s="11">
        <v>0</v>
      </c>
      <c r="F509" s="9">
        <v>0</v>
      </c>
      <c r="G509" s="9">
        <f t="shared" si="7"/>
        <v>914</v>
      </c>
    </row>
    <row r="510" spans="1:7" x14ac:dyDescent="0.2">
      <c r="A510" s="5" t="s">
        <v>67</v>
      </c>
      <c r="B510" s="5" t="s">
        <v>8</v>
      </c>
      <c r="C510" s="11">
        <v>695</v>
      </c>
      <c r="D510" s="11">
        <v>494</v>
      </c>
      <c r="E510" s="11">
        <v>0</v>
      </c>
      <c r="F510" s="9">
        <v>0</v>
      </c>
      <c r="G510" s="9">
        <f t="shared" si="7"/>
        <v>1189</v>
      </c>
    </row>
    <row r="511" spans="1:7" x14ac:dyDescent="0.2">
      <c r="A511" s="5" t="s">
        <v>67</v>
      </c>
      <c r="B511" s="5" t="s">
        <v>9</v>
      </c>
      <c r="C511" s="11">
        <v>604</v>
      </c>
      <c r="D511" s="11">
        <v>494</v>
      </c>
      <c r="E511" s="11">
        <v>0</v>
      </c>
      <c r="F511" s="9">
        <v>0</v>
      </c>
      <c r="G511" s="9">
        <f t="shared" si="7"/>
        <v>1098</v>
      </c>
    </row>
    <row r="512" spans="1:7" x14ac:dyDescent="0.2">
      <c r="A512" s="5" t="s">
        <v>67</v>
      </c>
      <c r="B512" s="5" t="s">
        <v>10</v>
      </c>
      <c r="C512" s="11">
        <v>488</v>
      </c>
      <c r="D512" s="11">
        <v>535</v>
      </c>
      <c r="E512" s="11">
        <v>0</v>
      </c>
      <c r="F512" s="9">
        <v>0</v>
      </c>
      <c r="G512" s="9">
        <f t="shared" si="7"/>
        <v>1023</v>
      </c>
    </row>
    <row r="513" spans="1:7" x14ac:dyDescent="0.2">
      <c r="A513" s="5" t="s">
        <v>67</v>
      </c>
      <c r="B513" s="5" t="s">
        <v>11</v>
      </c>
      <c r="C513" s="11">
        <v>393</v>
      </c>
      <c r="D513" s="11">
        <v>455</v>
      </c>
      <c r="E513" s="11">
        <v>0</v>
      </c>
      <c r="F513" s="9">
        <v>0</v>
      </c>
      <c r="G513" s="9">
        <f t="shared" si="7"/>
        <v>848</v>
      </c>
    </row>
    <row r="514" spans="1:7" x14ac:dyDescent="0.2">
      <c r="A514" s="5" t="s">
        <v>67</v>
      </c>
      <c r="B514" s="5" t="s">
        <v>12</v>
      </c>
      <c r="C514" s="11">
        <v>316</v>
      </c>
      <c r="D514" s="11">
        <v>348</v>
      </c>
      <c r="E514" s="11">
        <v>0</v>
      </c>
      <c r="F514" s="9">
        <v>0</v>
      </c>
      <c r="G514" s="9">
        <f t="shared" si="7"/>
        <v>664</v>
      </c>
    </row>
    <row r="515" spans="1:7" x14ac:dyDescent="0.2">
      <c r="A515" s="5" t="s">
        <v>67</v>
      </c>
      <c r="B515" s="5" t="s">
        <v>13</v>
      </c>
      <c r="C515" s="11">
        <v>310</v>
      </c>
      <c r="D515" s="11">
        <v>340</v>
      </c>
      <c r="E515" s="11">
        <v>0</v>
      </c>
      <c r="F515" s="9">
        <v>0</v>
      </c>
      <c r="G515" s="9">
        <f t="shared" ref="G515:G578" si="8">SUM(C515:F515)</f>
        <v>650</v>
      </c>
    </row>
    <row r="516" spans="1:7" x14ac:dyDescent="0.2">
      <c r="A516" s="5" t="s">
        <v>67</v>
      </c>
      <c r="B516" s="5" t="s">
        <v>14</v>
      </c>
      <c r="C516" s="11">
        <v>264</v>
      </c>
      <c r="D516" s="11">
        <v>282</v>
      </c>
      <c r="E516" s="11">
        <v>0</v>
      </c>
      <c r="F516" s="9">
        <v>0</v>
      </c>
      <c r="G516" s="9">
        <f t="shared" si="8"/>
        <v>546</v>
      </c>
    </row>
    <row r="517" spans="1:7" x14ac:dyDescent="0.2">
      <c r="A517" s="5" t="s">
        <v>67</v>
      </c>
      <c r="B517" s="5" t="s">
        <v>16</v>
      </c>
      <c r="C517" s="11">
        <v>208</v>
      </c>
      <c r="D517" s="11">
        <v>276</v>
      </c>
      <c r="E517" s="11">
        <v>0</v>
      </c>
      <c r="F517" s="9">
        <v>0</v>
      </c>
      <c r="G517" s="9">
        <f t="shared" si="8"/>
        <v>484</v>
      </c>
    </row>
    <row r="518" spans="1:7" x14ac:dyDescent="0.2">
      <c r="A518" s="5" t="s">
        <v>67</v>
      </c>
      <c r="B518" s="5" t="s">
        <v>17</v>
      </c>
      <c r="C518" s="11">
        <v>197</v>
      </c>
      <c r="D518" s="11">
        <v>194</v>
      </c>
      <c r="E518" s="11">
        <v>0</v>
      </c>
      <c r="F518" s="9">
        <v>0</v>
      </c>
      <c r="G518" s="9">
        <f t="shared" si="8"/>
        <v>391</v>
      </c>
    </row>
    <row r="519" spans="1:7" x14ac:dyDescent="0.2">
      <c r="A519" s="5" t="s">
        <v>67</v>
      </c>
      <c r="B519" s="5" t="s">
        <v>18</v>
      </c>
      <c r="C519" s="11">
        <v>159</v>
      </c>
      <c r="D519" s="11">
        <v>211</v>
      </c>
      <c r="E519" s="11">
        <v>0</v>
      </c>
      <c r="F519" s="9">
        <v>0</v>
      </c>
      <c r="G519" s="9">
        <f t="shared" si="8"/>
        <v>370</v>
      </c>
    </row>
    <row r="520" spans="1:7" x14ac:dyDescent="0.2">
      <c r="A520" s="5" t="s">
        <v>67</v>
      </c>
      <c r="B520" s="5" t="s">
        <v>19</v>
      </c>
      <c r="C520" s="11">
        <v>108</v>
      </c>
      <c r="D520" s="11">
        <v>143</v>
      </c>
      <c r="E520" s="11">
        <v>0</v>
      </c>
      <c r="F520" s="9">
        <v>0</v>
      </c>
      <c r="G520" s="9">
        <f t="shared" si="8"/>
        <v>251</v>
      </c>
    </row>
    <row r="521" spans="1:7" x14ac:dyDescent="0.2">
      <c r="A521" s="5" t="s">
        <v>67</v>
      </c>
      <c r="B521" s="5" t="s">
        <v>20</v>
      </c>
      <c r="C521" s="11">
        <v>74</v>
      </c>
      <c r="D521" s="11">
        <v>135</v>
      </c>
      <c r="E521" s="11">
        <v>0</v>
      </c>
      <c r="F521" s="9">
        <v>0</v>
      </c>
      <c r="G521" s="9">
        <f t="shared" si="8"/>
        <v>209</v>
      </c>
    </row>
    <row r="522" spans="1:7" x14ac:dyDescent="0.2">
      <c r="A522" s="5" t="s">
        <v>67</v>
      </c>
      <c r="B522" s="5" t="s">
        <v>21</v>
      </c>
      <c r="C522" s="11">
        <v>60</v>
      </c>
      <c r="D522" s="11">
        <v>95</v>
      </c>
      <c r="E522" s="11">
        <v>0</v>
      </c>
      <c r="F522" s="9">
        <v>0</v>
      </c>
      <c r="G522" s="9">
        <f t="shared" si="8"/>
        <v>155</v>
      </c>
    </row>
    <row r="523" spans="1:7" x14ac:dyDescent="0.2">
      <c r="A523" s="5" t="s">
        <v>67</v>
      </c>
      <c r="B523" s="5" t="s">
        <v>22</v>
      </c>
      <c r="C523" s="11">
        <v>50</v>
      </c>
      <c r="D523" s="11">
        <v>94</v>
      </c>
      <c r="E523" s="11">
        <v>0</v>
      </c>
      <c r="F523" s="9">
        <v>0</v>
      </c>
      <c r="G523" s="9">
        <f t="shared" si="8"/>
        <v>144</v>
      </c>
    </row>
    <row r="524" spans="1:7" x14ac:dyDescent="0.2">
      <c r="A524" s="5" t="s">
        <v>67</v>
      </c>
      <c r="B524" s="5" t="s">
        <v>23</v>
      </c>
      <c r="C524" s="11">
        <v>41</v>
      </c>
      <c r="D524" s="11">
        <v>52</v>
      </c>
      <c r="E524" s="11">
        <v>0</v>
      </c>
      <c r="F524" s="9">
        <v>0</v>
      </c>
      <c r="G524" s="9">
        <f t="shared" si="8"/>
        <v>93</v>
      </c>
    </row>
    <row r="525" spans="1:7" x14ac:dyDescent="0.2">
      <c r="A525" s="5" t="s">
        <v>67</v>
      </c>
      <c r="B525" s="5" t="s">
        <v>24</v>
      </c>
      <c r="C525" s="11">
        <v>12</v>
      </c>
      <c r="D525" s="11">
        <v>32</v>
      </c>
      <c r="E525" s="11">
        <v>0</v>
      </c>
      <c r="F525" s="9">
        <v>0</v>
      </c>
      <c r="G525" s="9">
        <f t="shared" si="8"/>
        <v>44</v>
      </c>
    </row>
    <row r="526" spans="1:7" x14ac:dyDescent="0.2">
      <c r="A526" s="5" t="s">
        <v>67</v>
      </c>
      <c r="B526" s="5" t="s">
        <v>25</v>
      </c>
      <c r="C526" s="11">
        <v>4</v>
      </c>
      <c r="D526" s="11">
        <v>11</v>
      </c>
      <c r="E526" s="11">
        <v>0</v>
      </c>
      <c r="F526" s="9">
        <v>0</v>
      </c>
      <c r="G526" s="9">
        <f t="shared" si="8"/>
        <v>15</v>
      </c>
    </row>
    <row r="527" spans="1:7" x14ac:dyDescent="0.2">
      <c r="A527" s="5" t="s">
        <v>67</v>
      </c>
      <c r="B527" s="5" t="s">
        <v>63</v>
      </c>
      <c r="C527" s="11">
        <v>21</v>
      </c>
      <c r="D527" s="11">
        <v>18</v>
      </c>
      <c r="E527" s="11">
        <v>0</v>
      </c>
      <c r="F527" s="9">
        <v>0</v>
      </c>
      <c r="G527" s="9">
        <f t="shared" si="8"/>
        <v>39</v>
      </c>
    </row>
    <row r="528" spans="1:7" x14ac:dyDescent="0.2">
      <c r="A528" s="5" t="s">
        <v>67</v>
      </c>
      <c r="B528" s="5" t="s">
        <v>27</v>
      </c>
      <c r="C528" s="11">
        <v>9</v>
      </c>
      <c r="D528" s="11">
        <v>4</v>
      </c>
      <c r="E528" s="11">
        <v>0</v>
      </c>
      <c r="F528" s="9">
        <v>0</v>
      </c>
      <c r="G528" s="9">
        <f t="shared" si="8"/>
        <v>13</v>
      </c>
    </row>
    <row r="529" spans="1:7" x14ac:dyDescent="0.2">
      <c r="A529" s="7" t="s">
        <v>67</v>
      </c>
      <c r="B529" s="7" t="s">
        <v>28</v>
      </c>
      <c r="C529" s="10">
        <v>5590</v>
      </c>
      <c r="D529" s="10">
        <v>5268</v>
      </c>
      <c r="E529" s="10">
        <v>0</v>
      </c>
      <c r="F529" s="10">
        <v>0</v>
      </c>
      <c r="G529" s="10">
        <f t="shared" si="8"/>
        <v>10858</v>
      </c>
    </row>
    <row r="530" spans="1:7" x14ac:dyDescent="0.2">
      <c r="A530" s="5" t="s">
        <v>55</v>
      </c>
      <c r="B530" s="5" t="s">
        <v>5</v>
      </c>
      <c r="C530" s="11">
        <v>66</v>
      </c>
      <c r="D530" s="11">
        <v>66</v>
      </c>
      <c r="E530" s="11">
        <v>0</v>
      </c>
      <c r="F530" s="11">
        <v>0</v>
      </c>
      <c r="G530" s="9">
        <f t="shared" si="8"/>
        <v>132</v>
      </c>
    </row>
    <row r="531" spans="1:7" x14ac:dyDescent="0.2">
      <c r="A531" s="5" t="s">
        <v>55</v>
      </c>
      <c r="B531" s="5" t="s">
        <v>6</v>
      </c>
      <c r="C531" s="11">
        <v>487</v>
      </c>
      <c r="D531" s="11">
        <v>329</v>
      </c>
      <c r="E531" s="11">
        <v>0</v>
      </c>
      <c r="F531" s="11">
        <v>1</v>
      </c>
      <c r="G531" s="9">
        <f t="shared" si="8"/>
        <v>817</v>
      </c>
    </row>
    <row r="532" spans="1:7" x14ac:dyDescent="0.2">
      <c r="A532" s="5" t="s">
        <v>55</v>
      </c>
      <c r="B532" s="5" t="s">
        <v>15</v>
      </c>
      <c r="C532" s="11">
        <v>452</v>
      </c>
      <c r="D532" s="11">
        <v>317</v>
      </c>
      <c r="E532" s="11">
        <v>0</v>
      </c>
      <c r="F532" s="11">
        <v>0</v>
      </c>
      <c r="G532" s="9">
        <f t="shared" si="8"/>
        <v>769</v>
      </c>
    </row>
    <row r="533" spans="1:7" x14ac:dyDescent="0.2">
      <c r="A533" s="5" t="s">
        <v>55</v>
      </c>
      <c r="B533" s="5" t="s">
        <v>7</v>
      </c>
      <c r="C533" s="11">
        <v>500</v>
      </c>
      <c r="D533" s="11">
        <v>306</v>
      </c>
      <c r="E533" s="11">
        <v>0</v>
      </c>
      <c r="F533" s="11">
        <v>1</v>
      </c>
      <c r="G533" s="9">
        <f t="shared" si="8"/>
        <v>807</v>
      </c>
    </row>
    <row r="534" spans="1:7" x14ac:dyDescent="0.2">
      <c r="A534" s="5" t="s">
        <v>55</v>
      </c>
      <c r="B534" s="5" t="s">
        <v>8</v>
      </c>
      <c r="C534" s="11">
        <v>944</v>
      </c>
      <c r="D534" s="11">
        <v>1018</v>
      </c>
      <c r="E534" s="11">
        <v>0</v>
      </c>
      <c r="F534" s="11">
        <v>1</v>
      </c>
      <c r="G534" s="9">
        <f t="shared" si="8"/>
        <v>1963</v>
      </c>
    </row>
    <row r="535" spans="1:7" x14ac:dyDescent="0.2">
      <c r="A535" s="5" t="s">
        <v>55</v>
      </c>
      <c r="B535" s="5" t="s">
        <v>9</v>
      </c>
      <c r="C535" s="11">
        <v>1347</v>
      </c>
      <c r="D535" s="11">
        <v>944</v>
      </c>
      <c r="E535" s="11">
        <v>0</v>
      </c>
      <c r="F535" s="11">
        <v>1</v>
      </c>
      <c r="G535" s="9">
        <f t="shared" si="8"/>
        <v>2292</v>
      </c>
    </row>
    <row r="536" spans="1:7" x14ac:dyDescent="0.2">
      <c r="A536" s="5" t="s">
        <v>55</v>
      </c>
      <c r="B536" s="5" t="s">
        <v>10</v>
      </c>
      <c r="C536" s="11">
        <v>1190</v>
      </c>
      <c r="D536" s="11">
        <v>889</v>
      </c>
      <c r="E536" s="11">
        <v>0</v>
      </c>
      <c r="F536" s="11">
        <v>4</v>
      </c>
      <c r="G536" s="9">
        <f t="shared" si="8"/>
        <v>2083</v>
      </c>
    </row>
    <row r="537" spans="1:7" x14ac:dyDescent="0.2">
      <c r="A537" s="5" t="s">
        <v>55</v>
      </c>
      <c r="B537" s="5" t="s">
        <v>11</v>
      </c>
      <c r="C537" s="11">
        <v>952</v>
      </c>
      <c r="D537" s="11">
        <v>683</v>
      </c>
      <c r="E537" s="11">
        <v>0</v>
      </c>
      <c r="F537" s="11">
        <v>0</v>
      </c>
      <c r="G537" s="9">
        <f t="shared" si="8"/>
        <v>1635</v>
      </c>
    </row>
    <row r="538" spans="1:7" x14ac:dyDescent="0.2">
      <c r="A538" s="5" t="s">
        <v>55</v>
      </c>
      <c r="B538" s="5" t="s">
        <v>12</v>
      </c>
      <c r="C538" s="11">
        <v>857</v>
      </c>
      <c r="D538" s="11">
        <v>513</v>
      </c>
      <c r="E538" s="11">
        <v>0</v>
      </c>
      <c r="F538" s="11">
        <v>0</v>
      </c>
      <c r="G538" s="9">
        <f t="shared" si="8"/>
        <v>1370</v>
      </c>
    </row>
    <row r="539" spans="1:7" x14ac:dyDescent="0.2">
      <c r="A539" s="5" t="s">
        <v>55</v>
      </c>
      <c r="B539" s="5" t="s">
        <v>13</v>
      </c>
      <c r="C539" s="11">
        <v>673</v>
      </c>
      <c r="D539" s="11">
        <v>446</v>
      </c>
      <c r="E539" s="11">
        <v>0</v>
      </c>
      <c r="F539" s="11">
        <v>1</v>
      </c>
      <c r="G539" s="9">
        <f t="shared" si="8"/>
        <v>1120</v>
      </c>
    </row>
    <row r="540" spans="1:7" x14ac:dyDescent="0.2">
      <c r="A540" s="5" t="s">
        <v>55</v>
      </c>
      <c r="B540" s="5" t="s">
        <v>14</v>
      </c>
      <c r="C540" s="11">
        <v>529</v>
      </c>
      <c r="D540" s="11">
        <v>328</v>
      </c>
      <c r="E540" s="11">
        <v>0</v>
      </c>
      <c r="F540" s="11">
        <v>0</v>
      </c>
      <c r="G540" s="9">
        <f t="shared" si="8"/>
        <v>857</v>
      </c>
    </row>
    <row r="541" spans="1:7" x14ac:dyDescent="0.2">
      <c r="A541" s="5" t="s">
        <v>55</v>
      </c>
      <c r="B541" s="5" t="s">
        <v>16</v>
      </c>
      <c r="C541" s="11">
        <v>419</v>
      </c>
      <c r="D541" s="11">
        <v>268</v>
      </c>
      <c r="E541" s="11">
        <v>0</v>
      </c>
      <c r="F541" s="11">
        <v>0</v>
      </c>
      <c r="G541" s="9">
        <f t="shared" si="8"/>
        <v>687</v>
      </c>
    </row>
    <row r="542" spans="1:7" x14ac:dyDescent="0.2">
      <c r="A542" s="5" t="s">
        <v>55</v>
      </c>
      <c r="B542" s="5" t="s">
        <v>17</v>
      </c>
      <c r="C542" s="11">
        <v>335</v>
      </c>
      <c r="D542" s="11">
        <v>182</v>
      </c>
      <c r="E542" s="11">
        <v>0</v>
      </c>
      <c r="F542" s="11">
        <v>0</v>
      </c>
      <c r="G542" s="9">
        <f t="shared" si="8"/>
        <v>517</v>
      </c>
    </row>
    <row r="543" spans="1:7" x14ac:dyDescent="0.2">
      <c r="A543" s="5" t="s">
        <v>55</v>
      </c>
      <c r="B543" s="5" t="s">
        <v>18</v>
      </c>
      <c r="C543" s="11">
        <v>213</v>
      </c>
      <c r="D543" s="11">
        <v>152</v>
      </c>
      <c r="E543" s="11">
        <v>0</v>
      </c>
      <c r="F543" s="11">
        <v>0</v>
      </c>
      <c r="G543" s="9">
        <f t="shared" si="8"/>
        <v>365</v>
      </c>
    </row>
    <row r="544" spans="1:7" x14ac:dyDescent="0.2">
      <c r="A544" s="5" t="s">
        <v>55</v>
      </c>
      <c r="B544" s="5" t="s">
        <v>19</v>
      </c>
      <c r="C544" s="11">
        <v>119</v>
      </c>
      <c r="D544" s="11">
        <v>110</v>
      </c>
      <c r="E544" s="11">
        <v>0</v>
      </c>
      <c r="F544" s="11">
        <v>0</v>
      </c>
      <c r="G544" s="9">
        <f t="shared" si="8"/>
        <v>229</v>
      </c>
    </row>
    <row r="545" spans="1:7" x14ac:dyDescent="0.2">
      <c r="A545" s="5" t="s">
        <v>55</v>
      </c>
      <c r="B545" s="5" t="s">
        <v>20</v>
      </c>
      <c r="C545" s="11">
        <v>82</v>
      </c>
      <c r="D545" s="11">
        <v>73</v>
      </c>
      <c r="E545" s="11">
        <v>0</v>
      </c>
      <c r="F545" s="11">
        <v>0</v>
      </c>
      <c r="G545" s="9">
        <f t="shared" si="8"/>
        <v>155</v>
      </c>
    </row>
    <row r="546" spans="1:7" x14ac:dyDescent="0.2">
      <c r="A546" s="5" t="s">
        <v>55</v>
      </c>
      <c r="B546" s="5" t="s">
        <v>21</v>
      </c>
      <c r="C546" s="11">
        <v>49</v>
      </c>
      <c r="D546" s="11">
        <v>42</v>
      </c>
      <c r="E546" s="11">
        <v>0</v>
      </c>
      <c r="F546" s="11">
        <v>0</v>
      </c>
      <c r="G546" s="9">
        <f t="shared" si="8"/>
        <v>91</v>
      </c>
    </row>
    <row r="547" spans="1:7" x14ac:dyDescent="0.2">
      <c r="A547" s="5" t="s">
        <v>55</v>
      </c>
      <c r="B547" s="5" t="s">
        <v>22</v>
      </c>
      <c r="C547" s="11">
        <v>36</v>
      </c>
      <c r="D547" s="11">
        <v>33</v>
      </c>
      <c r="E547" s="11">
        <v>0</v>
      </c>
      <c r="F547" s="11">
        <v>0</v>
      </c>
      <c r="G547" s="9">
        <f t="shared" si="8"/>
        <v>69</v>
      </c>
    </row>
    <row r="548" spans="1:7" x14ac:dyDescent="0.2">
      <c r="A548" s="5" t="s">
        <v>55</v>
      </c>
      <c r="B548" s="5" t="s">
        <v>23</v>
      </c>
      <c r="C548" s="11">
        <v>15</v>
      </c>
      <c r="D548" s="11">
        <v>21</v>
      </c>
      <c r="E548" s="11">
        <v>0</v>
      </c>
      <c r="F548" s="11">
        <v>0</v>
      </c>
      <c r="G548" s="9">
        <f t="shared" si="8"/>
        <v>36</v>
      </c>
    </row>
    <row r="549" spans="1:7" x14ac:dyDescent="0.2">
      <c r="A549" s="5" t="s">
        <v>55</v>
      </c>
      <c r="B549" s="5" t="s">
        <v>24</v>
      </c>
      <c r="C549" s="11">
        <v>5</v>
      </c>
      <c r="D549" s="11">
        <v>9</v>
      </c>
      <c r="E549" s="11">
        <v>0</v>
      </c>
      <c r="F549" s="11">
        <v>0</v>
      </c>
      <c r="G549" s="9">
        <f t="shared" si="8"/>
        <v>14</v>
      </c>
    </row>
    <row r="550" spans="1:7" x14ac:dyDescent="0.2">
      <c r="A550" s="5" t="s">
        <v>55</v>
      </c>
      <c r="B550" s="5" t="s">
        <v>25</v>
      </c>
      <c r="C550" s="11">
        <v>1</v>
      </c>
      <c r="D550" s="11">
        <v>0</v>
      </c>
      <c r="E550" s="11">
        <v>0</v>
      </c>
      <c r="F550" s="11">
        <v>0</v>
      </c>
      <c r="G550" s="9">
        <f t="shared" si="8"/>
        <v>1</v>
      </c>
    </row>
    <row r="551" spans="1:7" x14ac:dyDescent="0.2">
      <c r="A551" s="5" t="s">
        <v>55</v>
      </c>
      <c r="B551" s="5" t="s">
        <v>63</v>
      </c>
      <c r="C551" s="11">
        <v>2</v>
      </c>
      <c r="D551" s="11">
        <v>1</v>
      </c>
      <c r="E551" s="11">
        <v>0</v>
      </c>
      <c r="F551" s="11">
        <v>0</v>
      </c>
      <c r="G551" s="9">
        <f t="shared" si="8"/>
        <v>3</v>
      </c>
    </row>
    <row r="552" spans="1:7" x14ac:dyDescent="0.2">
      <c r="A552" s="5" t="s">
        <v>55</v>
      </c>
      <c r="B552" s="5" t="s">
        <v>27</v>
      </c>
      <c r="C552" s="11">
        <v>2</v>
      </c>
      <c r="D552" s="11">
        <v>1</v>
      </c>
      <c r="E552" s="11">
        <v>0</v>
      </c>
      <c r="F552" s="11">
        <v>1</v>
      </c>
      <c r="G552" s="9">
        <f t="shared" si="8"/>
        <v>4</v>
      </c>
    </row>
    <row r="553" spans="1:7" x14ac:dyDescent="0.2">
      <c r="A553" s="7" t="s">
        <v>55</v>
      </c>
      <c r="B553" s="7" t="s">
        <v>28</v>
      </c>
      <c r="C553" s="10">
        <v>9275</v>
      </c>
      <c r="D553" s="10">
        <v>6731</v>
      </c>
      <c r="E553" s="10">
        <v>0</v>
      </c>
      <c r="F553" s="10">
        <v>10</v>
      </c>
      <c r="G553" s="10">
        <f t="shared" si="8"/>
        <v>16016</v>
      </c>
    </row>
    <row r="554" spans="1:7" x14ac:dyDescent="0.2">
      <c r="A554" s="5" t="s">
        <v>68</v>
      </c>
      <c r="B554" s="5" t="s">
        <v>5</v>
      </c>
      <c r="C554" s="11">
        <v>53</v>
      </c>
      <c r="D554" s="11">
        <v>49</v>
      </c>
      <c r="E554" s="11">
        <v>0</v>
      </c>
      <c r="F554" s="9">
        <v>1</v>
      </c>
      <c r="G554" s="9">
        <f t="shared" si="8"/>
        <v>103</v>
      </c>
    </row>
    <row r="555" spans="1:7" x14ac:dyDescent="0.2">
      <c r="A555" s="5" t="s">
        <v>68</v>
      </c>
      <c r="B555" s="5" t="s">
        <v>6</v>
      </c>
      <c r="C555" s="11">
        <v>189</v>
      </c>
      <c r="D555" s="11">
        <v>135</v>
      </c>
      <c r="E555" s="11">
        <v>0</v>
      </c>
      <c r="F555" s="9">
        <v>0</v>
      </c>
      <c r="G555" s="9">
        <f t="shared" si="8"/>
        <v>324</v>
      </c>
    </row>
    <row r="556" spans="1:7" x14ac:dyDescent="0.2">
      <c r="A556" s="5" t="s">
        <v>68</v>
      </c>
      <c r="B556" s="5" t="s">
        <v>15</v>
      </c>
      <c r="C556" s="11">
        <v>188</v>
      </c>
      <c r="D556" s="11">
        <v>131</v>
      </c>
      <c r="E556" s="11">
        <v>0</v>
      </c>
      <c r="F556" s="9">
        <v>0</v>
      </c>
      <c r="G556" s="9">
        <f t="shared" si="8"/>
        <v>319</v>
      </c>
    </row>
    <row r="557" spans="1:7" x14ac:dyDescent="0.2">
      <c r="A557" s="5" t="s">
        <v>68</v>
      </c>
      <c r="B557" s="5" t="s">
        <v>7</v>
      </c>
      <c r="C557" s="11">
        <v>258</v>
      </c>
      <c r="D557" s="11">
        <v>321</v>
      </c>
      <c r="E557" s="11">
        <v>0</v>
      </c>
      <c r="F557" s="9">
        <v>0</v>
      </c>
      <c r="G557" s="9">
        <f t="shared" si="8"/>
        <v>579</v>
      </c>
    </row>
    <row r="558" spans="1:7" x14ac:dyDescent="0.2">
      <c r="A558" s="5" t="s">
        <v>68</v>
      </c>
      <c r="B558" s="5" t="s">
        <v>8</v>
      </c>
      <c r="C558" s="11">
        <v>915</v>
      </c>
      <c r="D558" s="11">
        <v>1056</v>
      </c>
      <c r="E558" s="11">
        <v>0</v>
      </c>
      <c r="F558" s="9">
        <v>0</v>
      </c>
      <c r="G558" s="9">
        <f t="shared" si="8"/>
        <v>1971</v>
      </c>
    </row>
    <row r="559" spans="1:7" x14ac:dyDescent="0.2">
      <c r="A559" s="5" t="s">
        <v>68</v>
      </c>
      <c r="B559" s="5" t="s">
        <v>9</v>
      </c>
      <c r="C559" s="11">
        <v>777</v>
      </c>
      <c r="D559" s="11">
        <v>635</v>
      </c>
      <c r="E559" s="11">
        <v>0</v>
      </c>
      <c r="F559" s="9">
        <v>0</v>
      </c>
      <c r="G559" s="9">
        <f t="shared" si="8"/>
        <v>1412</v>
      </c>
    </row>
    <row r="560" spans="1:7" x14ac:dyDescent="0.2">
      <c r="A560" s="5" t="s">
        <v>68</v>
      </c>
      <c r="B560" s="5" t="s">
        <v>10</v>
      </c>
      <c r="C560" s="11">
        <v>609</v>
      </c>
      <c r="D560" s="11">
        <v>602</v>
      </c>
      <c r="E560" s="11">
        <v>0</v>
      </c>
      <c r="F560" s="9">
        <v>0</v>
      </c>
      <c r="G560" s="9">
        <f t="shared" si="8"/>
        <v>1211</v>
      </c>
    </row>
    <row r="561" spans="1:7" x14ac:dyDescent="0.2">
      <c r="A561" s="5" t="s">
        <v>68</v>
      </c>
      <c r="B561" s="5" t="s">
        <v>11</v>
      </c>
      <c r="C561" s="11">
        <v>486</v>
      </c>
      <c r="D561" s="11">
        <v>463</v>
      </c>
      <c r="E561" s="11">
        <v>0</v>
      </c>
      <c r="F561" s="9">
        <v>0</v>
      </c>
      <c r="G561" s="9">
        <f t="shared" si="8"/>
        <v>949</v>
      </c>
    </row>
    <row r="562" spans="1:7" x14ac:dyDescent="0.2">
      <c r="A562" s="5" t="s">
        <v>68</v>
      </c>
      <c r="B562" s="5" t="s">
        <v>12</v>
      </c>
      <c r="C562" s="11">
        <v>380</v>
      </c>
      <c r="D562" s="11">
        <v>395</v>
      </c>
      <c r="E562" s="11">
        <v>0</v>
      </c>
      <c r="F562" s="9">
        <v>0</v>
      </c>
      <c r="G562" s="9">
        <f t="shared" si="8"/>
        <v>775</v>
      </c>
    </row>
    <row r="563" spans="1:7" x14ac:dyDescent="0.2">
      <c r="A563" s="5" t="s">
        <v>68</v>
      </c>
      <c r="B563" s="5" t="s">
        <v>13</v>
      </c>
      <c r="C563" s="11">
        <v>303</v>
      </c>
      <c r="D563" s="11">
        <v>306</v>
      </c>
      <c r="E563" s="11">
        <v>0</v>
      </c>
      <c r="F563" s="9">
        <v>0</v>
      </c>
      <c r="G563" s="9">
        <f t="shared" si="8"/>
        <v>609</v>
      </c>
    </row>
    <row r="564" spans="1:7" x14ac:dyDescent="0.2">
      <c r="A564" s="5" t="s">
        <v>68</v>
      </c>
      <c r="B564" s="5" t="s">
        <v>14</v>
      </c>
      <c r="C564" s="11">
        <v>275</v>
      </c>
      <c r="D564" s="11">
        <v>343</v>
      </c>
      <c r="E564" s="11">
        <v>0</v>
      </c>
      <c r="F564" s="9">
        <v>0</v>
      </c>
      <c r="G564" s="9">
        <f t="shared" si="8"/>
        <v>618</v>
      </c>
    </row>
    <row r="565" spans="1:7" x14ac:dyDescent="0.2">
      <c r="A565" s="5" t="s">
        <v>68</v>
      </c>
      <c r="B565" s="5" t="s">
        <v>16</v>
      </c>
      <c r="C565" s="11">
        <v>246</v>
      </c>
      <c r="D565" s="11">
        <v>283</v>
      </c>
      <c r="E565" s="11">
        <v>0</v>
      </c>
      <c r="F565" s="9">
        <v>0</v>
      </c>
      <c r="G565" s="9">
        <f t="shared" si="8"/>
        <v>529</v>
      </c>
    </row>
    <row r="566" spans="1:7" x14ac:dyDescent="0.2">
      <c r="A566" s="5" t="s">
        <v>68</v>
      </c>
      <c r="B566" s="5" t="s">
        <v>17</v>
      </c>
      <c r="C566" s="11">
        <v>172</v>
      </c>
      <c r="D566" s="11">
        <v>222</v>
      </c>
      <c r="E566" s="11">
        <v>0</v>
      </c>
      <c r="F566" s="9">
        <v>0</v>
      </c>
      <c r="G566" s="9">
        <f t="shared" si="8"/>
        <v>394</v>
      </c>
    </row>
    <row r="567" spans="1:7" x14ac:dyDescent="0.2">
      <c r="A567" s="5" t="s">
        <v>68</v>
      </c>
      <c r="B567" s="5" t="s">
        <v>18</v>
      </c>
      <c r="C567" s="11">
        <v>131</v>
      </c>
      <c r="D567" s="11">
        <v>164</v>
      </c>
      <c r="E567" s="11">
        <v>0</v>
      </c>
      <c r="F567" s="9">
        <v>0</v>
      </c>
      <c r="G567" s="9">
        <f t="shared" si="8"/>
        <v>295</v>
      </c>
    </row>
    <row r="568" spans="1:7" x14ac:dyDescent="0.2">
      <c r="A568" s="5" t="s">
        <v>68</v>
      </c>
      <c r="B568" s="5" t="s">
        <v>19</v>
      </c>
      <c r="C568" s="11">
        <v>87</v>
      </c>
      <c r="D568" s="11">
        <v>93</v>
      </c>
      <c r="E568" s="11">
        <v>0</v>
      </c>
      <c r="F568" s="9">
        <v>0</v>
      </c>
      <c r="G568" s="9">
        <f t="shared" si="8"/>
        <v>180</v>
      </c>
    </row>
    <row r="569" spans="1:7" x14ac:dyDescent="0.2">
      <c r="A569" s="5" t="s">
        <v>68</v>
      </c>
      <c r="B569" s="5" t="s">
        <v>20</v>
      </c>
      <c r="C569" s="11">
        <v>72</v>
      </c>
      <c r="D569" s="11">
        <v>101</v>
      </c>
      <c r="E569" s="11">
        <v>0</v>
      </c>
      <c r="F569" s="9">
        <v>0</v>
      </c>
      <c r="G569" s="9">
        <f t="shared" si="8"/>
        <v>173</v>
      </c>
    </row>
    <row r="570" spans="1:7" x14ac:dyDescent="0.2">
      <c r="A570" s="5" t="s">
        <v>68</v>
      </c>
      <c r="B570" s="5" t="s">
        <v>21</v>
      </c>
      <c r="C570" s="11">
        <v>60</v>
      </c>
      <c r="D570" s="11">
        <v>77</v>
      </c>
      <c r="E570" s="11">
        <v>0</v>
      </c>
      <c r="F570" s="9">
        <v>0</v>
      </c>
      <c r="G570" s="9">
        <f t="shared" si="8"/>
        <v>137</v>
      </c>
    </row>
    <row r="571" spans="1:7" x14ac:dyDescent="0.2">
      <c r="A571" s="5" t="s">
        <v>68</v>
      </c>
      <c r="B571" s="5" t="s">
        <v>22</v>
      </c>
      <c r="C571" s="11">
        <v>36</v>
      </c>
      <c r="D571" s="11">
        <v>46</v>
      </c>
      <c r="E571" s="11">
        <v>0</v>
      </c>
      <c r="F571" s="9">
        <v>0</v>
      </c>
      <c r="G571" s="9">
        <f t="shared" si="8"/>
        <v>82</v>
      </c>
    </row>
    <row r="572" spans="1:7" x14ac:dyDescent="0.2">
      <c r="A572" s="5" t="s">
        <v>68</v>
      </c>
      <c r="B572" s="5" t="s">
        <v>23</v>
      </c>
      <c r="C572" s="11">
        <v>13</v>
      </c>
      <c r="D572" s="11">
        <v>50</v>
      </c>
      <c r="E572" s="11">
        <v>0</v>
      </c>
      <c r="F572" s="9">
        <v>0</v>
      </c>
      <c r="G572" s="9">
        <f t="shared" si="8"/>
        <v>63</v>
      </c>
    </row>
    <row r="573" spans="1:7" x14ac:dyDescent="0.2">
      <c r="A573" s="5" t="s">
        <v>68</v>
      </c>
      <c r="B573" s="5" t="s">
        <v>24</v>
      </c>
      <c r="C573" s="11">
        <v>16</v>
      </c>
      <c r="D573" s="11">
        <v>27</v>
      </c>
      <c r="E573" s="11">
        <v>0</v>
      </c>
      <c r="F573" s="9">
        <v>0</v>
      </c>
      <c r="G573" s="9">
        <f t="shared" si="8"/>
        <v>43</v>
      </c>
    </row>
    <row r="574" spans="1:7" x14ac:dyDescent="0.2">
      <c r="A574" s="5" t="s">
        <v>68</v>
      </c>
      <c r="B574" s="5" t="s">
        <v>25</v>
      </c>
      <c r="C574" s="11">
        <v>4</v>
      </c>
      <c r="D574" s="11">
        <v>12</v>
      </c>
      <c r="E574" s="11">
        <v>0</v>
      </c>
      <c r="F574" s="9">
        <v>0</v>
      </c>
      <c r="G574" s="9">
        <f t="shared" si="8"/>
        <v>16</v>
      </c>
    </row>
    <row r="575" spans="1:7" x14ac:dyDescent="0.2">
      <c r="A575" s="5" t="s">
        <v>68</v>
      </c>
      <c r="B575" s="5" t="s">
        <v>63</v>
      </c>
      <c r="C575" s="11">
        <v>3</v>
      </c>
      <c r="D575" s="11">
        <v>4</v>
      </c>
      <c r="E575" s="11">
        <v>0</v>
      </c>
      <c r="F575" s="9">
        <v>0</v>
      </c>
      <c r="G575" s="9">
        <f t="shared" si="8"/>
        <v>7</v>
      </c>
    </row>
    <row r="576" spans="1:7" x14ac:dyDescent="0.2">
      <c r="A576" s="5" t="s">
        <v>68</v>
      </c>
      <c r="B576" s="5" t="s">
        <v>27</v>
      </c>
      <c r="C576" s="11">
        <v>9</v>
      </c>
      <c r="D576" s="11">
        <v>2</v>
      </c>
      <c r="E576" s="11">
        <v>0</v>
      </c>
      <c r="F576" s="9">
        <v>0</v>
      </c>
      <c r="G576" s="9">
        <f t="shared" si="8"/>
        <v>11</v>
      </c>
    </row>
    <row r="577" spans="1:7" x14ac:dyDescent="0.2">
      <c r="A577" s="7" t="s">
        <v>68</v>
      </c>
      <c r="B577" s="7" t="s">
        <v>28</v>
      </c>
      <c r="C577" s="10">
        <v>5282</v>
      </c>
      <c r="D577" s="10">
        <v>5517</v>
      </c>
      <c r="E577" s="10">
        <v>0</v>
      </c>
      <c r="F577" s="10">
        <v>1</v>
      </c>
      <c r="G577" s="10">
        <f t="shared" si="8"/>
        <v>10800</v>
      </c>
    </row>
    <row r="578" spans="1:7" x14ac:dyDescent="0.2">
      <c r="A578" s="5" t="s">
        <v>56</v>
      </c>
      <c r="B578" s="5" t="s">
        <v>5</v>
      </c>
      <c r="C578" s="11">
        <v>169</v>
      </c>
      <c r="D578" s="11">
        <v>140</v>
      </c>
      <c r="E578" s="11">
        <v>0</v>
      </c>
      <c r="F578" s="9">
        <v>0</v>
      </c>
      <c r="G578" s="9">
        <f t="shared" si="8"/>
        <v>309</v>
      </c>
    </row>
    <row r="579" spans="1:7" x14ac:dyDescent="0.2">
      <c r="A579" s="5" t="s">
        <v>56</v>
      </c>
      <c r="B579" s="5" t="s">
        <v>6</v>
      </c>
      <c r="C579" s="11">
        <v>1043</v>
      </c>
      <c r="D579" s="11">
        <v>779</v>
      </c>
      <c r="E579" s="11">
        <v>0</v>
      </c>
      <c r="F579" s="9">
        <v>1</v>
      </c>
      <c r="G579" s="9">
        <f t="shared" ref="G579:G642" si="9">SUM(C579:F579)</f>
        <v>1823</v>
      </c>
    </row>
    <row r="580" spans="1:7" x14ac:dyDescent="0.2">
      <c r="A580" s="5" t="s">
        <v>56</v>
      </c>
      <c r="B580" s="5" t="s">
        <v>15</v>
      </c>
      <c r="C580" s="11">
        <v>890</v>
      </c>
      <c r="D580" s="11">
        <v>617</v>
      </c>
      <c r="E580" s="11">
        <v>0</v>
      </c>
      <c r="F580" s="9">
        <v>0</v>
      </c>
      <c r="G580" s="9">
        <f t="shared" si="9"/>
        <v>1507</v>
      </c>
    </row>
    <row r="581" spans="1:7" x14ac:dyDescent="0.2">
      <c r="A581" s="5" t="s">
        <v>56</v>
      </c>
      <c r="B581" s="5" t="s">
        <v>7</v>
      </c>
      <c r="C581" s="11">
        <v>1107</v>
      </c>
      <c r="D581" s="11">
        <v>564</v>
      </c>
      <c r="E581" s="11">
        <v>0</v>
      </c>
      <c r="F581" s="9">
        <v>0</v>
      </c>
      <c r="G581" s="9">
        <f t="shared" si="9"/>
        <v>1671</v>
      </c>
    </row>
    <row r="582" spans="1:7" x14ac:dyDescent="0.2">
      <c r="A582" s="5" t="s">
        <v>56</v>
      </c>
      <c r="B582" s="5" t="s">
        <v>8</v>
      </c>
      <c r="C582" s="11">
        <v>1392</v>
      </c>
      <c r="D582" s="11">
        <v>677</v>
      </c>
      <c r="E582" s="11">
        <v>0</v>
      </c>
      <c r="F582" s="9">
        <v>0</v>
      </c>
      <c r="G582" s="9">
        <f t="shared" si="9"/>
        <v>2069</v>
      </c>
    </row>
    <row r="583" spans="1:7" x14ac:dyDescent="0.2">
      <c r="A583" s="5" t="s">
        <v>56</v>
      </c>
      <c r="B583" s="5" t="s">
        <v>9</v>
      </c>
      <c r="C583" s="11">
        <v>1287</v>
      </c>
      <c r="D583" s="11">
        <v>697</v>
      </c>
      <c r="E583" s="11">
        <v>0</v>
      </c>
      <c r="F583" s="9">
        <v>0</v>
      </c>
      <c r="G583" s="9">
        <f t="shared" si="9"/>
        <v>1984</v>
      </c>
    </row>
    <row r="584" spans="1:7" x14ac:dyDescent="0.2">
      <c r="A584" s="5" t="s">
        <v>56</v>
      </c>
      <c r="B584" s="5" t="s">
        <v>10</v>
      </c>
      <c r="C584" s="11">
        <v>1075</v>
      </c>
      <c r="D584" s="11">
        <v>672</v>
      </c>
      <c r="E584" s="11">
        <v>0</v>
      </c>
      <c r="F584" s="9">
        <v>1</v>
      </c>
      <c r="G584" s="9">
        <f t="shared" si="9"/>
        <v>1748</v>
      </c>
    </row>
    <row r="585" spans="1:7" x14ac:dyDescent="0.2">
      <c r="A585" s="5" t="s">
        <v>56</v>
      </c>
      <c r="B585" s="5" t="s">
        <v>11</v>
      </c>
      <c r="C585" s="11">
        <v>893</v>
      </c>
      <c r="D585" s="11">
        <v>555</v>
      </c>
      <c r="E585" s="11">
        <v>0</v>
      </c>
      <c r="F585" s="9">
        <v>1</v>
      </c>
      <c r="G585" s="9">
        <f t="shared" si="9"/>
        <v>1449</v>
      </c>
    </row>
    <row r="586" spans="1:7" x14ac:dyDescent="0.2">
      <c r="A586" s="5" t="s">
        <v>56</v>
      </c>
      <c r="B586" s="5" t="s">
        <v>12</v>
      </c>
      <c r="C586" s="11">
        <v>707</v>
      </c>
      <c r="D586" s="11">
        <v>468</v>
      </c>
      <c r="E586" s="11">
        <v>0</v>
      </c>
      <c r="F586" s="9">
        <v>1</v>
      </c>
      <c r="G586" s="9">
        <f t="shared" si="9"/>
        <v>1176</v>
      </c>
    </row>
    <row r="587" spans="1:7" x14ac:dyDescent="0.2">
      <c r="A587" s="5" t="s">
        <v>56</v>
      </c>
      <c r="B587" s="5" t="s">
        <v>13</v>
      </c>
      <c r="C587" s="11">
        <v>683</v>
      </c>
      <c r="D587" s="11">
        <v>422</v>
      </c>
      <c r="E587" s="11">
        <v>0</v>
      </c>
      <c r="F587" s="9">
        <v>0</v>
      </c>
      <c r="G587" s="9">
        <f t="shared" si="9"/>
        <v>1105</v>
      </c>
    </row>
    <row r="588" spans="1:7" x14ac:dyDescent="0.2">
      <c r="A588" s="5" t="s">
        <v>56</v>
      </c>
      <c r="B588" s="5" t="s">
        <v>14</v>
      </c>
      <c r="C588" s="11">
        <v>691</v>
      </c>
      <c r="D588" s="11">
        <v>404</v>
      </c>
      <c r="E588" s="11">
        <v>0</v>
      </c>
      <c r="F588" s="9">
        <v>0</v>
      </c>
      <c r="G588" s="9">
        <f t="shared" si="9"/>
        <v>1095</v>
      </c>
    </row>
    <row r="589" spans="1:7" x14ac:dyDescent="0.2">
      <c r="A589" s="5" t="s">
        <v>56</v>
      </c>
      <c r="B589" s="5" t="s">
        <v>16</v>
      </c>
      <c r="C589" s="11">
        <v>595</v>
      </c>
      <c r="D589" s="11">
        <v>378</v>
      </c>
      <c r="E589" s="11">
        <v>0</v>
      </c>
      <c r="F589" s="9">
        <v>1</v>
      </c>
      <c r="G589" s="9">
        <f t="shared" si="9"/>
        <v>974</v>
      </c>
    </row>
    <row r="590" spans="1:7" x14ac:dyDescent="0.2">
      <c r="A590" s="5" t="s">
        <v>56</v>
      </c>
      <c r="B590" s="5" t="s">
        <v>17</v>
      </c>
      <c r="C590" s="11">
        <v>408</v>
      </c>
      <c r="D590" s="11">
        <v>302</v>
      </c>
      <c r="E590" s="11">
        <v>0</v>
      </c>
      <c r="F590" s="9">
        <v>0</v>
      </c>
      <c r="G590" s="9">
        <f t="shared" si="9"/>
        <v>710</v>
      </c>
    </row>
    <row r="591" spans="1:7" x14ac:dyDescent="0.2">
      <c r="A591" s="5" t="s">
        <v>56</v>
      </c>
      <c r="B591" s="5" t="s">
        <v>18</v>
      </c>
      <c r="C591" s="11">
        <v>300</v>
      </c>
      <c r="D591" s="11">
        <v>241</v>
      </c>
      <c r="E591" s="11">
        <v>0</v>
      </c>
      <c r="F591" s="9">
        <v>1</v>
      </c>
      <c r="G591" s="9">
        <f t="shared" si="9"/>
        <v>542</v>
      </c>
    </row>
    <row r="592" spans="1:7" x14ac:dyDescent="0.2">
      <c r="A592" s="5" t="s">
        <v>56</v>
      </c>
      <c r="B592" s="5" t="s">
        <v>19</v>
      </c>
      <c r="C592" s="11">
        <v>207</v>
      </c>
      <c r="D592" s="11">
        <v>192</v>
      </c>
      <c r="E592" s="11">
        <v>0</v>
      </c>
      <c r="F592" s="9">
        <v>1</v>
      </c>
      <c r="G592" s="9">
        <f t="shared" si="9"/>
        <v>400</v>
      </c>
    </row>
    <row r="593" spans="1:7" x14ac:dyDescent="0.2">
      <c r="A593" s="5" t="s">
        <v>56</v>
      </c>
      <c r="B593" s="5" t="s">
        <v>20</v>
      </c>
      <c r="C593" s="11">
        <v>162</v>
      </c>
      <c r="D593" s="11">
        <v>170</v>
      </c>
      <c r="E593" s="11">
        <v>0</v>
      </c>
      <c r="F593" s="9">
        <v>0</v>
      </c>
      <c r="G593" s="9">
        <f t="shared" si="9"/>
        <v>332</v>
      </c>
    </row>
    <row r="594" spans="1:7" x14ac:dyDescent="0.2">
      <c r="A594" s="5" t="s">
        <v>56</v>
      </c>
      <c r="B594" s="5" t="s">
        <v>21</v>
      </c>
      <c r="C594" s="11">
        <v>148</v>
      </c>
      <c r="D594" s="11">
        <v>136</v>
      </c>
      <c r="E594" s="11">
        <v>0</v>
      </c>
      <c r="F594" s="9">
        <v>0</v>
      </c>
      <c r="G594" s="9">
        <f t="shared" si="9"/>
        <v>284</v>
      </c>
    </row>
    <row r="595" spans="1:7" x14ac:dyDescent="0.2">
      <c r="A595" s="5" t="s">
        <v>56</v>
      </c>
      <c r="B595" s="5" t="s">
        <v>22</v>
      </c>
      <c r="C595" s="11">
        <v>70</v>
      </c>
      <c r="D595" s="11">
        <v>119</v>
      </c>
      <c r="E595" s="11">
        <v>0</v>
      </c>
      <c r="F595" s="9">
        <v>0</v>
      </c>
      <c r="G595" s="9">
        <f t="shared" si="9"/>
        <v>189</v>
      </c>
    </row>
    <row r="596" spans="1:7" x14ac:dyDescent="0.2">
      <c r="A596" s="5" t="s">
        <v>56</v>
      </c>
      <c r="B596" s="5" t="s">
        <v>23</v>
      </c>
      <c r="C596" s="11">
        <v>60</v>
      </c>
      <c r="D596" s="11">
        <v>74</v>
      </c>
      <c r="E596" s="11">
        <v>0</v>
      </c>
      <c r="F596" s="9">
        <v>0</v>
      </c>
      <c r="G596" s="9">
        <f t="shared" si="9"/>
        <v>134</v>
      </c>
    </row>
    <row r="597" spans="1:7" x14ac:dyDescent="0.2">
      <c r="A597" s="5" t="s">
        <v>56</v>
      </c>
      <c r="B597" s="5" t="s">
        <v>24</v>
      </c>
      <c r="C597" s="11">
        <v>21</v>
      </c>
      <c r="D597" s="11">
        <v>44</v>
      </c>
      <c r="E597" s="11">
        <v>0</v>
      </c>
      <c r="F597" s="9">
        <v>0</v>
      </c>
      <c r="G597" s="9">
        <f t="shared" si="9"/>
        <v>65</v>
      </c>
    </row>
    <row r="598" spans="1:7" x14ac:dyDescent="0.2">
      <c r="A598" s="5" t="s">
        <v>56</v>
      </c>
      <c r="B598" s="5" t="s">
        <v>25</v>
      </c>
      <c r="C598" s="11">
        <v>5</v>
      </c>
      <c r="D598" s="11">
        <v>4</v>
      </c>
      <c r="E598" s="11">
        <v>0</v>
      </c>
      <c r="F598" s="9">
        <v>0</v>
      </c>
      <c r="G598" s="9">
        <f t="shared" si="9"/>
        <v>9</v>
      </c>
    </row>
    <row r="599" spans="1:7" x14ac:dyDescent="0.2">
      <c r="A599" s="5" t="s">
        <v>56</v>
      </c>
      <c r="B599" s="5" t="s">
        <v>63</v>
      </c>
      <c r="C599" s="11">
        <v>51</v>
      </c>
      <c r="D599" s="11">
        <v>31</v>
      </c>
      <c r="E599" s="11">
        <v>0</v>
      </c>
      <c r="F599" s="9">
        <v>0</v>
      </c>
      <c r="G599" s="9">
        <f t="shared" si="9"/>
        <v>82</v>
      </c>
    </row>
    <row r="600" spans="1:7" x14ac:dyDescent="0.2">
      <c r="A600" s="5" t="s">
        <v>56</v>
      </c>
      <c r="B600" s="5" t="s">
        <v>27</v>
      </c>
      <c r="C600" s="11">
        <v>3</v>
      </c>
      <c r="D600" s="11">
        <v>2</v>
      </c>
      <c r="E600" s="11">
        <v>0</v>
      </c>
      <c r="F600" s="9">
        <v>1</v>
      </c>
      <c r="G600" s="9">
        <f t="shared" si="9"/>
        <v>6</v>
      </c>
    </row>
    <row r="601" spans="1:7" x14ac:dyDescent="0.2">
      <c r="A601" s="7" t="s">
        <v>56</v>
      </c>
      <c r="B601" s="7" t="s">
        <v>28</v>
      </c>
      <c r="C601" s="10">
        <v>11967</v>
      </c>
      <c r="D601" s="10">
        <v>7688</v>
      </c>
      <c r="E601" s="10">
        <v>0</v>
      </c>
      <c r="F601" s="10">
        <v>8</v>
      </c>
      <c r="G601" s="10">
        <f t="shared" si="9"/>
        <v>19663</v>
      </c>
    </row>
    <row r="602" spans="1:7" x14ac:dyDescent="0.2">
      <c r="A602" s="5" t="s">
        <v>57</v>
      </c>
      <c r="B602" s="5" t="s">
        <v>5</v>
      </c>
      <c r="C602" s="11">
        <v>165</v>
      </c>
      <c r="D602" s="11">
        <v>154</v>
      </c>
      <c r="E602" s="11">
        <v>0</v>
      </c>
      <c r="F602" s="11">
        <v>1</v>
      </c>
      <c r="G602" s="9">
        <f t="shared" si="9"/>
        <v>320</v>
      </c>
    </row>
    <row r="603" spans="1:7" x14ac:dyDescent="0.2">
      <c r="A603" s="5" t="s">
        <v>57</v>
      </c>
      <c r="B603" s="5" t="s">
        <v>6</v>
      </c>
      <c r="C603" s="11">
        <v>943</v>
      </c>
      <c r="D603" s="11">
        <v>748</v>
      </c>
      <c r="E603" s="11">
        <v>0</v>
      </c>
      <c r="F603" s="11">
        <v>1</v>
      </c>
      <c r="G603" s="9">
        <f t="shared" si="9"/>
        <v>1692</v>
      </c>
    </row>
    <row r="604" spans="1:7" x14ac:dyDescent="0.2">
      <c r="A604" s="5" t="s">
        <v>57</v>
      </c>
      <c r="B604" s="5" t="s">
        <v>15</v>
      </c>
      <c r="C604" s="11">
        <v>1001</v>
      </c>
      <c r="D604" s="11">
        <v>635</v>
      </c>
      <c r="E604" s="11">
        <v>0</v>
      </c>
      <c r="F604" s="11">
        <v>0</v>
      </c>
      <c r="G604" s="9">
        <f t="shared" si="9"/>
        <v>1636</v>
      </c>
    </row>
    <row r="605" spans="1:7" x14ac:dyDescent="0.2">
      <c r="A605" s="5" t="s">
        <v>57</v>
      </c>
      <c r="B605" s="5" t="s">
        <v>7</v>
      </c>
      <c r="C605" s="11">
        <v>1071</v>
      </c>
      <c r="D605" s="11">
        <v>710</v>
      </c>
      <c r="E605" s="11">
        <v>0</v>
      </c>
      <c r="F605" s="11">
        <v>0</v>
      </c>
      <c r="G605" s="9">
        <f t="shared" si="9"/>
        <v>1781</v>
      </c>
    </row>
    <row r="606" spans="1:7" x14ac:dyDescent="0.2">
      <c r="A606" s="5" t="s">
        <v>57</v>
      </c>
      <c r="B606" s="5" t="s">
        <v>8</v>
      </c>
      <c r="C606" s="11">
        <v>1195</v>
      </c>
      <c r="D606" s="11">
        <v>724</v>
      </c>
      <c r="E606" s="11">
        <v>0</v>
      </c>
      <c r="F606" s="11">
        <v>0</v>
      </c>
      <c r="G606" s="9">
        <f t="shared" si="9"/>
        <v>1919</v>
      </c>
    </row>
    <row r="607" spans="1:7" x14ac:dyDescent="0.2">
      <c r="A607" s="5" t="s">
        <v>57</v>
      </c>
      <c r="B607" s="5" t="s">
        <v>9</v>
      </c>
      <c r="C607" s="11">
        <v>1072</v>
      </c>
      <c r="D607" s="11">
        <v>574</v>
      </c>
      <c r="E607" s="11">
        <v>0</v>
      </c>
      <c r="F607" s="11">
        <v>0</v>
      </c>
      <c r="G607" s="9">
        <f t="shared" si="9"/>
        <v>1646</v>
      </c>
    </row>
    <row r="608" spans="1:7" x14ac:dyDescent="0.2">
      <c r="A608" s="5" t="s">
        <v>57</v>
      </c>
      <c r="B608" s="5" t="s">
        <v>10</v>
      </c>
      <c r="C608" s="11">
        <v>912</v>
      </c>
      <c r="D608" s="11">
        <v>489</v>
      </c>
      <c r="E608" s="11">
        <v>0</v>
      </c>
      <c r="F608" s="11">
        <v>0</v>
      </c>
      <c r="G608" s="9">
        <f t="shared" si="9"/>
        <v>1401</v>
      </c>
    </row>
    <row r="609" spans="1:7" x14ac:dyDescent="0.2">
      <c r="A609" s="5" t="s">
        <v>57</v>
      </c>
      <c r="B609" s="5" t="s">
        <v>11</v>
      </c>
      <c r="C609" s="11">
        <v>769</v>
      </c>
      <c r="D609" s="11">
        <v>375</v>
      </c>
      <c r="E609" s="11">
        <v>0</v>
      </c>
      <c r="F609" s="11">
        <v>1</v>
      </c>
      <c r="G609" s="9">
        <f t="shared" si="9"/>
        <v>1145</v>
      </c>
    </row>
    <row r="610" spans="1:7" x14ac:dyDescent="0.2">
      <c r="A610" s="5" t="s">
        <v>57</v>
      </c>
      <c r="B610" s="5" t="s">
        <v>12</v>
      </c>
      <c r="C610" s="11">
        <v>669</v>
      </c>
      <c r="D610" s="11">
        <v>309</v>
      </c>
      <c r="E610" s="11">
        <v>0</v>
      </c>
      <c r="F610" s="11">
        <v>0</v>
      </c>
      <c r="G610" s="9">
        <f t="shared" si="9"/>
        <v>978</v>
      </c>
    </row>
    <row r="611" spans="1:7" x14ac:dyDescent="0.2">
      <c r="A611" s="5" t="s">
        <v>57</v>
      </c>
      <c r="B611" s="5" t="s">
        <v>13</v>
      </c>
      <c r="C611" s="11">
        <v>651</v>
      </c>
      <c r="D611" s="11">
        <v>328</v>
      </c>
      <c r="E611" s="11">
        <v>1</v>
      </c>
      <c r="F611" s="11">
        <v>0</v>
      </c>
      <c r="G611" s="9">
        <f t="shared" si="9"/>
        <v>980</v>
      </c>
    </row>
    <row r="612" spans="1:7" x14ac:dyDescent="0.2">
      <c r="A612" s="5" t="s">
        <v>57</v>
      </c>
      <c r="B612" s="5" t="s">
        <v>14</v>
      </c>
      <c r="C612" s="11">
        <v>572</v>
      </c>
      <c r="D612" s="11">
        <v>261</v>
      </c>
      <c r="E612" s="11">
        <v>0</v>
      </c>
      <c r="F612" s="11">
        <v>0</v>
      </c>
      <c r="G612" s="9">
        <f t="shared" si="9"/>
        <v>833</v>
      </c>
    </row>
    <row r="613" spans="1:7" x14ac:dyDescent="0.2">
      <c r="A613" s="5" t="s">
        <v>57</v>
      </c>
      <c r="B613" s="5" t="s">
        <v>16</v>
      </c>
      <c r="C613" s="11">
        <v>460</v>
      </c>
      <c r="D613" s="11">
        <v>227</v>
      </c>
      <c r="E613" s="11">
        <v>0</v>
      </c>
      <c r="F613" s="11">
        <v>0</v>
      </c>
      <c r="G613" s="9">
        <f t="shared" si="9"/>
        <v>687</v>
      </c>
    </row>
    <row r="614" spans="1:7" x14ac:dyDescent="0.2">
      <c r="A614" s="5" t="s">
        <v>57</v>
      </c>
      <c r="B614" s="5" t="s">
        <v>17</v>
      </c>
      <c r="C614" s="11">
        <v>384</v>
      </c>
      <c r="D614" s="11">
        <v>189</v>
      </c>
      <c r="E614" s="11">
        <v>0</v>
      </c>
      <c r="F614" s="11">
        <v>0</v>
      </c>
      <c r="G614" s="9">
        <f t="shared" si="9"/>
        <v>573</v>
      </c>
    </row>
    <row r="615" spans="1:7" x14ac:dyDescent="0.2">
      <c r="A615" s="5" t="s">
        <v>57</v>
      </c>
      <c r="B615" s="5" t="s">
        <v>18</v>
      </c>
      <c r="C615" s="11">
        <v>253</v>
      </c>
      <c r="D615" s="11">
        <v>184</v>
      </c>
      <c r="E615" s="11">
        <v>0</v>
      </c>
      <c r="F615" s="11">
        <v>0</v>
      </c>
      <c r="G615" s="9">
        <f t="shared" si="9"/>
        <v>437</v>
      </c>
    </row>
    <row r="616" spans="1:7" x14ac:dyDescent="0.2">
      <c r="A616" s="5" t="s">
        <v>57</v>
      </c>
      <c r="B616" s="5" t="s">
        <v>19</v>
      </c>
      <c r="C616" s="11">
        <v>180</v>
      </c>
      <c r="D616" s="11">
        <v>104</v>
      </c>
      <c r="E616" s="11">
        <v>0</v>
      </c>
      <c r="F616" s="11">
        <v>0</v>
      </c>
      <c r="G616" s="9">
        <f t="shared" si="9"/>
        <v>284</v>
      </c>
    </row>
    <row r="617" spans="1:7" x14ac:dyDescent="0.2">
      <c r="A617" s="5" t="s">
        <v>57</v>
      </c>
      <c r="B617" s="5" t="s">
        <v>20</v>
      </c>
      <c r="C617" s="11">
        <v>134</v>
      </c>
      <c r="D617" s="11">
        <v>117</v>
      </c>
      <c r="E617" s="11">
        <v>0</v>
      </c>
      <c r="F617" s="11">
        <v>0</v>
      </c>
      <c r="G617" s="9">
        <f t="shared" si="9"/>
        <v>251</v>
      </c>
    </row>
    <row r="618" spans="1:7" x14ac:dyDescent="0.2">
      <c r="A618" s="5" t="s">
        <v>57</v>
      </c>
      <c r="B618" s="5" t="s">
        <v>21</v>
      </c>
      <c r="C618" s="11">
        <v>88</v>
      </c>
      <c r="D618" s="11">
        <v>96</v>
      </c>
      <c r="E618" s="11">
        <v>0</v>
      </c>
      <c r="F618" s="11">
        <v>0</v>
      </c>
      <c r="G618" s="9">
        <f t="shared" si="9"/>
        <v>184</v>
      </c>
    </row>
    <row r="619" spans="1:7" x14ac:dyDescent="0.2">
      <c r="A619" s="5" t="s">
        <v>57</v>
      </c>
      <c r="B619" s="5" t="s">
        <v>22</v>
      </c>
      <c r="C619" s="11">
        <v>60</v>
      </c>
      <c r="D619" s="11">
        <v>90</v>
      </c>
      <c r="E619" s="11">
        <v>1</v>
      </c>
      <c r="F619" s="11">
        <v>0</v>
      </c>
      <c r="G619" s="9">
        <f t="shared" si="9"/>
        <v>151</v>
      </c>
    </row>
    <row r="620" spans="1:7" x14ac:dyDescent="0.2">
      <c r="A620" s="5" t="s">
        <v>57</v>
      </c>
      <c r="B620" s="5" t="s">
        <v>23</v>
      </c>
      <c r="C620" s="11">
        <v>28</v>
      </c>
      <c r="D620" s="11">
        <v>55</v>
      </c>
      <c r="E620" s="11">
        <v>0</v>
      </c>
      <c r="F620" s="11">
        <v>0</v>
      </c>
      <c r="G620" s="9">
        <f t="shared" si="9"/>
        <v>83</v>
      </c>
    </row>
    <row r="621" spans="1:7" x14ac:dyDescent="0.2">
      <c r="A621" s="5" t="s">
        <v>57</v>
      </c>
      <c r="B621" s="5" t="s">
        <v>24</v>
      </c>
      <c r="C621" s="11">
        <v>13</v>
      </c>
      <c r="D621" s="11">
        <v>25</v>
      </c>
      <c r="E621" s="11">
        <v>0</v>
      </c>
      <c r="F621" s="11">
        <v>0</v>
      </c>
      <c r="G621" s="9">
        <f t="shared" si="9"/>
        <v>38</v>
      </c>
    </row>
    <row r="622" spans="1:7" x14ac:dyDescent="0.2">
      <c r="A622" s="5" t="s">
        <v>57</v>
      </c>
      <c r="B622" s="5" t="s">
        <v>25</v>
      </c>
      <c r="C622" s="11">
        <v>1</v>
      </c>
      <c r="D622" s="11">
        <v>6</v>
      </c>
      <c r="E622" s="11">
        <v>0</v>
      </c>
      <c r="F622" s="11">
        <v>0</v>
      </c>
      <c r="G622" s="9">
        <f t="shared" si="9"/>
        <v>7</v>
      </c>
    </row>
    <row r="623" spans="1:7" x14ac:dyDescent="0.2">
      <c r="A623" s="5" t="s">
        <v>57</v>
      </c>
      <c r="B623" s="5" t="s">
        <v>63</v>
      </c>
      <c r="C623" s="11">
        <v>1</v>
      </c>
      <c r="D623" s="11">
        <v>0</v>
      </c>
      <c r="E623" s="11">
        <v>0</v>
      </c>
      <c r="F623" s="11">
        <v>0</v>
      </c>
      <c r="G623" s="9">
        <f t="shared" si="9"/>
        <v>1</v>
      </c>
    </row>
    <row r="624" spans="1:7" x14ac:dyDescent="0.2">
      <c r="A624" s="5" t="s">
        <v>57</v>
      </c>
      <c r="B624" s="5" t="s">
        <v>27</v>
      </c>
      <c r="C624" s="11">
        <v>23</v>
      </c>
      <c r="D624" s="11">
        <v>11</v>
      </c>
      <c r="E624" s="11">
        <v>0</v>
      </c>
      <c r="F624" s="11">
        <v>0</v>
      </c>
      <c r="G624" s="9">
        <f t="shared" si="9"/>
        <v>34</v>
      </c>
    </row>
    <row r="625" spans="1:7" x14ac:dyDescent="0.2">
      <c r="A625" s="7" t="s">
        <v>57</v>
      </c>
      <c r="B625" s="7" t="s">
        <v>28</v>
      </c>
      <c r="C625" s="10">
        <v>10645</v>
      </c>
      <c r="D625" s="10">
        <v>6411</v>
      </c>
      <c r="E625" s="10">
        <v>2</v>
      </c>
      <c r="F625" s="10">
        <v>3</v>
      </c>
      <c r="G625" s="10">
        <f t="shared" si="9"/>
        <v>17061</v>
      </c>
    </row>
    <row r="626" spans="1:7" x14ac:dyDescent="0.2">
      <c r="A626" s="5" t="s">
        <v>58</v>
      </c>
      <c r="B626" s="5" t="s">
        <v>5</v>
      </c>
      <c r="C626" s="11">
        <v>135</v>
      </c>
      <c r="D626" s="11">
        <v>132</v>
      </c>
      <c r="E626" s="11">
        <v>0</v>
      </c>
      <c r="F626" s="11">
        <v>1</v>
      </c>
      <c r="G626" s="9">
        <f t="shared" si="9"/>
        <v>268</v>
      </c>
    </row>
    <row r="627" spans="1:7" x14ac:dyDescent="0.2">
      <c r="A627" s="5" t="s">
        <v>58</v>
      </c>
      <c r="B627" s="5" t="s">
        <v>6</v>
      </c>
      <c r="C627" s="11">
        <v>753</v>
      </c>
      <c r="D627" s="11">
        <v>539</v>
      </c>
      <c r="E627" s="11">
        <v>0</v>
      </c>
      <c r="F627" s="11">
        <v>0</v>
      </c>
      <c r="G627" s="9">
        <f t="shared" si="9"/>
        <v>1292</v>
      </c>
    </row>
    <row r="628" spans="1:7" x14ac:dyDescent="0.2">
      <c r="A628" s="5" t="s">
        <v>58</v>
      </c>
      <c r="B628" s="5" t="s">
        <v>15</v>
      </c>
      <c r="C628" s="11">
        <v>861</v>
      </c>
      <c r="D628" s="11">
        <v>510</v>
      </c>
      <c r="E628" s="11">
        <v>0</v>
      </c>
      <c r="F628" s="11">
        <v>0</v>
      </c>
      <c r="G628" s="9">
        <f t="shared" si="9"/>
        <v>1371</v>
      </c>
    </row>
    <row r="629" spans="1:7" x14ac:dyDescent="0.2">
      <c r="A629" s="5" t="s">
        <v>58</v>
      </c>
      <c r="B629" s="5" t="s">
        <v>7</v>
      </c>
      <c r="C629" s="11">
        <v>784</v>
      </c>
      <c r="D629" s="11">
        <v>580</v>
      </c>
      <c r="E629" s="11">
        <v>0</v>
      </c>
      <c r="F629" s="11">
        <v>0</v>
      </c>
      <c r="G629" s="9">
        <f t="shared" si="9"/>
        <v>1364</v>
      </c>
    </row>
    <row r="630" spans="1:7" x14ac:dyDescent="0.2">
      <c r="A630" s="5" t="s">
        <v>58</v>
      </c>
      <c r="B630" s="5" t="s">
        <v>8</v>
      </c>
      <c r="C630" s="11">
        <v>1544</v>
      </c>
      <c r="D630" s="11">
        <v>1049</v>
      </c>
      <c r="E630" s="11">
        <v>0</v>
      </c>
      <c r="F630" s="11">
        <v>1</v>
      </c>
      <c r="G630" s="9">
        <f t="shared" si="9"/>
        <v>2594</v>
      </c>
    </row>
    <row r="631" spans="1:7" x14ac:dyDescent="0.2">
      <c r="A631" s="5" t="s">
        <v>58</v>
      </c>
      <c r="B631" s="5" t="s">
        <v>9</v>
      </c>
      <c r="C631" s="11">
        <v>1818</v>
      </c>
      <c r="D631" s="11">
        <v>937</v>
      </c>
      <c r="E631" s="11">
        <v>1</v>
      </c>
      <c r="F631" s="11">
        <v>3</v>
      </c>
      <c r="G631" s="9">
        <f t="shared" si="9"/>
        <v>2759</v>
      </c>
    </row>
    <row r="632" spans="1:7" x14ac:dyDescent="0.2">
      <c r="A632" s="5" t="s">
        <v>58</v>
      </c>
      <c r="B632" s="5" t="s">
        <v>10</v>
      </c>
      <c r="C632" s="11">
        <v>1494</v>
      </c>
      <c r="D632" s="11">
        <v>836</v>
      </c>
      <c r="E632" s="11">
        <v>0</v>
      </c>
      <c r="F632" s="11">
        <v>0</v>
      </c>
      <c r="G632" s="9">
        <f t="shared" si="9"/>
        <v>2330</v>
      </c>
    </row>
    <row r="633" spans="1:7" x14ac:dyDescent="0.2">
      <c r="A633" s="5" t="s">
        <v>58</v>
      </c>
      <c r="B633" s="5" t="s">
        <v>11</v>
      </c>
      <c r="C633" s="11">
        <v>1209</v>
      </c>
      <c r="D633" s="11">
        <v>714</v>
      </c>
      <c r="E633" s="11">
        <v>0</v>
      </c>
      <c r="F633" s="11">
        <v>0</v>
      </c>
      <c r="G633" s="9">
        <f t="shared" si="9"/>
        <v>1923</v>
      </c>
    </row>
    <row r="634" spans="1:7" x14ac:dyDescent="0.2">
      <c r="A634" s="5" t="s">
        <v>58</v>
      </c>
      <c r="B634" s="5" t="s">
        <v>12</v>
      </c>
      <c r="C634" s="11">
        <v>968</v>
      </c>
      <c r="D634" s="11">
        <v>614</v>
      </c>
      <c r="E634" s="11">
        <v>0</v>
      </c>
      <c r="F634" s="11">
        <v>0</v>
      </c>
      <c r="G634" s="9">
        <f t="shared" si="9"/>
        <v>1582</v>
      </c>
    </row>
    <row r="635" spans="1:7" x14ac:dyDescent="0.2">
      <c r="A635" s="5" t="s">
        <v>58</v>
      </c>
      <c r="B635" s="5" t="s">
        <v>13</v>
      </c>
      <c r="C635" s="11">
        <v>838</v>
      </c>
      <c r="D635" s="11">
        <v>457</v>
      </c>
      <c r="E635" s="11">
        <v>0</v>
      </c>
      <c r="F635" s="11">
        <v>1</v>
      </c>
      <c r="G635" s="9">
        <f t="shared" si="9"/>
        <v>1296</v>
      </c>
    </row>
    <row r="636" spans="1:7" x14ac:dyDescent="0.2">
      <c r="A636" s="5" t="s">
        <v>58</v>
      </c>
      <c r="B636" s="5" t="s">
        <v>14</v>
      </c>
      <c r="C636" s="11">
        <v>717</v>
      </c>
      <c r="D636" s="11">
        <v>443</v>
      </c>
      <c r="E636" s="11">
        <v>0</v>
      </c>
      <c r="F636" s="11">
        <v>1</v>
      </c>
      <c r="G636" s="9">
        <f t="shared" si="9"/>
        <v>1161</v>
      </c>
    </row>
    <row r="637" spans="1:7" x14ac:dyDescent="0.2">
      <c r="A637" s="5" t="s">
        <v>58</v>
      </c>
      <c r="B637" s="5" t="s">
        <v>16</v>
      </c>
      <c r="C637" s="11">
        <v>577</v>
      </c>
      <c r="D637" s="11">
        <v>330</v>
      </c>
      <c r="E637" s="11">
        <v>0</v>
      </c>
      <c r="F637" s="11">
        <v>1</v>
      </c>
      <c r="G637" s="9">
        <f t="shared" si="9"/>
        <v>908</v>
      </c>
    </row>
    <row r="638" spans="1:7" x14ac:dyDescent="0.2">
      <c r="A638" s="5" t="s">
        <v>58</v>
      </c>
      <c r="B638" s="5" t="s">
        <v>17</v>
      </c>
      <c r="C638" s="11">
        <v>443</v>
      </c>
      <c r="D638" s="11">
        <v>229</v>
      </c>
      <c r="E638" s="11">
        <v>0</v>
      </c>
      <c r="F638" s="11">
        <v>0</v>
      </c>
      <c r="G638" s="9">
        <f t="shared" si="9"/>
        <v>672</v>
      </c>
    </row>
    <row r="639" spans="1:7" x14ac:dyDescent="0.2">
      <c r="A639" s="5" t="s">
        <v>58</v>
      </c>
      <c r="B639" s="5" t="s">
        <v>18</v>
      </c>
      <c r="C639" s="11">
        <v>323</v>
      </c>
      <c r="D639" s="11">
        <v>189</v>
      </c>
      <c r="E639" s="11">
        <v>0</v>
      </c>
      <c r="F639" s="11">
        <v>1</v>
      </c>
      <c r="G639" s="9">
        <f t="shared" si="9"/>
        <v>513</v>
      </c>
    </row>
    <row r="640" spans="1:7" x14ac:dyDescent="0.2">
      <c r="A640" s="5" t="s">
        <v>58</v>
      </c>
      <c r="B640" s="5" t="s">
        <v>19</v>
      </c>
      <c r="C640" s="11">
        <v>219</v>
      </c>
      <c r="D640" s="11">
        <v>147</v>
      </c>
      <c r="E640" s="11">
        <v>0</v>
      </c>
      <c r="F640" s="11">
        <v>0</v>
      </c>
      <c r="G640" s="9">
        <f t="shared" si="9"/>
        <v>366</v>
      </c>
    </row>
    <row r="641" spans="1:7" x14ac:dyDescent="0.2">
      <c r="A641" s="5" t="s">
        <v>58</v>
      </c>
      <c r="B641" s="5" t="s">
        <v>20</v>
      </c>
      <c r="C641" s="11">
        <v>156</v>
      </c>
      <c r="D641" s="11">
        <v>109</v>
      </c>
      <c r="E641" s="11">
        <v>0</v>
      </c>
      <c r="F641" s="11">
        <v>0</v>
      </c>
      <c r="G641" s="9">
        <f t="shared" si="9"/>
        <v>265</v>
      </c>
    </row>
    <row r="642" spans="1:7" x14ac:dyDescent="0.2">
      <c r="A642" s="5" t="s">
        <v>58</v>
      </c>
      <c r="B642" s="5" t="s">
        <v>21</v>
      </c>
      <c r="C642" s="11">
        <v>78</v>
      </c>
      <c r="D642" s="11">
        <v>81</v>
      </c>
      <c r="E642" s="11">
        <v>0</v>
      </c>
      <c r="F642" s="11">
        <v>0</v>
      </c>
      <c r="G642" s="9">
        <f t="shared" si="9"/>
        <v>159</v>
      </c>
    </row>
    <row r="643" spans="1:7" x14ac:dyDescent="0.2">
      <c r="A643" s="5" t="s">
        <v>58</v>
      </c>
      <c r="B643" s="5" t="s">
        <v>22</v>
      </c>
      <c r="C643" s="11">
        <v>72</v>
      </c>
      <c r="D643" s="11">
        <v>76</v>
      </c>
      <c r="E643" s="11">
        <v>0</v>
      </c>
      <c r="F643" s="11">
        <v>0</v>
      </c>
      <c r="G643" s="9">
        <f t="shared" ref="G643:G706" si="10">SUM(C643:F643)</f>
        <v>148</v>
      </c>
    </row>
    <row r="644" spans="1:7" x14ac:dyDescent="0.2">
      <c r="A644" s="5" t="s">
        <v>58</v>
      </c>
      <c r="B644" s="5" t="s">
        <v>23</v>
      </c>
      <c r="C644" s="11">
        <v>40</v>
      </c>
      <c r="D644" s="11">
        <v>49</v>
      </c>
      <c r="E644" s="11">
        <v>0</v>
      </c>
      <c r="F644" s="11">
        <v>0</v>
      </c>
      <c r="G644" s="9">
        <f t="shared" si="10"/>
        <v>89</v>
      </c>
    </row>
    <row r="645" spans="1:7" x14ac:dyDescent="0.2">
      <c r="A645" s="5" t="s">
        <v>58</v>
      </c>
      <c r="B645" s="5" t="s">
        <v>24</v>
      </c>
      <c r="C645" s="11">
        <v>14</v>
      </c>
      <c r="D645" s="11">
        <v>23</v>
      </c>
      <c r="E645" s="11">
        <v>0</v>
      </c>
      <c r="F645" s="11">
        <v>1</v>
      </c>
      <c r="G645" s="9">
        <f t="shared" si="10"/>
        <v>38</v>
      </c>
    </row>
    <row r="646" spans="1:7" x14ac:dyDescent="0.2">
      <c r="A646" s="5" t="s">
        <v>58</v>
      </c>
      <c r="B646" s="5" t="s">
        <v>25</v>
      </c>
      <c r="C646" s="11">
        <v>5</v>
      </c>
      <c r="D646" s="11">
        <v>5</v>
      </c>
      <c r="E646" s="11">
        <v>0</v>
      </c>
      <c r="F646" s="11">
        <v>0</v>
      </c>
      <c r="G646" s="9">
        <f t="shared" si="10"/>
        <v>10</v>
      </c>
    </row>
    <row r="647" spans="1:7" x14ac:dyDescent="0.2">
      <c r="A647" s="5" t="s">
        <v>58</v>
      </c>
      <c r="B647" s="5" t="s">
        <v>63</v>
      </c>
      <c r="C647" s="11">
        <v>3</v>
      </c>
      <c r="D647" s="11">
        <v>1</v>
      </c>
      <c r="E647" s="11">
        <v>0</v>
      </c>
      <c r="F647" s="11">
        <v>0</v>
      </c>
      <c r="G647" s="9">
        <f t="shared" si="10"/>
        <v>4</v>
      </c>
    </row>
    <row r="648" spans="1:7" x14ac:dyDescent="0.2">
      <c r="A648" s="5" t="s">
        <v>58</v>
      </c>
      <c r="B648" s="5" t="s">
        <v>27</v>
      </c>
      <c r="C648" s="11">
        <v>8</v>
      </c>
      <c r="D648" s="11">
        <v>2</v>
      </c>
      <c r="E648" s="11">
        <v>0</v>
      </c>
      <c r="F648" s="11">
        <v>0</v>
      </c>
      <c r="G648" s="9">
        <f t="shared" si="10"/>
        <v>10</v>
      </c>
    </row>
    <row r="649" spans="1:7" x14ac:dyDescent="0.2">
      <c r="A649" s="7" t="s">
        <v>58</v>
      </c>
      <c r="B649" s="7" t="s">
        <v>28</v>
      </c>
      <c r="C649" s="10">
        <v>13059</v>
      </c>
      <c r="D649" s="10">
        <v>8052</v>
      </c>
      <c r="E649" s="10">
        <v>1</v>
      </c>
      <c r="F649" s="10">
        <v>10</v>
      </c>
      <c r="G649" s="10">
        <f t="shared" si="10"/>
        <v>21122</v>
      </c>
    </row>
    <row r="650" spans="1:7" x14ac:dyDescent="0.2">
      <c r="A650" s="5" t="s">
        <v>59</v>
      </c>
      <c r="B650" s="5" t="s">
        <v>5</v>
      </c>
      <c r="C650" s="11">
        <v>61</v>
      </c>
      <c r="D650" s="11">
        <v>60</v>
      </c>
      <c r="E650" s="11">
        <v>0</v>
      </c>
      <c r="F650" s="11">
        <v>0</v>
      </c>
      <c r="G650" s="9">
        <f t="shared" si="10"/>
        <v>121</v>
      </c>
    </row>
    <row r="651" spans="1:7" x14ac:dyDescent="0.2">
      <c r="A651" s="5" t="s">
        <v>59</v>
      </c>
      <c r="B651" s="5" t="s">
        <v>6</v>
      </c>
      <c r="C651" s="11">
        <v>374</v>
      </c>
      <c r="D651" s="11">
        <v>253</v>
      </c>
      <c r="E651" s="11">
        <v>0</v>
      </c>
      <c r="F651" s="11">
        <v>0</v>
      </c>
      <c r="G651" s="9">
        <f t="shared" si="10"/>
        <v>627</v>
      </c>
    </row>
    <row r="652" spans="1:7" x14ac:dyDescent="0.2">
      <c r="A652" s="5" t="s">
        <v>59</v>
      </c>
      <c r="B652" s="5" t="s">
        <v>15</v>
      </c>
      <c r="C652" s="11">
        <v>427</v>
      </c>
      <c r="D652" s="11">
        <v>289</v>
      </c>
      <c r="E652" s="11">
        <v>0</v>
      </c>
      <c r="F652" s="11">
        <v>1</v>
      </c>
      <c r="G652" s="9">
        <f t="shared" si="10"/>
        <v>717</v>
      </c>
    </row>
    <row r="653" spans="1:7" x14ac:dyDescent="0.2">
      <c r="A653" s="5" t="s">
        <v>59</v>
      </c>
      <c r="B653" s="5" t="s">
        <v>7</v>
      </c>
      <c r="C653" s="11">
        <v>467</v>
      </c>
      <c r="D653" s="11">
        <v>283</v>
      </c>
      <c r="E653" s="11">
        <v>0</v>
      </c>
      <c r="F653" s="11">
        <v>0</v>
      </c>
      <c r="G653" s="9">
        <f t="shared" si="10"/>
        <v>750</v>
      </c>
    </row>
    <row r="654" spans="1:7" x14ac:dyDescent="0.2">
      <c r="A654" s="5" t="s">
        <v>59</v>
      </c>
      <c r="B654" s="5" t="s">
        <v>8</v>
      </c>
      <c r="C654" s="11">
        <v>535</v>
      </c>
      <c r="D654" s="11">
        <v>742</v>
      </c>
      <c r="E654" s="11">
        <v>0</v>
      </c>
      <c r="F654" s="11">
        <v>0</v>
      </c>
      <c r="G654" s="9">
        <f t="shared" si="10"/>
        <v>1277</v>
      </c>
    </row>
    <row r="655" spans="1:7" x14ac:dyDescent="0.2">
      <c r="A655" s="5" t="s">
        <v>59</v>
      </c>
      <c r="B655" s="5" t="s">
        <v>9</v>
      </c>
      <c r="C655" s="11">
        <v>412</v>
      </c>
      <c r="D655" s="11">
        <v>608</v>
      </c>
      <c r="E655" s="11">
        <v>0</v>
      </c>
      <c r="F655" s="11">
        <v>1</v>
      </c>
      <c r="G655" s="9">
        <f t="shared" si="10"/>
        <v>1021</v>
      </c>
    </row>
    <row r="656" spans="1:7" x14ac:dyDescent="0.2">
      <c r="A656" s="5" t="s">
        <v>59</v>
      </c>
      <c r="B656" s="5" t="s">
        <v>10</v>
      </c>
      <c r="C656" s="11">
        <v>272</v>
      </c>
      <c r="D656" s="11">
        <v>542</v>
      </c>
      <c r="E656" s="11">
        <v>0</v>
      </c>
      <c r="F656" s="11">
        <v>0</v>
      </c>
      <c r="G656" s="9">
        <f t="shared" si="10"/>
        <v>814</v>
      </c>
    </row>
    <row r="657" spans="1:7" x14ac:dyDescent="0.2">
      <c r="A657" s="5" t="s">
        <v>59</v>
      </c>
      <c r="B657" s="5" t="s">
        <v>11</v>
      </c>
      <c r="C657" s="11">
        <v>228</v>
      </c>
      <c r="D657" s="11">
        <v>384</v>
      </c>
      <c r="E657" s="11">
        <v>0</v>
      </c>
      <c r="F657" s="11">
        <v>0</v>
      </c>
      <c r="G657" s="9">
        <f t="shared" si="10"/>
        <v>612</v>
      </c>
    </row>
    <row r="658" spans="1:7" x14ac:dyDescent="0.2">
      <c r="A658" s="5" t="s">
        <v>59</v>
      </c>
      <c r="B658" s="5" t="s">
        <v>12</v>
      </c>
      <c r="C658" s="11">
        <v>231</v>
      </c>
      <c r="D658" s="11">
        <v>384</v>
      </c>
      <c r="E658" s="11">
        <v>0</v>
      </c>
      <c r="F658" s="11">
        <v>0</v>
      </c>
      <c r="G658" s="9">
        <f t="shared" si="10"/>
        <v>615</v>
      </c>
    </row>
    <row r="659" spans="1:7" x14ac:dyDescent="0.2">
      <c r="A659" s="5" t="s">
        <v>59</v>
      </c>
      <c r="B659" s="5" t="s">
        <v>13</v>
      </c>
      <c r="C659" s="11">
        <v>228</v>
      </c>
      <c r="D659" s="11">
        <v>278</v>
      </c>
      <c r="E659" s="11">
        <v>0</v>
      </c>
      <c r="F659" s="11">
        <v>0</v>
      </c>
      <c r="G659" s="9">
        <f t="shared" si="10"/>
        <v>506</v>
      </c>
    </row>
    <row r="660" spans="1:7" x14ac:dyDescent="0.2">
      <c r="A660" s="5" t="s">
        <v>59</v>
      </c>
      <c r="B660" s="5" t="s">
        <v>14</v>
      </c>
      <c r="C660" s="11">
        <v>218</v>
      </c>
      <c r="D660" s="11">
        <v>270</v>
      </c>
      <c r="E660" s="11">
        <v>0</v>
      </c>
      <c r="F660" s="11">
        <v>0</v>
      </c>
      <c r="G660" s="9">
        <f t="shared" si="10"/>
        <v>488</v>
      </c>
    </row>
    <row r="661" spans="1:7" x14ac:dyDescent="0.2">
      <c r="A661" s="5" t="s">
        <v>59</v>
      </c>
      <c r="B661" s="5" t="s">
        <v>16</v>
      </c>
      <c r="C661" s="11">
        <v>190</v>
      </c>
      <c r="D661" s="11">
        <v>237</v>
      </c>
      <c r="E661" s="11">
        <v>0</v>
      </c>
      <c r="F661" s="11">
        <v>0</v>
      </c>
      <c r="G661" s="9">
        <f t="shared" si="10"/>
        <v>427</v>
      </c>
    </row>
    <row r="662" spans="1:7" x14ac:dyDescent="0.2">
      <c r="A662" s="5" t="s">
        <v>59</v>
      </c>
      <c r="B662" s="5" t="s">
        <v>17</v>
      </c>
      <c r="C662" s="11">
        <v>161</v>
      </c>
      <c r="D662" s="11">
        <v>192</v>
      </c>
      <c r="E662" s="11">
        <v>0</v>
      </c>
      <c r="F662" s="11">
        <v>0</v>
      </c>
      <c r="G662" s="9">
        <f t="shared" si="10"/>
        <v>353</v>
      </c>
    </row>
    <row r="663" spans="1:7" x14ac:dyDescent="0.2">
      <c r="A663" s="5" t="s">
        <v>59</v>
      </c>
      <c r="B663" s="5" t="s">
        <v>18</v>
      </c>
      <c r="C663" s="11">
        <v>100</v>
      </c>
      <c r="D663" s="11">
        <v>142</v>
      </c>
      <c r="E663" s="11">
        <v>0</v>
      </c>
      <c r="F663" s="11">
        <v>0</v>
      </c>
      <c r="G663" s="9">
        <f t="shared" si="10"/>
        <v>242</v>
      </c>
    </row>
    <row r="664" spans="1:7" x14ac:dyDescent="0.2">
      <c r="A664" s="5" t="s">
        <v>59</v>
      </c>
      <c r="B664" s="5" t="s">
        <v>19</v>
      </c>
      <c r="C664" s="11">
        <v>89</v>
      </c>
      <c r="D664" s="11">
        <v>125</v>
      </c>
      <c r="E664" s="11">
        <v>0</v>
      </c>
      <c r="F664" s="11">
        <v>0</v>
      </c>
      <c r="G664" s="9">
        <f t="shared" si="10"/>
        <v>214</v>
      </c>
    </row>
    <row r="665" spans="1:7" x14ac:dyDescent="0.2">
      <c r="A665" s="5" t="s">
        <v>59</v>
      </c>
      <c r="B665" s="5" t="s">
        <v>20</v>
      </c>
      <c r="C665" s="11">
        <v>57</v>
      </c>
      <c r="D665" s="11">
        <v>72</v>
      </c>
      <c r="E665" s="11">
        <v>0</v>
      </c>
      <c r="F665" s="11">
        <v>1</v>
      </c>
      <c r="G665" s="9">
        <f t="shared" si="10"/>
        <v>130</v>
      </c>
    </row>
    <row r="666" spans="1:7" x14ac:dyDescent="0.2">
      <c r="A666" s="5" t="s">
        <v>59</v>
      </c>
      <c r="B666" s="5" t="s">
        <v>21</v>
      </c>
      <c r="C666" s="11">
        <v>40</v>
      </c>
      <c r="D666" s="11">
        <v>61</v>
      </c>
      <c r="E666" s="11">
        <v>0</v>
      </c>
      <c r="F666" s="11">
        <v>0</v>
      </c>
      <c r="G666" s="9">
        <f t="shared" si="10"/>
        <v>101</v>
      </c>
    </row>
    <row r="667" spans="1:7" x14ac:dyDescent="0.2">
      <c r="A667" s="5" t="s">
        <v>59</v>
      </c>
      <c r="B667" s="5" t="s">
        <v>22</v>
      </c>
      <c r="C667" s="11">
        <v>37</v>
      </c>
      <c r="D667" s="11">
        <v>55</v>
      </c>
      <c r="E667" s="11">
        <v>0</v>
      </c>
      <c r="F667" s="11">
        <v>0</v>
      </c>
      <c r="G667" s="9">
        <f t="shared" si="10"/>
        <v>92</v>
      </c>
    </row>
    <row r="668" spans="1:7" x14ac:dyDescent="0.2">
      <c r="A668" s="5" t="s">
        <v>59</v>
      </c>
      <c r="B668" s="5" t="s">
        <v>23</v>
      </c>
      <c r="C668" s="11">
        <v>14</v>
      </c>
      <c r="D668" s="11">
        <v>30</v>
      </c>
      <c r="E668" s="11">
        <v>0</v>
      </c>
      <c r="F668" s="11">
        <v>0</v>
      </c>
      <c r="G668" s="9">
        <f t="shared" si="10"/>
        <v>44</v>
      </c>
    </row>
    <row r="669" spans="1:7" x14ac:dyDescent="0.2">
      <c r="A669" s="5" t="s">
        <v>59</v>
      </c>
      <c r="B669" s="5" t="s">
        <v>24</v>
      </c>
      <c r="C669" s="11">
        <v>12</v>
      </c>
      <c r="D669" s="11">
        <v>16</v>
      </c>
      <c r="E669" s="11">
        <v>0</v>
      </c>
      <c r="F669" s="11">
        <v>0</v>
      </c>
      <c r="G669" s="9">
        <f t="shared" si="10"/>
        <v>28</v>
      </c>
    </row>
    <row r="670" spans="1:7" x14ac:dyDescent="0.2">
      <c r="A670" s="5" t="s">
        <v>59</v>
      </c>
      <c r="B670" s="5" t="s">
        <v>25</v>
      </c>
      <c r="C670" s="11">
        <v>2</v>
      </c>
      <c r="D670" s="11">
        <v>3</v>
      </c>
      <c r="E670" s="11">
        <v>0</v>
      </c>
      <c r="F670" s="11">
        <v>0</v>
      </c>
      <c r="G670" s="9">
        <f t="shared" si="10"/>
        <v>5</v>
      </c>
    </row>
    <row r="671" spans="1:7" x14ac:dyDescent="0.2">
      <c r="A671" s="5" t="s">
        <v>59</v>
      </c>
      <c r="B671" s="5" t="s">
        <v>63</v>
      </c>
      <c r="C671" s="11">
        <v>1</v>
      </c>
      <c r="D671" s="11">
        <v>6</v>
      </c>
      <c r="E671" s="11">
        <v>0</v>
      </c>
      <c r="F671" s="11">
        <v>0</v>
      </c>
      <c r="G671" s="9">
        <f t="shared" si="10"/>
        <v>7</v>
      </c>
    </row>
    <row r="672" spans="1:7" x14ac:dyDescent="0.2">
      <c r="A672" s="5" t="s">
        <v>59</v>
      </c>
      <c r="B672" s="5" t="s">
        <v>27</v>
      </c>
      <c r="C672" s="11">
        <v>11</v>
      </c>
      <c r="D672" s="11">
        <v>4</v>
      </c>
      <c r="E672" s="11">
        <v>0</v>
      </c>
      <c r="F672" s="11">
        <v>0</v>
      </c>
      <c r="G672" s="9">
        <f t="shared" si="10"/>
        <v>15</v>
      </c>
    </row>
    <row r="673" spans="1:7" x14ac:dyDescent="0.2">
      <c r="A673" s="7" t="s">
        <v>59</v>
      </c>
      <c r="B673" s="7" t="s">
        <v>28</v>
      </c>
      <c r="C673" s="10">
        <v>4167</v>
      </c>
      <c r="D673" s="10">
        <v>5036</v>
      </c>
      <c r="E673" s="10">
        <v>0</v>
      </c>
      <c r="F673" s="10">
        <v>3</v>
      </c>
      <c r="G673" s="10">
        <f t="shared" si="10"/>
        <v>9206</v>
      </c>
    </row>
    <row r="674" spans="1:7" x14ac:dyDescent="0.2">
      <c r="A674" s="5" t="s">
        <v>60</v>
      </c>
      <c r="B674" s="5" t="s">
        <v>5</v>
      </c>
      <c r="C674" s="11">
        <v>28</v>
      </c>
      <c r="D674" s="11">
        <v>10</v>
      </c>
      <c r="E674" s="11">
        <v>0</v>
      </c>
      <c r="F674" s="9">
        <v>0</v>
      </c>
      <c r="G674" s="9">
        <f t="shared" si="10"/>
        <v>38</v>
      </c>
    </row>
    <row r="675" spans="1:7" x14ac:dyDescent="0.2">
      <c r="A675" s="5" t="s">
        <v>60</v>
      </c>
      <c r="B675" s="5" t="s">
        <v>6</v>
      </c>
      <c r="C675" s="11">
        <v>100</v>
      </c>
      <c r="D675" s="11">
        <v>65</v>
      </c>
      <c r="E675" s="11">
        <v>0</v>
      </c>
      <c r="F675" s="9">
        <v>0</v>
      </c>
      <c r="G675" s="9">
        <f t="shared" si="10"/>
        <v>165</v>
      </c>
    </row>
    <row r="676" spans="1:7" x14ac:dyDescent="0.2">
      <c r="A676" s="5" t="s">
        <v>60</v>
      </c>
      <c r="B676" s="5" t="s">
        <v>15</v>
      </c>
      <c r="C676" s="11">
        <v>129</v>
      </c>
      <c r="D676" s="11">
        <v>99</v>
      </c>
      <c r="E676" s="11">
        <v>0</v>
      </c>
      <c r="F676" s="9">
        <v>0</v>
      </c>
      <c r="G676" s="9">
        <f t="shared" si="10"/>
        <v>228</v>
      </c>
    </row>
    <row r="677" spans="1:7" x14ac:dyDescent="0.2">
      <c r="A677" s="5" t="s">
        <v>60</v>
      </c>
      <c r="B677" s="5" t="s">
        <v>7</v>
      </c>
      <c r="C677" s="11">
        <v>145</v>
      </c>
      <c r="D677" s="11">
        <v>132</v>
      </c>
      <c r="E677" s="11">
        <v>0</v>
      </c>
      <c r="F677" s="9">
        <v>0</v>
      </c>
      <c r="G677" s="9">
        <f t="shared" si="10"/>
        <v>277</v>
      </c>
    </row>
    <row r="678" spans="1:7" x14ac:dyDescent="0.2">
      <c r="A678" s="5" t="s">
        <v>60</v>
      </c>
      <c r="B678" s="5" t="s">
        <v>8</v>
      </c>
      <c r="C678" s="11">
        <v>213</v>
      </c>
      <c r="D678" s="11">
        <v>249</v>
      </c>
      <c r="E678" s="11">
        <v>0</v>
      </c>
      <c r="F678" s="9">
        <v>0</v>
      </c>
      <c r="G678" s="9">
        <f t="shared" si="10"/>
        <v>462</v>
      </c>
    </row>
    <row r="679" spans="1:7" x14ac:dyDescent="0.2">
      <c r="A679" s="5" t="s">
        <v>60</v>
      </c>
      <c r="B679" s="5" t="s">
        <v>9</v>
      </c>
      <c r="C679" s="11">
        <v>289</v>
      </c>
      <c r="D679" s="11">
        <v>204</v>
      </c>
      <c r="E679" s="11">
        <v>0</v>
      </c>
      <c r="F679" s="9">
        <v>0</v>
      </c>
      <c r="G679" s="9">
        <f t="shared" si="10"/>
        <v>493</v>
      </c>
    </row>
    <row r="680" spans="1:7" x14ac:dyDescent="0.2">
      <c r="A680" s="5" t="s">
        <v>60</v>
      </c>
      <c r="B680" s="5" t="s">
        <v>10</v>
      </c>
      <c r="C680" s="11">
        <v>210</v>
      </c>
      <c r="D680" s="11">
        <v>197</v>
      </c>
      <c r="E680" s="11">
        <v>0</v>
      </c>
      <c r="F680" s="9">
        <v>0</v>
      </c>
      <c r="G680" s="9">
        <f t="shared" si="10"/>
        <v>407</v>
      </c>
    </row>
    <row r="681" spans="1:7" x14ac:dyDescent="0.2">
      <c r="A681" s="5" t="s">
        <v>60</v>
      </c>
      <c r="B681" s="5" t="s">
        <v>11</v>
      </c>
      <c r="C681" s="11">
        <v>139</v>
      </c>
      <c r="D681" s="11">
        <v>134</v>
      </c>
      <c r="E681" s="11">
        <v>0</v>
      </c>
      <c r="F681" s="9">
        <v>1</v>
      </c>
      <c r="G681" s="9">
        <f t="shared" si="10"/>
        <v>274</v>
      </c>
    </row>
    <row r="682" spans="1:7" x14ac:dyDescent="0.2">
      <c r="A682" s="5" t="s">
        <v>60</v>
      </c>
      <c r="B682" s="5" t="s">
        <v>12</v>
      </c>
      <c r="C682" s="11">
        <v>135</v>
      </c>
      <c r="D682" s="11">
        <v>148</v>
      </c>
      <c r="E682" s="11">
        <v>0</v>
      </c>
      <c r="F682" s="9">
        <v>0</v>
      </c>
      <c r="G682" s="9">
        <f t="shared" si="10"/>
        <v>283</v>
      </c>
    </row>
    <row r="683" spans="1:7" x14ac:dyDescent="0.2">
      <c r="A683" s="5" t="s">
        <v>60</v>
      </c>
      <c r="B683" s="5" t="s">
        <v>13</v>
      </c>
      <c r="C683" s="11">
        <v>123</v>
      </c>
      <c r="D683" s="11">
        <v>128</v>
      </c>
      <c r="E683" s="11">
        <v>0</v>
      </c>
      <c r="F683" s="9">
        <v>0</v>
      </c>
      <c r="G683" s="9">
        <f t="shared" si="10"/>
        <v>251</v>
      </c>
    </row>
    <row r="684" spans="1:7" x14ac:dyDescent="0.2">
      <c r="A684" s="5" t="s">
        <v>60</v>
      </c>
      <c r="B684" s="5" t="s">
        <v>14</v>
      </c>
      <c r="C684" s="11">
        <v>90</v>
      </c>
      <c r="D684" s="11">
        <v>96</v>
      </c>
      <c r="E684" s="11">
        <v>0</v>
      </c>
      <c r="F684" s="9">
        <v>0</v>
      </c>
      <c r="G684" s="9">
        <f t="shared" si="10"/>
        <v>186</v>
      </c>
    </row>
    <row r="685" spans="1:7" x14ac:dyDescent="0.2">
      <c r="A685" s="5" t="s">
        <v>60</v>
      </c>
      <c r="B685" s="5" t="s">
        <v>16</v>
      </c>
      <c r="C685" s="11">
        <v>88</v>
      </c>
      <c r="D685" s="11">
        <v>90</v>
      </c>
      <c r="E685" s="11">
        <v>0</v>
      </c>
      <c r="F685" s="9">
        <v>0</v>
      </c>
      <c r="G685" s="9">
        <f t="shared" si="10"/>
        <v>178</v>
      </c>
    </row>
    <row r="686" spans="1:7" x14ac:dyDescent="0.2">
      <c r="A686" s="5" t="s">
        <v>60</v>
      </c>
      <c r="B686" s="5" t="s">
        <v>17</v>
      </c>
      <c r="C686" s="11">
        <v>70</v>
      </c>
      <c r="D686" s="11">
        <v>76</v>
      </c>
      <c r="E686" s="11">
        <v>0</v>
      </c>
      <c r="F686" s="9">
        <v>0</v>
      </c>
      <c r="G686" s="9">
        <f t="shared" si="10"/>
        <v>146</v>
      </c>
    </row>
    <row r="687" spans="1:7" x14ac:dyDescent="0.2">
      <c r="A687" s="5" t="s">
        <v>60</v>
      </c>
      <c r="B687" s="5" t="s">
        <v>18</v>
      </c>
      <c r="C687" s="11">
        <v>56</v>
      </c>
      <c r="D687" s="11">
        <v>60</v>
      </c>
      <c r="E687" s="11">
        <v>0</v>
      </c>
      <c r="F687" s="9">
        <v>0</v>
      </c>
      <c r="G687" s="9">
        <f t="shared" si="10"/>
        <v>116</v>
      </c>
    </row>
    <row r="688" spans="1:7" x14ac:dyDescent="0.2">
      <c r="A688" s="5" t="s">
        <v>60</v>
      </c>
      <c r="B688" s="5" t="s">
        <v>19</v>
      </c>
      <c r="C688" s="11">
        <v>49</v>
      </c>
      <c r="D688" s="11">
        <v>40</v>
      </c>
      <c r="E688" s="11">
        <v>0</v>
      </c>
      <c r="F688" s="9">
        <v>0</v>
      </c>
      <c r="G688" s="9">
        <f t="shared" si="10"/>
        <v>89</v>
      </c>
    </row>
    <row r="689" spans="1:7" x14ac:dyDescent="0.2">
      <c r="A689" s="5" t="s">
        <v>60</v>
      </c>
      <c r="B689" s="5" t="s">
        <v>20</v>
      </c>
      <c r="C689" s="11">
        <v>22</v>
      </c>
      <c r="D689" s="11">
        <v>31</v>
      </c>
      <c r="E689" s="11">
        <v>0</v>
      </c>
      <c r="F689" s="9">
        <v>0</v>
      </c>
      <c r="G689" s="9">
        <f t="shared" si="10"/>
        <v>53</v>
      </c>
    </row>
    <row r="690" spans="1:7" x14ac:dyDescent="0.2">
      <c r="A690" s="5" t="s">
        <v>60</v>
      </c>
      <c r="B690" s="5" t="s">
        <v>21</v>
      </c>
      <c r="C690" s="11">
        <v>19</v>
      </c>
      <c r="D690" s="11">
        <v>28</v>
      </c>
      <c r="E690" s="11">
        <v>0</v>
      </c>
      <c r="F690" s="9">
        <v>0</v>
      </c>
      <c r="G690" s="9">
        <f t="shared" si="10"/>
        <v>47</v>
      </c>
    </row>
    <row r="691" spans="1:7" x14ac:dyDescent="0.2">
      <c r="A691" s="5" t="s">
        <v>60</v>
      </c>
      <c r="B691" s="5" t="s">
        <v>22</v>
      </c>
      <c r="C691" s="11">
        <v>13</v>
      </c>
      <c r="D691" s="11">
        <v>20</v>
      </c>
      <c r="E691" s="11">
        <v>0</v>
      </c>
      <c r="F691" s="9">
        <v>0</v>
      </c>
      <c r="G691" s="9">
        <f t="shared" si="10"/>
        <v>33</v>
      </c>
    </row>
    <row r="692" spans="1:7" x14ac:dyDescent="0.2">
      <c r="A692" s="5" t="s">
        <v>60</v>
      </c>
      <c r="B692" s="5" t="s">
        <v>23</v>
      </c>
      <c r="C692" s="11">
        <v>16</v>
      </c>
      <c r="D692" s="11">
        <v>14</v>
      </c>
      <c r="E692" s="11">
        <v>0</v>
      </c>
      <c r="F692" s="9">
        <v>0</v>
      </c>
      <c r="G692" s="9">
        <f t="shared" si="10"/>
        <v>30</v>
      </c>
    </row>
    <row r="693" spans="1:7" x14ac:dyDescent="0.2">
      <c r="A693" s="5" t="s">
        <v>60</v>
      </c>
      <c r="B693" s="5" t="s">
        <v>24</v>
      </c>
      <c r="C693" s="11">
        <v>2</v>
      </c>
      <c r="D693" s="11">
        <v>3</v>
      </c>
      <c r="E693" s="11">
        <v>0</v>
      </c>
      <c r="F693" s="9">
        <v>0</v>
      </c>
      <c r="G693" s="9">
        <f t="shared" si="10"/>
        <v>5</v>
      </c>
    </row>
    <row r="694" spans="1:7" x14ac:dyDescent="0.2">
      <c r="A694" s="5" t="s">
        <v>60</v>
      </c>
      <c r="B694" s="5" t="s">
        <v>25</v>
      </c>
      <c r="C694" s="11">
        <v>2</v>
      </c>
      <c r="D694" s="11">
        <v>2</v>
      </c>
      <c r="E694" s="11">
        <v>0</v>
      </c>
      <c r="F694" s="9">
        <v>0</v>
      </c>
      <c r="G694" s="9">
        <f t="shared" si="10"/>
        <v>4</v>
      </c>
    </row>
    <row r="695" spans="1:7" x14ac:dyDescent="0.2">
      <c r="A695" s="5" t="s">
        <v>60</v>
      </c>
      <c r="B695" s="5" t="s">
        <v>63</v>
      </c>
      <c r="C695" s="11">
        <v>0</v>
      </c>
      <c r="D695" s="11">
        <v>1</v>
      </c>
      <c r="E695" s="11">
        <v>0</v>
      </c>
      <c r="F695" s="9">
        <v>0</v>
      </c>
      <c r="G695" s="9">
        <f t="shared" si="10"/>
        <v>1</v>
      </c>
    </row>
    <row r="696" spans="1:7" x14ac:dyDescent="0.2">
      <c r="A696" s="5" t="s">
        <v>60</v>
      </c>
      <c r="B696" s="5" t="s">
        <v>27</v>
      </c>
      <c r="C696" s="11">
        <v>0</v>
      </c>
      <c r="D696" s="11">
        <v>0</v>
      </c>
      <c r="E696" s="11">
        <v>0</v>
      </c>
      <c r="F696" s="9">
        <v>0</v>
      </c>
      <c r="G696" s="9">
        <f t="shared" si="10"/>
        <v>0</v>
      </c>
    </row>
    <row r="697" spans="1:7" x14ac:dyDescent="0.2">
      <c r="A697" s="7" t="s">
        <v>60</v>
      </c>
      <c r="B697" s="7" t="s">
        <v>28</v>
      </c>
      <c r="C697" s="10">
        <v>1938</v>
      </c>
      <c r="D697" s="10">
        <v>1827</v>
      </c>
      <c r="E697" s="10">
        <v>0</v>
      </c>
      <c r="F697" s="10">
        <v>1</v>
      </c>
      <c r="G697" s="10">
        <f t="shared" si="10"/>
        <v>3766</v>
      </c>
    </row>
    <row r="698" spans="1:7" x14ac:dyDescent="0.2">
      <c r="A698" s="5" t="s">
        <v>61</v>
      </c>
      <c r="B698" s="5" t="s">
        <v>5</v>
      </c>
      <c r="C698" s="11">
        <v>108</v>
      </c>
      <c r="D698" s="11">
        <v>104</v>
      </c>
      <c r="E698" s="11">
        <v>0</v>
      </c>
      <c r="F698" s="11">
        <v>1</v>
      </c>
      <c r="G698" s="9">
        <f t="shared" si="10"/>
        <v>213</v>
      </c>
    </row>
    <row r="699" spans="1:7" x14ac:dyDescent="0.2">
      <c r="A699" s="5" t="s">
        <v>61</v>
      </c>
      <c r="B699" s="5" t="s">
        <v>6</v>
      </c>
      <c r="C699" s="11">
        <v>669</v>
      </c>
      <c r="D699" s="11">
        <v>446</v>
      </c>
      <c r="E699" s="11">
        <v>0</v>
      </c>
      <c r="F699" s="11">
        <v>0</v>
      </c>
      <c r="G699" s="9">
        <f t="shared" si="10"/>
        <v>1115</v>
      </c>
    </row>
    <row r="700" spans="1:7" x14ac:dyDescent="0.2">
      <c r="A700" s="5" t="s">
        <v>61</v>
      </c>
      <c r="B700" s="5" t="s">
        <v>15</v>
      </c>
      <c r="C700" s="11">
        <v>817</v>
      </c>
      <c r="D700" s="11">
        <v>540</v>
      </c>
      <c r="E700" s="11">
        <v>0</v>
      </c>
      <c r="F700" s="11">
        <v>0</v>
      </c>
      <c r="G700" s="9">
        <f t="shared" si="10"/>
        <v>1357</v>
      </c>
    </row>
    <row r="701" spans="1:7" x14ac:dyDescent="0.2">
      <c r="A701" s="5" t="s">
        <v>61</v>
      </c>
      <c r="B701" s="5" t="s">
        <v>7</v>
      </c>
      <c r="C701" s="11">
        <v>1035</v>
      </c>
      <c r="D701" s="11">
        <v>893</v>
      </c>
      <c r="E701" s="11">
        <v>0</v>
      </c>
      <c r="F701" s="11">
        <v>0</v>
      </c>
      <c r="G701" s="9">
        <f t="shared" si="10"/>
        <v>1928</v>
      </c>
    </row>
    <row r="702" spans="1:7" x14ac:dyDescent="0.2">
      <c r="A702" s="5" t="s">
        <v>61</v>
      </c>
      <c r="B702" s="5" t="s">
        <v>8</v>
      </c>
      <c r="C702" s="11">
        <v>1815</v>
      </c>
      <c r="D702" s="11">
        <v>1788</v>
      </c>
      <c r="E702" s="11">
        <v>1</v>
      </c>
      <c r="F702" s="11">
        <v>0</v>
      </c>
      <c r="G702" s="9">
        <f t="shared" si="10"/>
        <v>3604</v>
      </c>
    </row>
    <row r="703" spans="1:7" x14ac:dyDescent="0.2">
      <c r="A703" s="5" t="s">
        <v>61</v>
      </c>
      <c r="B703" s="5" t="s">
        <v>9</v>
      </c>
      <c r="C703" s="11">
        <v>1684</v>
      </c>
      <c r="D703" s="11">
        <v>1255</v>
      </c>
      <c r="E703" s="11">
        <v>0</v>
      </c>
      <c r="F703" s="11">
        <v>0</v>
      </c>
      <c r="G703" s="9">
        <f t="shared" si="10"/>
        <v>2939</v>
      </c>
    </row>
    <row r="704" spans="1:7" x14ac:dyDescent="0.2">
      <c r="A704" s="5" t="s">
        <v>61</v>
      </c>
      <c r="B704" s="5" t="s">
        <v>10</v>
      </c>
      <c r="C704" s="11">
        <v>1389</v>
      </c>
      <c r="D704" s="11">
        <v>1140</v>
      </c>
      <c r="E704" s="11">
        <v>0</v>
      </c>
      <c r="F704" s="11">
        <v>1</v>
      </c>
      <c r="G704" s="9">
        <f t="shared" si="10"/>
        <v>2530</v>
      </c>
    </row>
    <row r="705" spans="1:7" x14ac:dyDescent="0.2">
      <c r="A705" s="5" t="s">
        <v>61</v>
      </c>
      <c r="B705" s="5" t="s">
        <v>11</v>
      </c>
      <c r="C705" s="11">
        <v>1211</v>
      </c>
      <c r="D705" s="11">
        <v>1026</v>
      </c>
      <c r="E705" s="11">
        <v>0</v>
      </c>
      <c r="F705" s="11">
        <v>2</v>
      </c>
      <c r="G705" s="9">
        <f t="shared" si="10"/>
        <v>2239</v>
      </c>
    </row>
    <row r="706" spans="1:7" x14ac:dyDescent="0.2">
      <c r="A706" s="5" t="s">
        <v>61</v>
      </c>
      <c r="B706" s="5" t="s">
        <v>12</v>
      </c>
      <c r="C706" s="11">
        <v>1005</v>
      </c>
      <c r="D706" s="11">
        <v>906</v>
      </c>
      <c r="E706" s="11">
        <v>1</v>
      </c>
      <c r="F706" s="11">
        <v>0</v>
      </c>
      <c r="G706" s="9">
        <f t="shared" si="10"/>
        <v>1912</v>
      </c>
    </row>
    <row r="707" spans="1:7" x14ac:dyDescent="0.2">
      <c r="A707" s="5" t="s">
        <v>61</v>
      </c>
      <c r="B707" s="5" t="s">
        <v>13</v>
      </c>
      <c r="C707" s="11">
        <v>911</v>
      </c>
      <c r="D707" s="11">
        <v>749</v>
      </c>
      <c r="E707" s="11">
        <v>0</v>
      </c>
      <c r="F707" s="11">
        <v>0</v>
      </c>
      <c r="G707" s="9">
        <f t="shared" ref="G707:G769" si="11">SUM(C707:F707)</f>
        <v>1660</v>
      </c>
    </row>
    <row r="708" spans="1:7" x14ac:dyDescent="0.2">
      <c r="A708" s="5" t="s">
        <v>61</v>
      </c>
      <c r="B708" s="5" t="s">
        <v>14</v>
      </c>
      <c r="C708" s="11">
        <v>833</v>
      </c>
      <c r="D708" s="11">
        <v>658</v>
      </c>
      <c r="E708" s="11">
        <v>0</v>
      </c>
      <c r="F708" s="11">
        <v>1</v>
      </c>
      <c r="G708" s="9">
        <f t="shared" si="11"/>
        <v>1492</v>
      </c>
    </row>
    <row r="709" spans="1:7" x14ac:dyDescent="0.2">
      <c r="A709" s="5" t="s">
        <v>61</v>
      </c>
      <c r="B709" s="5" t="s">
        <v>16</v>
      </c>
      <c r="C709" s="11">
        <v>721</v>
      </c>
      <c r="D709" s="11">
        <v>549</v>
      </c>
      <c r="E709" s="11">
        <v>0</v>
      </c>
      <c r="F709" s="11">
        <v>0</v>
      </c>
      <c r="G709" s="9">
        <f t="shared" si="11"/>
        <v>1270</v>
      </c>
    </row>
    <row r="710" spans="1:7" x14ac:dyDescent="0.2">
      <c r="A710" s="5" t="s">
        <v>61</v>
      </c>
      <c r="B710" s="5" t="s">
        <v>17</v>
      </c>
      <c r="C710" s="11">
        <v>615</v>
      </c>
      <c r="D710" s="11">
        <v>429</v>
      </c>
      <c r="E710" s="11">
        <v>0</v>
      </c>
      <c r="F710" s="11">
        <v>0</v>
      </c>
      <c r="G710" s="9">
        <f t="shared" si="11"/>
        <v>1044</v>
      </c>
    </row>
    <row r="711" spans="1:7" x14ac:dyDescent="0.2">
      <c r="A711" s="5" t="s">
        <v>61</v>
      </c>
      <c r="B711" s="5" t="s">
        <v>18</v>
      </c>
      <c r="C711" s="11">
        <v>467</v>
      </c>
      <c r="D711" s="11">
        <v>356</v>
      </c>
      <c r="E711" s="11">
        <v>0</v>
      </c>
      <c r="F711" s="11">
        <v>0</v>
      </c>
      <c r="G711" s="9">
        <f t="shared" si="11"/>
        <v>823</v>
      </c>
    </row>
    <row r="712" spans="1:7" x14ac:dyDescent="0.2">
      <c r="A712" s="5" t="s">
        <v>61</v>
      </c>
      <c r="B712" s="5" t="s">
        <v>19</v>
      </c>
      <c r="C712" s="11">
        <v>354</v>
      </c>
      <c r="D712" s="11">
        <v>287</v>
      </c>
      <c r="E712" s="11">
        <v>0</v>
      </c>
      <c r="F712" s="11">
        <v>0</v>
      </c>
      <c r="G712" s="9">
        <f t="shared" si="11"/>
        <v>641</v>
      </c>
    </row>
    <row r="713" spans="1:7" x14ac:dyDescent="0.2">
      <c r="A713" s="5" t="s">
        <v>61</v>
      </c>
      <c r="B713" s="5" t="s">
        <v>20</v>
      </c>
      <c r="C713" s="11">
        <v>259</v>
      </c>
      <c r="D713" s="11">
        <v>234</v>
      </c>
      <c r="E713" s="11">
        <v>0</v>
      </c>
      <c r="F713" s="11">
        <v>1</v>
      </c>
      <c r="G713" s="9">
        <f t="shared" si="11"/>
        <v>494</v>
      </c>
    </row>
    <row r="714" spans="1:7" x14ac:dyDescent="0.2">
      <c r="A714" s="5" t="s">
        <v>61</v>
      </c>
      <c r="B714" s="5" t="s">
        <v>21</v>
      </c>
      <c r="C714" s="11">
        <v>209</v>
      </c>
      <c r="D714" s="11">
        <v>204</v>
      </c>
      <c r="E714" s="11">
        <v>0</v>
      </c>
      <c r="F714" s="11">
        <v>0</v>
      </c>
      <c r="G714" s="9">
        <f t="shared" si="11"/>
        <v>413</v>
      </c>
    </row>
    <row r="715" spans="1:7" x14ac:dyDescent="0.2">
      <c r="A715" s="5" t="s">
        <v>61</v>
      </c>
      <c r="B715" s="5" t="s">
        <v>22</v>
      </c>
      <c r="C715" s="11">
        <v>124</v>
      </c>
      <c r="D715" s="11">
        <v>142</v>
      </c>
      <c r="E715" s="11">
        <v>0</v>
      </c>
      <c r="F715" s="11">
        <v>0</v>
      </c>
      <c r="G715" s="9">
        <f t="shared" si="11"/>
        <v>266</v>
      </c>
    </row>
    <row r="716" spans="1:7" x14ac:dyDescent="0.2">
      <c r="A716" s="5" t="s">
        <v>61</v>
      </c>
      <c r="B716" s="5" t="s">
        <v>23</v>
      </c>
      <c r="C716" s="11">
        <v>68</v>
      </c>
      <c r="D716" s="11">
        <v>113</v>
      </c>
      <c r="E716" s="11">
        <v>0</v>
      </c>
      <c r="F716" s="11">
        <v>0</v>
      </c>
      <c r="G716" s="9">
        <f t="shared" si="11"/>
        <v>181</v>
      </c>
    </row>
    <row r="717" spans="1:7" x14ac:dyDescent="0.2">
      <c r="A717" s="5" t="s">
        <v>61</v>
      </c>
      <c r="B717" s="5" t="s">
        <v>24</v>
      </c>
      <c r="C717" s="11">
        <v>44</v>
      </c>
      <c r="D717" s="11">
        <v>39</v>
      </c>
      <c r="E717" s="11">
        <v>0</v>
      </c>
      <c r="F717" s="11">
        <v>0</v>
      </c>
      <c r="G717" s="9">
        <f t="shared" si="11"/>
        <v>83</v>
      </c>
    </row>
    <row r="718" spans="1:7" x14ac:dyDescent="0.2">
      <c r="A718" s="5" t="s">
        <v>61</v>
      </c>
      <c r="B718" s="5" t="s">
        <v>25</v>
      </c>
      <c r="C718" s="11">
        <v>13</v>
      </c>
      <c r="D718" s="11">
        <v>14</v>
      </c>
      <c r="E718" s="11">
        <v>0</v>
      </c>
      <c r="F718" s="11">
        <v>0</v>
      </c>
      <c r="G718" s="9">
        <f t="shared" si="11"/>
        <v>27</v>
      </c>
    </row>
    <row r="719" spans="1:7" x14ac:dyDescent="0.2">
      <c r="A719" s="5" t="s">
        <v>61</v>
      </c>
      <c r="B719" s="5" t="s">
        <v>63</v>
      </c>
      <c r="C719" s="11">
        <v>8</v>
      </c>
      <c r="D719" s="11">
        <v>11</v>
      </c>
      <c r="E719" s="11">
        <v>0</v>
      </c>
      <c r="F719" s="11">
        <v>0</v>
      </c>
      <c r="G719" s="9">
        <f t="shared" si="11"/>
        <v>19</v>
      </c>
    </row>
    <row r="720" spans="1:7" x14ac:dyDescent="0.2">
      <c r="A720" s="5" t="s">
        <v>61</v>
      </c>
      <c r="B720" s="5" t="s">
        <v>27</v>
      </c>
      <c r="C720" s="11">
        <v>35</v>
      </c>
      <c r="D720" s="11">
        <v>10</v>
      </c>
      <c r="E720" s="11">
        <v>0</v>
      </c>
      <c r="F720" s="11">
        <v>1</v>
      </c>
      <c r="G720" s="9">
        <f t="shared" si="11"/>
        <v>46</v>
      </c>
    </row>
    <row r="721" spans="1:7" x14ac:dyDescent="0.2">
      <c r="A721" s="7" t="s">
        <v>61</v>
      </c>
      <c r="B721" s="7" t="s">
        <v>28</v>
      </c>
      <c r="C721" s="10">
        <v>14394</v>
      </c>
      <c r="D721" s="10">
        <v>11893</v>
      </c>
      <c r="E721" s="10">
        <v>2</v>
      </c>
      <c r="F721" s="10">
        <v>7</v>
      </c>
      <c r="G721" s="10">
        <f t="shared" si="11"/>
        <v>26296</v>
      </c>
    </row>
    <row r="722" spans="1:7" x14ac:dyDescent="0.2">
      <c r="A722" s="5" t="s">
        <v>69</v>
      </c>
      <c r="B722" s="5" t="s">
        <v>5</v>
      </c>
      <c r="C722" s="11">
        <v>8</v>
      </c>
      <c r="D722" s="11">
        <v>7</v>
      </c>
      <c r="E722" s="11">
        <v>0</v>
      </c>
      <c r="F722" s="9">
        <v>0</v>
      </c>
      <c r="G722" s="9">
        <f t="shared" si="11"/>
        <v>15</v>
      </c>
    </row>
    <row r="723" spans="1:7" x14ac:dyDescent="0.2">
      <c r="A723" s="5" t="s">
        <v>69</v>
      </c>
      <c r="B723" s="5" t="s">
        <v>6</v>
      </c>
      <c r="C723" s="11">
        <v>174</v>
      </c>
      <c r="D723" s="11">
        <v>113</v>
      </c>
      <c r="E723" s="11">
        <v>0</v>
      </c>
      <c r="F723" s="9">
        <v>0</v>
      </c>
      <c r="G723" s="9">
        <f t="shared" si="11"/>
        <v>287</v>
      </c>
    </row>
    <row r="724" spans="1:7" x14ac:dyDescent="0.2">
      <c r="A724" s="5" t="s">
        <v>69</v>
      </c>
      <c r="B724" s="5" t="s">
        <v>15</v>
      </c>
      <c r="C724" s="11">
        <v>200</v>
      </c>
      <c r="D724" s="11">
        <v>162</v>
      </c>
      <c r="E724" s="11">
        <v>0</v>
      </c>
      <c r="F724" s="9">
        <v>0</v>
      </c>
      <c r="G724" s="9">
        <f t="shared" si="11"/>
        <v>362</v>
      </c>
    </row>
    <row r="725" spans="1:7" x14ac:dyDescent="0.2">
      <c r="A725" s="5" t="s">
        <v>69</v>
      </c>
      <c r="B725" s="5" t="s">
        <v>7</v>
      </c>
      <c r="C725" s="11">
        <v>214</v>
      </c>
      <c r="D725" s="11">
        <v>211</v>
      </c>
      <c r="E725" s="11">
        <v>0</v>
      </c>
      <c r="F725" s="9">
        <v>0</v>
      </c>
      <c r="G725" s="9">
        <f t="shared" si="11"/>
        <v>425</v>
      </c>
    </row>
    <row r="726" spans="1:7" x14ac:dyDescent="0.2">
      <c r="A726" s="5" t="s">
        <v>69</v>
      </c>
      <c r="B726" s="5" t="s">
        <v>8</v>
      </c>
      <c r="C726" s="11">
        <v>420</v>
      </c>
      <c r="D726" s="11">
        <v>387</v>
      </c>
      <c r="E726" s="11">
        <v>0</v>
      </c>
      <c r="F726" s="9">
        <v>0</v>
      </c>
      <c r="G726" s="9">
        <f t="shared" si="11"/>
        <v>807</v>
      </c>
    </row>
    <row r="727" spans="1:7" x14ac:dyDescent="0.2">
      <c r="A727" s="5" t="s">
        <v>69</v>
      </c>
      <c r="B727" s="5" t="s">
        <v>9</v>
      </c>
      <c r="C727" s="11">
        <v>482</v>
      </c>
      <c r="D727" s="11">
        <v>342</v>
      </c>
      <c r="E727" s="11">
        <v>0</v>
      </c>
      <c r="F727" s="9">
        <v>0</v>
      </c>
      <c r="G727" s="9">
        <f t="shared" si="11"/>
        <v>824</v>
      </c>
    </row>
    <row r="728" spans="1:7" x14ac:dyDescent="0.2">
      <c r="A728" s="5" t="s">
        <v>69</v>
      </c>
      <c r="B728" s="5" t="s">
        <v>10</v>
      </c>
      <c r="C728" s="11">
        <v>364</v>
      </c>
      <c r="D728" s="11">
        <v>309</v>
      </c>
      <c r="E728" s="11">
        <v>0</v>
      </c>
      <c r="F728" s="9">
        <v>1</v>
      </c>
      <c r="G728" s="9">
        <f t="shared" si="11"/>
        <v>674</v>
      </c>
    </row>
    <row r="729" spans="1:7" x14ac:dyDescent="0.2">
      <c r="A729" s="5" t="s">
        <v>69</v>
      </c>
      <c r="B729" s="5" t="s">
        <v>11</v>
      </c>
      <c r="C729" s="11">
        <v>300</v>
      </c>
      <c r="D729" s="11">
        <v>247</v>
      </c>
      <c r="E729" s="11">
        <v>0</v>
      </c>
      <c r="F729" s="9">
        <v>0</v>
      </c>
      <c r="G729" s="9">
        <f t="shared" si="11"/>
        <v>547</v>
      </c>
    </row>
    <row r="730" spans="1:7" x14ac:dyDescent="0.2">
      <c r="A730" s="5" t="s">
        <v>69</v>
      </c>
      <c r="B730" s="5" t="s">
        <v>12</v>
      </c>
      <c r="C730" s="11">
        <v>240</v>
      </c>
      <c r="D730" s="11">
        <v>218</v>
      </c>
      <c r="E730" s="11">
        <v>0</v>
      </c>
      <c r="F730" s="9">
        <v>0</v>
      </c>
      <c r="G730" s="9">
        <f t="shared" si="11"/>
        <v>458</v>
      </c>
    </row>
    <row r="731" spans="1:7" x14ac:dyDescent="0.2">
      <c r="A731" s="5" t="s">
        <v>69</v>
      </c>
      <c r="B731" s="5" t="s">
        <v>13</v>
      </c>
      <c r="C731" s="11">
        <v>233</v>
      </c>
      <c r="D731" s="11">
        <v>152</v>
      </c>
      <c r="E731" s="11">
        <v>0</v>
      </c>
      <c r="F731" s="9">
        <v>0</v>
      </c>
      <c r="G731" s="9">
        <f t="shared" si="11"/>
        <v>385</v>
      </c>
    </row>
    <row r="732" spans="1:7" x14ac:dyDescent="0.2">
      <c r="A732" s="5" t="s">
        <v>69</v>
      </c>
      <c r="B732" s="5" t="s">
        <v>14</v>
      </c>
      <c r="C732" s="11">
        <v>189</v>
      </c>
      <c r="D732" s="11">
        <v>116</v>
      </c>
      <c r="E732" s="11">
        <v>0</v>
      </c>
      <c r="F732" s="9">
        <v>0</v>
      </c>
      <c r="G732" s="9">
        <f t="shared" si="11"/>
        <v>305</v>
      </c>
    </row>
    <row r="733" spans="1:7" x14ac:dyDescent="0.2">
      <c r="A733" s="5" t="s">
        <v>69</v>
      </c>
      <c r="B733" s="5" t="s">
        <v>16</v>
      </c>
      <c r="C733" s="11">
        <v>129</v>
      </c>
      <c r="D733" s="11">
        <v>102</v>
      </c>
      <c r="E733" s="11">
        <v>0</v>
      </c>
      <c r="F733" s="9">
        <v>0</v>
      </c>
      <c r="G733" s="9">
        <f t="shared" si="11"/>
        <v>231</v>
      </c>
    </row>
    <row r="734" spans="1:7" x14ac:dyDescent="0.2">
      <c r="A734" s="5" t="s">
        <v>69</v>
      </c>
      <c r="B734" s="5" t="s">
        <v>17</v>
      </c>
      <c r="C734" s="11">
        <v>97</v>
      </c>
      <c r="D734" s="11">
        <v>95</v>
      </c>
      <c r="E734" s="11">
        <v>0</v>
      </c>
      <c r="F734" s="9">
        <v>0</v>
      </c>
      <c r="G734" s="9">
        <f t="shared" si="11"/>
        <v>192</v>
      </c>
    </row>
    <row r="735" spans="1:7" x14ac:dyDescent="0.2">
      <c r="A735" s="5" t="s">
        <v>69</v>
      </c>
      <c r="B735" s="5" t="s">
        <v>18</v>
      </c>
      <c r="C735" s="11">
        <v>82</v>
      </c>
      <c r="D735" s="11">
        <v>61</v>
      </c>
      <c r="E735" s="11">
        <v>0</v>
      </c>
      <c r="F735" s="9">
        <v>0</v>
      </c>
      <c r="G735" s="9">
        <f t="shared" si="11"/>
        <v>143</v>
      </c>
    </row>
    <row r="736" spans="1:7" x14ac:dyDescent="0.2">
      <c r="A736" s="5" t="s">
        <v>69</v>
      </c>
      <c r="B736" s="5" t="s">
        <v>19</v>
      </c>
      <c r="C736" s="11">
        <v>95</v>
      </c>
      <c r="D736" s="11">
        <v>43</v>
      </c>
      <c r="E736" s="11">
        <v>0</v>
      </c>
      <c r="F736" s="9">
        <v>0</v>
      </c>
      <c r="G736" s="9">
        <f t="shared" si="11"/>
        <v>138</v>
      </c>
    </row>
    <row r="737" spans="1:7" x14ac:dyDescent="0.2">
      <c r="A737" s="5" t="s">
        <v>69</v>
      </c>
      <c r="B737" s="5" t="s">
        <v>20</v>
      </c>
      <c r="C737" s="11">
        <v>58</v>
      </c>
      <c r="D737" s="11">
        <v>36</v>
      </c>
      <c r="E737" s="11">
        <v>0</v>
      </c>
      <c r="F737" s="9">
        <v>0</v>
      </c>
      <c r="G737" s="9">
        <f t="shared" si="11"/>
        <v>94</v>
      </c>
    </row>
    <row r="738" spans="1:7" x14ac:dyDescent="0.2">
      <c r="A738" s="5" t="s">
        <v>69</v>
      </c>
      <c r="B738" s="5" t="s">
        <v>21</v>
      </c>
      <c r="C738" s="11">
        <v>32</v>
      </c>
      <c r="D738" s="11">
        <v>32</v>
      </c>
      <c r="E738" s="11">
        <v>0</v>
      </c>
      <c r="F738" s="9">
        <v>0</v>
      </c>
      <c r="G738" s="9">
        <f t="shared" si="11"/>
        <v>64</v>
      </c>
    </row>
    <row r="739" spans="1:7" x14ac:dyDescent="0.2">
      <c r="A739" s="5" t="s">
        <v>69</v>
      </c>
      <c r="B739" s="5" t="s">
        <v>22</v>
      </c>
      <c r="C739" s="11">
        <v>21</v>
      </c>
      <c r="D739" s="11">
        <v>21</v>
      </c>
      <c r="E739" s="11">
        <v>0</v>
      </c>
      <c r="F739" s="9">
        <v>0</v>
      </c>
      <c r="G739" s="9">
        <f t="shared" si="11"/>
        <v>42</v>
      </c>
    </row>
    <row r="740" spans="1:7" x14ac:dyDescent="0.2">
      <c r="A740" s="5" t="s">
        <v>69</v>
      </c>
      <c r="B740" s="5" t="s">
        <v>23</v>
      </c>
      <c r="C740" s="11">
        <v>24</v>
      </c>
      <c r="D740" s="11">
        <v>9</v>
      </c>
      <c r="E740" s="11">
        <v>0</v>
      </c>
      <c r="F740" s="9">
        <v>0</v>
      </c>
      <c r="G740" s="9">
        <f t="shared" si="11"/>
        <v>33</v>
      </c>
    </row>
    <row r="741" spans="1:7" x14ac:dyDescent="0.2">
      <c r="A741" s="5" t="s">
        <v>69</v>
      </c>
      <c r="B741" s="5" t="s">
        <v>24</v>
      </c>
      <c r="C741" s="11">
        <v>3</v>
      </c>
      <c r="D741" s="11">
        <v>3</v>
      </c>
      <c r="E741" s="11">
        <v>0</v>
      </c>
      <c r="F741" s="9">
        <v>0</v>
      </c>
      <c r="G741" s="9">
        <f t="shared" si="11"/>
        <v>6</v>
      </c>
    </row>
    <row r="742" spans="1:7" x14ac:dyDescent="0.2">
      <c r="A742" s="5" t="s">
        <v>69</v>
      </c>
      <c r="B742" s="5" t="s">
        <v>25</v>
      </c>
      <c r="C742" s="11">
        <v>1</v>
      </c>
      <c r="D742" s="11">
        <v>5</v>
      </c>
      <c r="E742" s="11">
        <v>0</v>
      </c>
      <c r="F742" s="9">
        <v>0</v>
      </c>
      <c r="G742" s="9">
        <f t="shared" si="11"/>
        <v>6</v>
      </c>
    </row>
    <row r="743" spans="1:7" x14ac:dyDescent="0.2">
      <c r="A743" s="5" t="s">
        <v>69</v>
      </c>
      <c r="B743" s="5" t="s">
        <v>63</v>
      </c>
      <c r="C743" s="11">
        <v>37</v>
      </c>
      <c r="D743" s="11">
        <v>12</v>
      </c>
      <c r="E743" s="11">
        <v>0</v>
      </c>
      <c r="F743" s="9">
        <v>0</v>
      </c>
      <c r="G743" s="9">
        <f t="shared" si="11"/>
        <v>49</v>
      </c>
    </row>
    <row r="744" spans="1:7" x14ac:dyDescent="0.2">
      <c r="A744" s="5" t="s">
        <v>69</v>
      </c>
      <c r="B744" s="5" t="s">
        <v>27</v>
      </c>
      <c r="C744" s="11">
        <v>8</v>
      </c>
      <c r="D744" s="11">
        <v>1</v>
      </c>
      <c r="E744" s="11">
        <v>0</v>
      </c>
      <c r="F744" s="9">
        <v>0</v>
      </c>
      <c r="G744" s="9">
        <f t="shared" si="11"/>
        <v>9</v>
      </c>
    </row>
    <row r="745" spans="1:7" x14ac:dyDescent="0.2">
      <c r="A745" s="7" t="s">
        <v>69</v>
      </c>
      <c r="B745" s="7" t="s">
        <v>28</v>
      </c>
      <c r="C745" s="10">
        <v>3411</v>
      </c>
      <c r="D745" s="10">
        <v>2684</v>
      </c>
      <c r="E745" s="10">
        <v>0</v>
      </c>
      <c r="F745" s="10">
        <v>1</v>
      </c>
      <c r="G745" s="10">
        <f t="shared" si="11"/>
        <v>6096</v>
      </c>
    </row>
    <row r="746" spans="1:7" x14ac:dyDescent="0.2">
      <c r="A746" s="5" t="s">
        <v>62</v>
      </c>
      <c r="B746" s="5" t="s">
        <v>5</v>
      </c>
      <c r="C746" s="11">
        <v>12</v>
      </c>
      <c r="D746" s="11">
        <v>12</v>
      </c>
      <c r="E746" s="11">
        <v>0</v>
      </c>
      <c r="F746" s="9">
        <v>0</v>
      </c>
      <c r="G746" s="9">
        <f t="shared" si="11"/>
        <v>24</v>
      </c>
    </row>
    <row r="747" spans="1:7" x14ac:dyDescent="0.2">
      <c r="A747" s="5" t="s">
        <v>62</v>
      </c>
      <c r="B747" s="5" t="s">
        <v>6</v>
      </c>
      <c r="C747" s="11">
        <v>91</v>
      </c>
      <c r="D747" s="11">
        <v>94</v>
      </c>
      <c r="E747" s="11">
        <v>0</v>
      </c>
      <c r="F747" s="9">
        <v>0</v>
      </c>
      <c r="G747" s="9">
        <f t="shared" si="11"/>
        <v>185</v>
      </c>
    </row>
    <row r="748" spans="1:7" x14ac:dyDescent="0.2">
      <c r="A748" s="5" t="s">
        <v>62</v>
      </c>
      <c r="B748" s="5" t="s">
        <v>15</v>
      </c>
      <c r="C748" s="11">
        <v>178</v>
      </c>
      <c r="D748" s="11">
        <v>104</v>
      </c>
      <c r="E748" s="11">
        <v>0</v>
      </c>
      <c r="F748" s="9">
        <v>0</v>
      </c>
      <c r="G748" s="9">
        <f t="shared" si="11"/>
        <v>282</v>
      </c>
    </row>
    <row r="749" spans="1:7" x14ac:dyDescent="0.2">
      <c r="A749" s="5" t="s">
        <v>62</v>
      </c>
      <c r="B749" s="5" t="s">
        <v>7</v>
      </c>
      <c r="C749" s="11">
        <v>254</v>
      </c>
      <c r="D749" s="11">
        <v>140</v>
      </c>
      <c r="E749" s="11">
        <v>0</v>
      </c>
      <c r="F749" s="9">
        <v>0</v>
      </c>
      <c r="G749" s="9">
        <f t="shared" si="11"/>
        <v>394</v>
      </c>
    </row>
    <row r="750" spans="1:7" x14ac:dyDescent="0.2">
      <c r="A750" s="5" t="s">
        <v>62</v>
      </c>
      <c r="B750" s="5" t="s">
        <v>8</v>
      </c>
      <c r="C750" s="11">
        <v>370</v>
      </c>
      <c r="D750" s="11">
        <v>262</v>
      </c>
      <c r="E750" s="11">
        <v>0</v>
      </c>
      <c r="F750" s="9">
        <v>0</v>
      </c>
      <c r="G750" s="9">
        <f t="shared" si="11"/>
        <v>632</v>
      </c>
    </row>
    <row r="751" spans="1:7" x14ac:dyDescent="0.2">
      <c r="A751" s="5" t="s">
        <v>62</v>
      </c>
      <c r="B751" s="5" t="s">
        <v>9</v>
      </c>
      <c r="C751" s="11">
        <v>288</v>
      </c>
      <c r="D751" s="11">
        <v>231</v>
      </c>
      <c r="E751" s="11">
        <v>0</v>
      </c>
      <c r="F751" s="9">
        <v>0</v>
      </c>
      <c r="G751" s="9">
        <f t="shared" si="11"/>
        <v>519</v>
      </c>
    </row>
    <row r="752" spans="1:7" x14ac:dyDescent="0.2">
      <c r="A752" s="5" t="s">
        <v>62</v>
      </c>
      <c r="B752" s="5" t="s">
        <v>10</v>
      </c>
      <c r="C752" s="11">
        <v>201</v>
      </c>
      <c r="D752" s="11">
        <v>187</v>
      </c>
      <c r="E752" s="11">
        <v>0</v>
      </c>
      <c r="F752" s="9">
        <v>0</v>
      </c>
      <c r="G752" s="9">
        <f t="shared" si="11"/>
        <v>388</v>
      </c>
    </row>
    <row r="753" spans="1:7" x14ac:dyDescent="0.2">
      <c r="A753" s="5" t="s">
        <v>62</v>
      </c>
      <c r="B753" s="5" t="s">
        <v>11</v>
      </c>
      <c r="C753" s="11">
        <v>187</v>
      </c>
      <c r="D753" s="11">
        <v>203</v>
      </c>
      <c r="E753" s="11">
        <v>0</v>
      </c>
      <c r="F753" s="9">
        <v>0</v>
      </c>
      <c r="G753" s="9">
        <f t="shared" si="11"/>
        <v>390</v>
      </c>
    </row>
    <row r="754" spans="1:7" x14ac:dyDescent="0.2">
      <c r="A754" s="5" t="s">
        <v>62</v>
      </c>
      <c r="B754" s="5" t="s">
        <v>12</v>
      </c>
      <c r="C754" s="11">
        <v>160</v>
      </c>
      <c r="D754" s="11">
        <v>185</v>
      </c>
      <c r="E754" s="11">
        <v>0</v>
      </c>
      <c r="F754" s="9">
        <v>0</v>
      </c>
      <c r="G754" s="9">
        <f t="shared" si="11"/>
        <v>345</v>
      </c>
    </row>
    <row r="755" spans="1:7" x14ac:dyDescent="0.2">
      <c r="A755" s="5" t="s">
        <v>62</v>
      </c>
      <c r="B755" s="5" t="s">
        <v>13</v>
      </c>
      <c r="C755" s="11">
        <v>152</v>
      </c>
      <c r="D755" s="11">
        <v>144</v>
      </c>
      <c r="E755" s="11">
        <v>0</v>
      </c>
      <c r="F755" s="9">
        <v>0</v>
      </c>
      <c r="G755" s="9">
        <f t="shared" si="11"/>
        <v>296</v>
      </c>
    </row>
    <row r="756" spans="1:7" x14ac:dyDescent="0.2">
      <c r="A756" s="5" t="s">
        <v>62</v>
      </c>
      <c r="B756" s="5" t="s">
        <v>14</v>
      </c>
      <c r="C756" s="11">
        <v>131</v>
      </c>
      <c r="D756" s="11">
        <v>130</v>
      </c>
      <c r="E756" s="11">
        <v>0</v>
      </c>
      <c r="F756" s="9">
        <v>0</v>
      </c>
      <c r="G756" s="9">
        <f t="shared" si="11"/>
        <v>261</v>
      </c>
    </row>
    <row r="757" spans="1:7" x14ac:dyDescent="0.2">
      <c r="A757" s="5" t="s">
        <v>62</v>
      </c>
      <c r="B757" s="5" t="s">
        <v>16</v>
      </c>
      <c r="C757" s="11">
        <v>96</v>
      </c>
      <c r="D757" s="11">
        <v>95</v>
      </c>
      <c r="E757" s="11">
        <v>0</v>
      </c>
      <c r="F757" s="9">
        <v>0</v>
      </c>
      <c r="G757" s="9">
        <f t="shared" si="11"/>
        <v>191</v>
      </c>
    </row>
    <row r="758" spans="1:7" x14ac:dyDescent="0.2">
      <c r="A758" s="5" t="s">
        <v>62</v>
      </c>
      <c r="B758" s="5" t="s">
        <v>17</v>
      </c>
      <c r="C758" s="11">
        <v>84</v>
      </c>
      <c r="D758" s="11">
        <v>97</v>
      </c>
      <c r="E758" s="11">
        <v>0</v>
      </c>
      <c r="F758" s="9">
        <v>0</v>
      </c>
      <c r="G758" s="9">
        <f t="shared" si="11"/>
        <v>181</v>
      </c>
    </row>
    <row r="759" spans="1:7" x14ac:dyDescent="0.2">
      <c r="A759" s="5" t="s">
        <v>62</v>
      </c>
      <c r="B759" s="5" t="s">
        <v>18</v>
      </c>
      <c r="C759" s="11">
        <v>85</v>
      </c>
      <c r="D759" s="11">
        <v>61</v>
      </c>
      <c r="E759" s="11">
        <v>0</v>
      </c>
      <c r="F759" s="9">
        <v>0</v>
      </c>
      <c r="G759" s="9">
        <f t="shared" si="11"/>
        <v>146</v>
      </c>
    </row>
    <row r="760" spans="1:7" x14ac:dyDescent="0.2">
      <c r="A760" s="5" t="s">
        <v>62</v>
      </c>
      <c r="B760" s="5" t="s">
        <v>19</v>
      </c>
      <c r="C760" s="11">
        <v>53</v>
      </c>
      <c r="D760" s="11">
        <v>51</v>
      </c>
      <c r="E760" s="11">
        <v>0</v>
      </c>
      <c r="F760" s="9">
        <v>0</v>
      </c>
      <c r="G760" s="9">
        <f t="shared" si="11"/>
        <v>104</v>
      </c>
    </row>
    <row r="761" spans="1:7" x14ac:dyDescent="0.2">
      <c r="A761" s="5" t="s">
        <v>62</v>
      </c>
      <c r="B761" s="5" t="s">
        <v>20</v>
      </c>
      <c r="C761" s="11">
        <v>45</v>
      </c>
      <c r="D761" s="11">
        <v>41</v>
      </c>
      <c r="E761" s="11">
        <v>0</v>
      </c>
      <c r="F761" s="9">
        <v>1</v>
      </c>
      <c r="G761" s="9">
        <f t="shared" si="11"/>
        <v>87</v>
      </c>
    </row>
    <row r="762" spans="1:7" x14ac:dyDescent="0.2">
      <c r="A762" s="5" t="s">
        <v>62</v>
      </c>
      <c r="B762" s="5" t="s">
        <v>21</v>
      </c>
      <c r="C762" s="11">
        <v>24</v>
      </c>
      <c r="D762" s="11">
        <v>38</v>
      </c>
      <c r="E762" s="11">
        <v>0</v>
      </c>
      <c r="F762" s="9">
        <v>0</v>
      </c>
      <c r="G762" s="9">
        <f t="shared" si="11"/>
        <v>62</v>
      </c>
    </row>
    <row r="763" spans="1:7" x14ac:dyDescent="0.2">
      <c r="A763" s="5" t="s">
        <v>62</v>
      </c>
      <c r="B763" s="5" t="s">
        <v>22</v>
      </c>
      <c r="C763" s="11">
        <v>17</v>
      </c>
      <c r="D763" s="11">
        <v>24</v>
      </c>
      <c r="E763" s="11">
        <v>0</v>
      </c>
      <c r="F763" s="9">
        <v>0</v>
      </c>
      <c r="G763" s="9">
        <f t="shared" si="11"/>
        <v>41</v>
      </c>
    </row>
    <row r="764" spans="1:7" x14ac:dyDescent="0.2">
      <c r="A764" s="5" t="s">
        <v>62</v>
      </c>
      <c r="B764" s="5" t="s">
        <v>23</v>
      </c>
      <c r="C764" s="11">
        <v>18</v>
      </c>
      <c r="D764" s="11">
        <v>13</v>
      </c>
      <c r="E764" s="11">
        <v>0</v>
      </c>
      <c r="F764" s="9">
        <v>0</v>
      </c>
      <c r="G764" s="9">
        <f t="shared" si="11"/>
        <v>31</v>
      </c>
    </row>
    <row r="765" spans="1:7" x14ac:dyDescent="0.2">
      <c r="A765" s="5" t="s">
        <v>62</v>
      </c>
      <c r="B765" s="5" t="s">
        <v>24</v>
      </c>
      <c r="C765" s="11">
        <v>8</v>
      </c>
      <c r="D765" s="11">
        <v>9</v>
      </c>
      <c r="E765" s="11">
        <v>0</v>
      </c>
      <c r="F765" s="9">
        <v>0</v>
      </c>
      <c r="G765" s="9">
        <f t="shared" si="11"/>
        <v>17</v>
      </c>
    </row>
    <row r="766" spans="1:7" x14ac:dyDescent="0.2">
      <c r="A766" s="5" t="s">
        <v>62</v>
      </c>
      <c r="B766" s="5" t="s">
        <v>25</v>
      </c>
      <c r="C766" s="11">
        <v>4</v>
      </c>
      <c r="D766" s="11">
        <v>4</v>
      </c>
      <c r="E766" s="11">
        <v>0</v>
      </c>
      <c r="F766" s="9">
        <v>0</v>
      </c>
      <c r="G766" s="9">
        <f t="shared" si="11"/>
        <v>8</v>
      </c>
    </row>
    <row r="767" spans="1:7" x14ac:dyDescent="0.2">
      <c r="A767" s="5" t="s">
        <v>62</v>
      </c>
      <c r="B767" s="5" t="s">
        <v>63</v>
      </c>
      <c r="C767" s="11">
        <v>63</v>
      </c>
      <c r="D767" s="11">
        <v>37</v>
      </c>
      <c r="E767" s="11">
        <v>0</v>
      </c>
      <c r="F767" s="9">
        <v>0</v>
      </c>
      <c r="G767" s="9">
        <f t="shared" si="11"/>
        <v>100</v>
      </c>
    </row>
    <row r="768" spans="1:7" x14ac:dyDescent="0.2">
      <c r="A768" s="5" t="s">
        <v>62</v>
      </c>
      <c r="B768" s="5" t="s">
        <v>27</v>
      </c>
      <c r="C768" s="11">
        <v>5</v>
      </c>
      <c r="D768" s="11">
        <v>0</v>
      </c>
      <c r="E768" s="11">
        <v>0</v>
      </c>
      <c r="F768" s="9">
        <v>0</v>
      </c>
      <c r="G768" s="9">
        <f t="shared" si="11"/>
        <v>5</v>
      </c>
    </row>
    <row r="769" spans="1:7" x14ac:dyDescent="0.2">
      <c r="A769" s="7" t="s">
        <v>62</v>
      </c>
      <c r="B769" s="7" t="s">
        <v>28</v>
      </c>
      <c r="C769" s="10">
        <v>2526</v>
      </c>
      <c r="D769" s="10">
        <v>2162</v>
      </c>
      <c r="E769" s="10">
        <v>0</v>
      </c>
      <c r="F769" s="10">
        <v>1</v>
      </c>
      <c r="G769" s="10">
        <f t="shared" si="11"/>
        <v>4689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"=Coahuila", Concentrado!$B$2:$B769,  "="&amp;$A2)</f>
        <v>72</v>
      </c>
      <c r="C2" s="6">
        <f>SUMIFS(Concentrado!D$2:D769, Concentrado!$A$2:$A769, "=Coahuila", Concentrado!$B$2:$B769,  "="&amp;$A2)</f>
        <v>64</v>
      </c>
      <c r="D2" s="6">
        <f>SUMIFS(Concentrado!E$2:E769, Concentrado!$A$2:$A769, "=Coahuila", Concentrado!$B$2:$B769,  "="&amp;$A2)</f>
        <v>0</v>
      </c>
      <c r="E2" s="6">
        <f>SUMIFS(Concentrado!F$2:F769, Concentrado!$A$2:$A769, "=Coahuila", Concentrado!$B$2:$B769,  "="&amp;$A2)</f>
        <v>1</v>
      </c>
      <c r="F2" s="6">
        <f>SUMIFS(Concentrado!G$2:G769, Concentrado!$A$2:$A769, "=Coahuila", Concentrado!$B$2:$B769,  "="&amp;$A2)</f>
        <v>137</v>
      </c>
    </row>
    <row r="3" spans="1:6" x14ac:dyDescent="0.25">
      <c r="A3" s="5" t="s">
        <v>6</v>
      </c>
      <c r="B3" s="6">
        <f>SUMIFS(Concentrado!C$2:C769, Concentrado!$A$2:$A769, "=Coahuila", Concentrado!$B$2:$B769,  "="&amp;$A3)</f>
        <v>422</v>
      </c>
      <c r="C3" s="6">
        <f>SUMIFS(Concentrado!D$2:D769, Concentrado!$A$2:$A769, "=Coahuila", Concentrado!$B$2:$B769,  "="&amp;$A3)</f>
        <v>309</v>
      </c>
      <c r="D3" s="6">
        <f>SUMIFS(Concentrado!E$2:E769, Concentrado!$A$2:$A769, "=Coahuila", Concentrado!$B$2:$B769,  "="&amp;$A3)</f>
        <v>0</v>
      </c>
      <c r="E3" s="6">
        <f>SUMIFS(Concentrado!F$2:F769, Concentrado!$A$2:$A769, "=Coahuila", Concentrado!$B$2:$B769,  "="&amp;$A3)</f>
        <v>0</v>
      </c>
      <c r="F3" s="6">
        <f>SUMIFS(Concentrado!G$2:G769, Concentrado!$A$2:$A769, "=Coahuila", Concentrado!$B$2:$B769,  "="&amp;$A3)</f>
        <v>731</v>
      </c>
    </row>
    <row r="4" spans="1:6" x14ac:dyDescent="0.25">
      <c r="A4" s="5" t="s">
        <v>15</v>
      </c>
      <c r="B4" s="6">
        <f>SUMIFS(Concentrado!C$2:C769, Concentrado!$A$2:$A769, "=Coahuila", Concentrado!$B$2:$B769,  "="&amp;$A4)</f>
        <v>404</v>
      </c>
      <c r="C4" s="6">
        <f>SUMIFS(Concentrado!D$2:D769, Concentrado!$A$2:$A769, "=Coahuila", Concentrado!$B$2:$B769,  "="&amp;$A4)</f>
        <v>261</v>
      </c>
      <c r="D4" s="6">
        <f>SUMIFS(Concentrado!E$2:E769, Concentrado!$A$2:$A769, "=Coahuila", Concentrado!$B$2:$B769,  "="&amp;$A4)</f>
        <v>0</v>
      </c>
      <c r="E4" s="6">
        <f>SUMIFS(Concentrado!F$2:F769, Concentrado!$A$2:$A769, "=Coahuila", Concentrado!$B$2:$B769,  "="&amp;$A4)</f>
        <v>0</v>
      </c>
      <c r="F4" s="6">
        <f>SUMIFS(Concentrado!G$2:G769, Concentrado!$A$2:$A769, "=Coahuila", Concentrado!$B$2:$B769,  "="&amp;$A4)</f>
        <v>665</v>
      </c>
    </row>
    <row r="5" spans="1:6" x14ac:dyDescent="0.25">
      <c r="A5" s="5" t="s">
        <v>7</v>
      </c>
      <c r="B5" s="6">
        <f>SUMIFS(Concentrado!C$2:C769, Concentrado!$A$2:$A769, "=Coahuila", Concentrado!$B$2:$B769,  "="&amp;$A5)</f>
        <v>359</v>
      </c>
      <c r="C5" s="6">
        <f>SUMIFS(Concentrado!D$2:D769, Concentrado!$A$2:$A769, "=Coahuila", Concentrado!$B$2:$B769,  "="&amp;$A5)</f>
        <v>297</v>
      </c>
      <c r="D5" s="6">
        <f>SUMIFS(Concentrado!E$2:E769, Concentrado!$A$2:$A769, "=Coahuila", Concentrado!$B$2:$B769,  "="&amp;$A5)</f>
        <v>0</v>
      </c>
      <c r="E5" s="6">
        <f>SUMIFS(Concentrado!F$2:F769, Concentrado!$A$2:$A769, "=Coahuila", Concentrado!$B$2:$B769,  "="&amp;$A5)</f>
        <v>1</v>
      </c>
      <c r="F5" s="6">
        <f>SUMIFS(Concentrado!G$2:G769, Concentrado!$A$2:$A769, "=Coahuila", Concentrado!$B$2:$B769,  "="&amp;$A5)</f>
        <v>657</v>
      </c>
    </row>
    <row r="6" spans="1:6" x14ac:dyDescent="0.25">
      <c r="A6" s="5" t="s">
        <v>8</v>
      </c>
      <c r="B6" s="6">
        <f>SUMIFS(Concentrado!C$2:C769, Concentrado!$A$2:$A769, "=Coahuila", Concentrado!$B$2:$B769,  "="&amp;$A6)</f>
        <v>396</v>
      </c>
      <c r="C6" s="6">
        <f>SUMIFS(Concentrado!D$2:D769, Concentrado!$A$2:$A769, "=Coahuila", Concentrado!$B$2:$B769,  "="&amp;$A6)</f>
        <v>688</v>
      </c>
      <c r="D6" s="6">
        <f>SUMIFS(Concentrado!E$2:E769, Concentrado!$A$2:$A769, "=Coahuila", Concentrado!$B$2:$B769,  "="&amp;$A6)</f>
        <v>1</v>
      </c>
      <c r="E6" s="6">
        <f>SUMIFS(Concentrado!F$2:F769, Concentrado!$A$2:$A769, "=Coahuila", Concentrado!$B$2:$B769,  "="&amp;$A6)</f>
        <v>0</v>
      </c>
      <c r="F6" s="6">
        <f>SUMIFS(Concentrado!G$2:G769, Concentrado!$A$2:$A769, "=Coahuila", Concentrado!$B$2:$B769,  "="&amp;$A6)</f>
        <v>1085</v>
      </c>
    </row>
    <row r="7" spans="1:6" x14ac:dyDescent="0.25">
      <c r="A7" s="5" t="s">
        <v>9</v>
      </c>
      <c r="B7" s="6">
        <f>SUMIFS(Concentrado!C$2:C769, Concentrado!$A$2:$A769, "=Coahuila", Concentrado!$B$2:$B769,  "="&amp;$A7)</f>
        <v>396</v>
      </c>
      <c r="C7" s="6">
        <f>SUMIFS(Concentrado!D$2:D769, Concentrado!$A$2:$A769, "=Coahuila", Concentrado!$B$2:$B769,  "="&amp;$A7)</f>
        <v>404</v>
      </c>
      <c r="D7" s="6">
        <f>SUMIFS(Concentrado!E$2:E769, Concentrado!$A$2:$A769, "=Coahuila", Concentrado!$B$2:$B769,  "="&amp;$A7)</f>
        <v>1</v>
      </c>
      <c r="E7" s="6">
        <f>SUMIFS(Concentrado!F$2:F769, Concentrado!$A$2:$A769, "=Coahuila", Concentrado!$B$2:$B769,  "="&amp;$A7)</f>
        <v>0</v>
      </c>
      <c r="F7" s="6">
        <f>SUMIFS(Concentrado!G$2:G769, Concentrado!$A$2:$A769, "=Coahuila", Concentrado!$B$2:$B769,  "="&amp;$A7)</f>
        <v>801</v>
      </c>
    </row>
    <row r="8" spans="1:6" x14ac:dyDescent="0.25">
      <c r="A8" s="5" t="s">
        <v>10</v>
      </c>
      <c r="B8" s="6">
        <f>SUMIFS(Concentrado!C$2:C769, Concentrado!$A$2:$A769, "=Coahuila", Concentrado!$B$2:$B769,  "="&amp;$A8)</f>
        <v>326</v>
      </c>
      <c r="C8" s="6">
        <f>SUMIFS(Concentrado!D$2:D769, Concentrado!$A$2:$A769, "=Coahuila", Concentrado!$B$2:$B769,  "="&amp;$A8)</f>
        <v>318</v>
      </c>
      <c r="D8" s="6">
        <f>SUMIFS(Concentrado!E$2:E769, Concentrado!$A$2:$A769, "=Coahuila", Concentrado!$B$2:$B769,  "="&amp;$A8)</f>
        <v>0</v>
      </c>
      <c r="E8" s="6">
        <f>SUMIFS(Concentrado!F$2:F769, Concentrado!$A$2:$A769, "=Coahuila", Concentrado!$B$2:$B769,  "="&amp;$A8)</f>
        <v>1</v>
      </c>
      <c r="F8" s="6">
        <f>SUMIFS(Concentrado!G$2:G769, Concentrado!$A$2:$A769, "=Coahuila", Concentrado!$B$2:$B769,  "="&amp;$A8)</f>
        <v>645</v>
      </c>
    </row>
    <row r="9" spans="1:6" x14ac:dyDescent="0.25">
      <c r="A9" s="5" t="s">
        <v>11</v>
      </c>
      <c r="B9" s="6">
        <f>SUMIFS(Concentrado!C$2:C769, Concentrado!$A$2:$A769, "=Coahuila", Concentrado!$B$2:$B769,  "="&amp;$A9)</f>
        <v>218</v>
      </c>
      <c r="C9" s="6">
        <f>SUMIFS(Concentrado!D$2:D769, Concentrado!$A$2:$A769, "=Coahuila", Concentrado!$B$2:$B769,  "="&amp;$A9)</f>
        <v>214</v>
      </c>
      <c r="D9" s="6">
        <f>SUMIFS(Concentrado!E$2:E769, Concentrado!$A$2:$A769, "=Coahuila", Concentrado!$B$2:$B769,  "="&amp;$A9)</f>
        <v>0</v>
      </c>
      <c r="E9" s="6">
        <f>SUMIFS(Concentrado!F$2:F769, Concentrado!$A$2:$A769, "=Coahuila", Concentrado!$B$2:$B769,  "="&amp;$A9)</f>
        <v>0</v>
      </c>
      <c r="F9" s="6">
        <f>SUMIFS(Concentrado!G$2:G769, Concentrado!$A$2:$A769, "=Coahuila", Concentrado!$B$2:$B769,  "="&amp;$A9)</f>
        <v>432</v>
      </c>
    </row>
    <row r="10" spans="1:6" x14ac:dyDescent="0.25">
      <c r="A10" s="5" t="s">
        <v>12</v>
      </c>
      <c r="B10" s="6">
        <f>SUMIFS(Concentrado!C$2:C769, Concentrado!$A$2:$A769, "=Coahuila", Concentrado!$B$2:$B769,  "="&amp;$A10)</f>
        <v>186</v>
      </c>
      <c r="C10" s="6">
        <f>SUMIFS(Concentrado!D$2:D769, Concentrado!$A$2:$A769, "=Coahuila", Concentrado!$B$2:$B769,  "="&amp;$A10)</f>
        <v>180</v>
      </c>
      <c r="D10" s="6">
        <f>SUMIFS(Concentrado!E$2:E769, Concentrado!$A$2:$A769, "=Coahuila", Concentrado!$B$2:$B769,  "="&amp;$A10)</f>
        <v>0</v>
      </c>
      <c r="E10" s="6">
        <f>SUMIFS(Concentrado!F$2:F769, Concentrado!$A$2:$A769, "=Coahuila", Concentrado!$B$2:$B769,  "="&amp;$A10)</f>
        <v>0</v>
      </c>
      <c r="F10" s="6">
        <f>SUMIFS(Concentrado!G$2:G769, Concentrado!$A$2:$A769, "=Coahuila", Concentrado!$B$2:$B769,  "="&amp;$A10)</f>
        <v>366</v>
      </c>
    </row>
    <row r="11" spans="1:6" x14ac:dyDescent="0.25">
      <c r="A11" s="5" t="s">
        <v>13</v>
      </c>
      <c r="B11" s="6">
        <f>SUMIFS(Concentrado!C$2:C769, Concentrado!$A$2:$A769, "=Coahuila", Concentrado!$B$2:$B769,  "="&amp;$A11)</f>
        <v>154</v>
      </c>
      <c r="C11" s="6">
        <f>SUMIFS(Concentrado!D$2:D769, Concentrado!$A$2:$A769, "=Coahuila", Concentrado!$B$2:$B769,  "="&amp;$A11)</f>
        <v>152</v>
      </c>
      <c r="D11" s="6">
        <f>SUMIFS(Concentrado!E$2:E769, Concentrado!$A$2:$A769, "=Coahuila", Concentrado!$B$2:$B769,  "="&amp;$A11)</f>
        <v>0</v>
      </c>
      <c r="E11" s="6">
        <f>SUMIFS(Concentrado!F$2:F769, Concentrado!$A$2:$A769, "=Coahuila", Concentrado!$B$2:$B769,  "="&amp;$A11)</f>
        <v>0</v>
      </c>
      <c r="F11" s="6">
        <f>SUMIFS(Concentrado!G$2:G769, Concentrado!$A$2:$A769, "=Coahuila", Concentrado!$B$2:$B769,  "="&amp;$A11)</f>
        <v>306</v>
      </c>
    </row>
    <row r="12" spans="1:6" x14ac:dyDescent="0.25">
      <c r="A12" s="5" t="s">
        <v>14</v>
      </c>
      <c r="B12" s="6">
        <f>SUMIFS(Concentrado!C$2:C769, Concentrado!$A$2:$A769, "=Coahuila", Concentrado!$B$2:$B769,  "="&amp;$A12)</f>
        <v>132</v>
      </c>
      <c r="C12" s="6">
        <f>SUMIFS(Concentrado!D$2:D769, Concentrado!$A$2:$A769, "=Coahuila", Concentrado!$B$2:$B769,  "="&amp;$A12)</f>
        <v>91</v>
      </c>
      <c r="D12" s="6">
        <f>SUMIFS(Concentrado!E$2:E769, Concentrado!$A$2:$A769, "=Coahuila", Concentrado!$B$2:$B769,  "="&amp;$A12)</f>
        <v>0</v>
      </c>
      <c r="E12" s="6">
        <f>SUMIFS(Concentrado!F$2:F769, Concentrado!$A$2:$A769, "=Coahuila", Concentrado!$B$2:$B769,  "="&amp;$A12)</f>
        <v>0</v>
      </c>
      <c r="F12" s="6">
        <f>SUMIFS(Concentrado!G$2:G769, Concentrado!$A$2:$A769, "=Coahuila", Concentrado!$B$2:$B769,  "="&amp;$A12)</f>
        <v>223</v>
      </c>
    </row>
    <row r="13" spans="1:6" x14ac:dyDescent="0.25">
      <c r="A13" s="5" t="s">
        <v>16</v>
      </c>
      <c r="B13" s="6">
        <f>SUMIFS(Concentrado!C$2:C769, Concentrado!$A$2:$A769, "=Coahuila", Concentrado!$B$2:$B769,  "="&amp;$A13)</f>
        <v>112</v>
      </c>
      <c r="C13" s="6">
        <f>SUMIFS(Concentrado!D$2:D769, Concentrado!$A$2:$A769, "=Coahuila", Concentrado!$B$2:$B769,  "="&amp;$A13)</f>
        <v>79</v>
      </c>
      <c r="D13" s="6">
        <f>SUMIFS(Concentrado!E$2:E769, Concentrado!$A$2:$A769, "=Coahuila", Concentrado!$B$2:$B769,  "="&amp;$A13)</f>
        <v>0</v>
      </c>
      <c r="E13" s="6">
        <f>SUMIFS(Concentrado!F$2:F769, Concentrado!$A$2:$A769, "=Coahuila", Concentrado!$B$2:$B769,  "="&amp;$A13)</f>
        <v>0</v>
      </c>
      <c r="F13" s="6">
        <f>SUMIFS(Concentrado!G$2:G769, Concentrado!$A$2:$A769, "=Coahuila", Concentrado!$B$2:$B769,  "="&amp;$A13)</f>
        <v>191</v>
      </c>
    </row>
    <row r="14" spans="1:6" x14ac:dyDescent="0.25">
      <c r="A14" s="5" t="s">
        <v>17</v>
      </c>
      <c r="B14" s="6">
        <f>SUMIFS(Concentrado!C$2:C769, Concentrado!$A$2:$A769, "=Coahuila", Concentrado!$B$2:$B769,  "="&amp;$A14)</f>
        <v>89</v>
      </c>
      <c r="C14" s="6">
        <f>SUMIFS(Concentrado!D$2:D769, Concentrado!$A$2:$A769, "=Coahuila", Concentrado!$B$2:$B769,  "="&amp;$A14)</f>
        <v>47</v>
      </c>
      <c r="D14" s="6">
        <f>SUMIFS(Concentrado!E$2:E769, Concentrado!$A$2:$A769, "=Coahuila", Concentrado!$B$2:$B769,  "="&amp;$A14)</f>
        <v>0</v>
      </c>
      <c r="E14" s="6">
        <f>SUMIFS(Concentrado!F$2:F769, Concentrado!$A$2:$A769, "=Coahuila", Concentrado!$B$2:$B769,  "="&amp;$A14)</f>
        <v>0</v>
      </c>
      <c r="F14" s="6">
        <f>SUMIFS(Concentrado!G$2:G769, Concentrado!$A$2:$A769, "=Coahuila", Concentrado!$B$2:$B769,  "="&amp;$A14)</f>
        <v>136</v>
      </c>
    </row>
    <row r="15" spans="1:6" x14ac:dyDescent="0.25">
      <c r="A15" s="5" t="s">
        <v>18</v>
      </c>
      <c r="B15" s="6">
        <f>SUMIFS(Concentrado!C$2:C769, Concentrado!$A$2:$A769, "=Coahuila", Concentrado!$B$2:$B769,  "="&amp;$A15)</f>
        <v>41</v>
      </c>
      <c r="C15" s="6">
        <f>SUMIFS(Concentrado!D$2:D769, Concentrado!$A$2:$A769, "=Coahuila", Concentrado!$B$2:$B769,  "="&amp;$A15)</f>
        <v>45</v>
      </c>
      <c r="D15" s="6">
        <f>SUMIFS(Concentrado!E$2:E769, Concentrado!$A$2:$A769, "=Coahuila", Concentrado!$B$2:$B769,  "="&amp;$A15)</f>
        <v>0</v>
      </c>
      <c r="E15" s="6">
        <f>SUMIFS(Concentrado!F$2:F769, Concentrado!$A$2:$A769, "=Coahuila", Concentrado!$B$2:$B769,  "="&amp;$A15)</f>
        <v>0</v>
      </c>
      <c r="F15" s="6">
        <f>SUMIFS(Concentrado!G$2:G769, Concentrado!$A$2:$A769, "=Coahuila", Concentrado!$B$2:$B769,  "="&amp;$A15)</f>
        <v>86</v>
      </c>
    </row>
    <row r="16" spans="1:6" x14ac:dyDescent="0.25">
      <c r="A16" s="5" t="s">
        <v>19</v>
      </c>
      <c r="B16" s="6">
        <f>SUMIFS(Concentrado!C$2:C769, Concentrado!$A$2:$A769, "=Coahuila", Concentrado!$B$2:$B769,  "="&amp;$A16)</f>
        <v>36</v>
      </c>
      <c r="C16" s="6">
        <f>SUMIFS(Concentrado!D$2:D769, Concentrado!$A$2:$A769, "=Coahuila", Concentrado!$B$2:$B769,  "="&amp;$A16)</f>
        <v>23</v>
      </c>
      <c r="D16" s="6">
        <f>SUMIFS(Concentrado!E$2:E769, Concentrado!$A$2:$A769, "=Coahuila", Concentrado!$B$2:$B769,  "="&amp;$A16)</f>
        <v>0</v>
      </c>
      <c r="E16" s="6">
        <f>SUMIFS(Concentrado!F$2:F769, Concentrado!$A$2:$A769, "=Coahuila", Concentrado!$B$2:$B769,  "="&amp;$A16)</f>
        <v>0</v>
      </c>
      <c r="F16" s="6">
        <f>SUMIFS(Concentrado!G$2:G769, Concentrado!$A$2:$A769, "=Coahuila", Concentrado!$B$2:$B769,  "="&amp;$A16)</f>
        <v>59</v>
      </c>
    </row>
    <row r="17" spans="1:6" x14ac:dyDescent="0.25">
      <c r="A17" s="5" t="s">
        <v>20</v>
      </c>
      <c r="B17" s="6">
        <f>SUMIFS(Concentrado!C$2:C769, Concentrado!$A$2:$A769, "=Coahuila", Concentrado!$B$2:$B769,  "="&amp;$A17)</f>
        <v>31</v>
      </c>
      <c r="C17" s="6">
        <f>SUMIFS(Concentrado!D$2:D769, Concentrado!$A$2:$A769, "=Coahuila", Concentrado!$B$2:$B769,  "="&amp;$A17)</f>
        <v>18</v>
      </c>
      <c r="D17" s="6">
        <f>SUMIFS(Concentrado!E$2:E769, Concentrado!$A$2:$A769, "=Coahuila", Concentrado!$B$2:$B769,  "="&amp;$A17)</f>
        <v>0</v>
      </c>
      <c r="E17" s="6">
        <f>SUMIFS(Concentrado!F$2:F769, Concentrado!$A$2:$A769, "=Coahuila", Concentrado!$B$2:$B769,  "="&amp;$A17)</f>
        <v>0</v>
      </c>
      <c r="F17" s="6">
        <f>SUMIFS(Concentrado!G$2:G769, Concentrado!$A$2:$A769, "=Coahuila", Concentrado!$B$2:$B769,  "="&amp;$A17)</f>
        <v>49</v>
      </c>
    </row>
    <row r="18" spans="1:6" x14ac:dyDescent="0.25">
      <c r="A18" s="5" t="s">
        <v>21</v>
      </c>
      <c r="B18" s="6">
        <f>SUMIFS(Concentrado!C$2:C769, Concentrado!$A$2:$A769, "=Coahuila", Concentrado!$B$2:$B769,  "="&amp;$A18)</f>
        <v>16</v>
      </c>
      <c r="C18" s="6">
        <f>SUMIFS(Concentrado!D$2:D769, Concentrado!$A$2:$A769, "=Coahuila", Concentrado!$B$2:$B769,  "="&amp;$A18)</f>
        <v>17</v>
      </c>
      <c r="D18" s="6">
        <f>SUMIFS(Concentrado!E$2:E769, Concentrado!$A$2:$A769, "=Coahuila", Concentrado!$B$2:$B769,  "="&amp;$A18)</f>
        <v>0</v>
      </c>
      <c r="E18" s="6">
        <f>SUMIFS(Concentrado!F$2:F769, Concentrado!$A$2:$A769, "=Coahuila", Concentrado!$B$2:$B769,  "="&amp;$A18)</f>
        <v>0</v>
      </c>
      <c r="F18" s="6">
        <f>SUMIFS(Concentrado!G$2:G769, Concentrado!$A$2:$A769, "=Coahuila", Concentrado!$B$2:$B769,  "="&amp;$A18)</f>
        <v>33</v>
      </c>
    </row>
    <row r="19" spans="1:6" x14ac:dyDescent="0.25">
      <c r="A19" s="5" t="s">
        <v>22</v>
      </c>
      <c r="B19" s="6">
        <f>SUMIFS(Concentrado!C$2:C769, Concentrado!$A$2:$A769, "=Coahuila", Concentrado!$B$2:$B769,  "="&amp;$A19)</f>
        <v>10</v>
      </c>
      <c r="C19" s="6">
        <f>SUMIFS(Concentrado!D$2:D769, Concentrado!$A$2:$A769, "=Coahuila", Concentrado!$B$2:$B769,  "="&amp;$A19)</f>
        <v>11</v>
      </c>
      <c r="D19" s="6">
        <f>SUMIFS(Concentrado!E$2:E769, Concentrado!$A$2:$A769, "=Coahuila", Concentrado!$B$2:$B769,  "="&amp;$A19)</f>
        <v>0</v>
      </c>
      <c r="E19" s="6">
        <f>SUMIFS(Concentrado!F$2:F769, Concentrado!$A$2:$A769, "=Coahuila", Concentrado!$B$2:$B769,  "="&amp;$A19)</f>
        <v>0</v>
      </c>
      <c r="F19" s="6">
        <f>SUMIFS(Concentrado!G$2:G769, Concentrado!$A$2:$A769, "=Coahuila", Concentrado!$B$2:$B769,  "="&amp;$A19)</f>
        <v>21</v>
      </c>
    </row>
    <row r="20" spans="1:6" x14ac:dyDescent="0.25">
      <c r="A20" s="5" t="s">
        <v>23</v>
      </c>
      <c r="B20" s="6">
        <f>SUMIFS(Concentrado!C$2:C769, Concentrado!$A$2:$A769, "=Coahuila", Concentrado!$B$2:$B769,  "="&amp;$A20)</f>
        <v>5</v>
      </c>
      <c r="C20" s="6">
        <f>SUMIFS(Concentrado!D$2:D769, Concentrado!$A$2:$A769, "=Coahuila", Concentrado!$B$2:$B769,  "="&amp;$A20)</f>
        <v>10</v>
      </c>
      <c r="D20" s="6">
        <f>SUMIFS(Concentrado!E$2:E769, Concentrado!$A$2:$A769, "=Coahuila", Concentrado!$B$2:$B769,  "="&amp;$A20)</f>
        <v>0</v>
      </c>
      <c r="E20" s="6">
        <f>SUMIFS(Concentrado!F$2:F769, Concentrado!$A$2:$A769, "=Coahuila", Concentrado!$B$2:$B769,  "="&amp;$A20)</f>
        <v>0</v>
      </c>
      <c r="F20" s="6">
        <f>SUMIFS(Concentrado!G$2:G769, Concentrado!$A$2:$A769, "=Coahuila", Concentrado!$B$2:$B769,  "="&amp;$A20)</f>
        <v>15</v>
      </c>
    </row>
    <row r="21" spans="1:6" x14ac:dyDescent="0.25">
      <c r="A21" s="5" t="s">
        <v>24</v>
      </c>
      <c r="B21" s="6">
        <f>SUMIFS(Concentrado!C$2:C769, Concentrado!$A$2:$A769, "=Coahuila", Concentrado!$B$2:$B769,  "="&amp;$A21)</f>
        <v>5</v>
      </c>
      <c r="C21" s="6">
        <f>SUMIFS(Concentrado!D$2:D769, Concentrado!$A$2:$A769, "=Coahuila", Concentrado!$B$2:$B769,  "="&amp;$A21)</f>
        <v>1</v>
      </c>
      <c r="D21" s="6">
        <f>SUMIFS(Concentrado!E$2:E769, Concentrado!$A$2:$A769, "=Coahuila", Concentrado!$B$2:$B769,  "="&amp;$A21)</f>
        <v>0</v>
      </c>
      <c r="E21" s="6">
        <f>SUMIFS(Concentrado!F$2:F769, Concentrado!$A$2:$A769, "=Coahuila", Concentrado!$B$2:$B769,  "="&amp;$A21)</f>
        <v>0</v>
      </c>
      <c r="F21" s="6">
        <f>SUMIFS(Concentrado!G$2:G769, Concentrado!$A$2:$A769, "=Coahuila", Concentrado!$B$2:$B769,  "="&amp;$A21)</f>
        <v>6</v>
      </c>
    </row>
    <row r="22" spans="1:6" x14ac:dyDescent="0.25">
      <c r="A22" s="5" t="s">
        <v>25</v>
      </c>
      <c r="B22" s="6">
        <f>SUMIFS(Concentrado!C$2:C769, Concentrado!$A$2:$A769, "=Coahuila", Concentrado!$B$2:$B769,  "="&amp;$A22)</f>
        <v>0</v>
      </c>
      <c r="C22" s="6">
        <f>SUMIFS(Concentrado!D$2:D769, Concentrado!$A$2:$A769, "=Coahuila", Concentrado!$B$2:$B769,  "="&amp;$A22)</f>
        <v>1</v>
      </c>
      <c r="D22" s="6">
        <f>SUMIFS(Concentrado!E$2:E769, Concentrado!$A$2:$A769, "=Coahuila", Concentrado!$B$2:$B769,  "="&amp;$A22)</f>
        <v>0</v>
      </c>
      <c r="E22" s="6">
        <f>SUMIFS(Concentrado!F$2:F769, Concentrado!$A$2:$A769, "=Coahuila", Concentrado!$B$2:$B769,  "="&amp;$A22)</f>
        <v>0</v>
      </c>
      <c r="F22" s="6">
        <f>SUMIFS(Concentrado!G$2:G769, Concentrado!$A$2:$A769, "=Coahuila", Concentrado!$B$2:$B769,  "="&amp;$A22)</f>
        <v>1</v>
      </c>
    </row>
    <row r="23" spans="1:6" x14ac:dyDescent="0.25">
      <c r="A23" s="5" t="s">
        <v>34</v>
      </c>
      <c r="B23" s="6">
        <f>SUMIFS(Concentrado!C$2:C769, Concentrado!$A$2:$A769, "=Coahuila", Concentrado!$B$2:$B769,  "="&amp;$A23)</f>
        <v>0</v>
      </c>
      <c r="C23" s="6">
        <f>SUMIFS(Concentrado!D$2:D769, Concentrado!$A$2:$A769, "=Coahuila", Concentrado!$B$2:$B769,  "="&amp;$A23)</f>
        <v>0</v>
      </c>
      <c r="D23" s="6">
        <f>SUMIFS(Concentrado!E$2:E769, Concentrado!$A$2:$A769, "=Coahuila", Concentrado!$B$2:$B769,  "="&amp;$A23)</f>
        <v>0</v>
      </c>
      <c r="E23" s="6">
        <f>SUMIFS(Concentrado!F$2:F769, Concentrado!$A$2:$A769, "=Coahuila", Concentrado!$B$2:$B769,  "="&amp;$A23)</f>
        <v>0</v>
      </c>
      <c r="F23" s="6">
        <f>SUMIFS(Concentrado!G$2:G769, Concentrado!$A$2:$A769, "=Coahuila",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"=Coahuila", Concentrado!$B$2:$B769,  "="&amp;$A24)</f>
        <v>0</v>
      </c>
      <c r="C24" s="6">
        <f>SUMIFS(Concentrado!D$2:D769, Concentrado!$A$2:$A769, "=Coahuila", Concentrado!$B$2:$B769,  "="&amp;$A24)</f>
        <v>0</v>
      </c>
      <c r="D24" s="6">
        <f>SUMIFS(Concentrado!E$2:E769, Concentrado!$A$2:$A769, "=Coahuila", Concentrado!$B$2:$B769,  "="&amp;$A24)</f>
        <v>0</v>
      </c>
      <c r="E24" s="6">
        <f>SUMIFS(Concentrado!F$2:F769, Concentrado!$A$2:$A769, "=Coahuila", Concentrado!$B$2:$B769,  "="&amp;$A24)</f>
        <v>0</v>
      </c>
      <c r="F24" s="6">
        <f>SUMIFS(Concentrado!G$2:G769, Concentrado!$A$2:$A769, "=Coahuila", Concentrado!$B$2:$B769,  "="&amp;$A24)</f>
        <v>0</v>
      </c>
    </row>
    <row r="25" spans="1:6" x14ac:dyDescent="0.25">
      <c r="A25" s="7" t="s">
        <v>28</v>
      </c>
      <c r="B25" s="8">
        <f>SUMIFS(Concentrado!C$2:C769, Concentrado!$A$2:$A769, "=Coahuila", Concentrado!$B$2:$B769,  "="&amp;$A25)</f>
        <v>3414</v>
      </c>
      <c r="C25" s="8">
        <f>SUMIFS(Concentrado!D$2:D769, Concentrado!$A$2:$A769, "=Coahuila", Concentrado!$B$2:$B769,  "="&amp;$A25)</f>
        <v>3233</v>
      </c>
      <c r="D25" s="8">
        <f>SUMIFS(Concentrado!E$2:E769, Concentrado!$A$2:$A769, "=Coahuila", Concentrado!$B$2:$B769,  "="&amp;$A25)</f>
        <v>2</v>
      </c>
      <c r="E25" s="8">
        <f>SUMIFS(Concentrado!F$2:F769, Concentrado!$A$2:$A769, "=Coahuila", Concentrado!$B$2:$B769,  "="&amp;$A25)</f>
        <v>3</v>
      </c>
      <c r="F25" s="8">
        <f>SUMIFS(Concentrado!G$2:G769, Concentrado!$A$2:$A769, "=Coahuila", Concentrado!$B$2:$B769,  "="&amp;$A25)</f>
        <v>6652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"=Colima", Concentrado!$B$2:$B769,  "="&amp;$A2)</f>
        <v>10</v>
      </c>
      <c r="C2" s="6">
        <f>SUMIFS(Concentrado!D$2:D769, Concentrado!$A$2:$A769, "=Colima", Concentrado!$B$2:$B769,  "="&amp;$A2)</f>
        <v>7</v>
      </c>
      <c r="D2" s="6">
        <f>SUMIFS(Concentrado!E$2:E769, Concentrado!$A$2:$A769, "=Colima", Concentrado!$B$2:$B769,  "="&amp;$A2)</f>
        <v>0</v>
      </c>
      <c r="E2" s="6">
        <f>SUMIFS(Concentrado!F$2:F769, Concentrado!$A$2:$A769, "=Colima", Concentrado!$B$2:$B769,  "="&amp;$A2)</f>
        <v>0</v>
      </c>
      <c r="F2" s="6">
        <f>SUMIFS(Concentrado!G$2:G769, Concentrado!$A$2:$A769, "=Colima", Concentrado!$B$2:$B769,  "="&amp;$A2)</f>
        <v>17</v>
      </c>
    </row>
    <row r="3" spans="1:6" x14ac:dyDescent="0.25">
      <c r="A3" s="5" t="s">
        <v>6</v>
      </c>
      <c r="B3" s="6">
        <f>SUMIFS(Concentrado!C$2:C769, Concentrado!$A$2:$A769, "=Colima", Concentrado!$B$2:$B769,  "="&amp;$A3)</f>
        <v>119</v>
      </c>
      <c r="C3" s="6">
        <f>SUMIFS(Concentrado!D$2:D769, Concentrado!$A$2:$A769, "=Colima", Concentrado!$B$2:$B769,  "="&amp;$A3)</f>
        <v>87</v>
      </c>
      <c r="D3" s="6">
        <f>SUMIFS(Concentrado!E$2:E769, Concentrado!$A$2:$A769, "=Colima", Concentrado!$B$2:$B769,  "="&amp;$A3)</f>
        <v>0</v>
      </c>
      <c r="E3" s="6">
        <f>SUMIFS(Concentrado!F$2:F769, Concentrado!$A$2:$A769, "=Colima", Concentrado!$B$2:$B769,  "="&amp;$A3)</f>
        <v>0</v>
      </c>
      <c r="F3" s="6">
        <f>SUMIFS(Concentrado!G$2:G769, Concentrado!$A$2:$A769, "=Colima", Concentrado!$B$2:$B769,  "="&amp;$A3)</f>
        <v>206</v>
      </c>
    </row>
    <row r="4" spans="1:6" x14ac:dyDescent="0.25">
      <c r="A4" s="5" t="s">
        <v>15</v>
      </c>
      <c r="B4" s="6">
        <f>SUMIFS(Concentrado!C$2:C769, Concentrado!$A$2:$A769, "=Colima", Concentrado!$B$2:$B769,  "="&amp;$A4)</f>
        <v>155</v>
      </c>
      <c r="C4" s="6">
        <f>SUMIFS(Concentrado!D$2:D769, Concentrado!$A$2:$A769, "=Colima", Concentrado!$B$2:$B769,  "="&amp;$A4)</f>
        <v>132</v>
      </c>
      <c r="D4" s="6">
        <f>SUMIFS(Concentrado!E$2:E769, Concentrado!$A$2:$A769, "=Colima", Concentrado!$B$2:$B769,  "="&amp;$A4)</f>
        <v>0</v>
      </c>
      <c r="E4" s="6">
        <f>SUMIFS(Concentrado!F$2:F769, Concentrado!$A$2:$A769, "=Colima", Concentrado!$B$2:$B769,  "="&amp;$A4)</f>
        <v>0</v>
      </c>
      <c r="F4" s="6">
        <f>SUMIFS(Concentrado!G$2:G769, Concentrado!$A$2:$A769, "=Colima", Concentrado!$B$2:$B769,  "="&amp;$A4)</f>
        <v>287</v>
      </c>
    </row>
    <row r="5" spans="1:6" x14ac:dyDescent="0.25">
      <c r="A5" s="5" t="s">
        <v>7</v>
      </c>
      <c r="B5" s="6">
        <f>SUMIFS(Concentrado!C$2:C769, Concentrado!$A$2:$A769, "=Colima", Concentrado!$B$2:$B769,  "="&amp;$A5)</f>
        <v>251</v>
      </c>
      <c r="C5" s="6">
        <f>SUMIFS(Concentrado!D$2:D769, Concentrado!$A$2:$A769, "=Colima", Concentrado!$B$2:$B769,  "="&amp;$A5)</f>
        <v>212</v>
      </c>
      <c r="D5" s="6">
        <f>SUMIFS(Concentrado!E$2:E769, Concentrado!$A$2:$A769, "=Colima", Concentrado!$B$2:$B769,  "="&amp;$A5)</f>
        <v>0</v>
      </c>
      <c r="E5" s="6">
        <f>SUMIFS(Concentrado!F$2:F769, Concentrado!$A$2:$A769, "=Colima", Concentrado!$B$2:$B769,  "="&amp;$A5)</f>
        <v>0</v>
      </c>
      <c r="F5" s="6">
        <f>SUMIFS(Concentrado!G$2:G769, Concentrado!$A$2:$A769, "=Colima", Concentrado!$B$2:$B769,  "="&amp;$A5)</f>
        <v>463</v>
      </c>
    </row>
    <row r="6" spans="1:6" x14ac:dyDescent="0.25">
      <c r="A6" s="5" t="s">
        <v>8</v>
      </c>
      <c r="B6" s="6">
        <f>SUMIFS(Concentrado!C$2:C769, Concentrado!$A$2:$A769, "=Colima", Concentrado!$B$2:$B769,  "="&amp;$A6)</f>
        <v>469</v>
      </c>
      <c r="C6" s="6">
        <f>SUMIFS(Concentrado!D$2:D769, Concentrado!$A$2:$A769, "=Colima", Concentrado!$B$2:$B769,  "="&amp;$A6)</f>
        <v>362</v>
      </c>
      <c r="D6" s="6">
        <f>SUMIFS(Concentrado!E$2:E769, Concentrado!$A$2:$A769, "=Colima", Concentrado!$B$2:$B769,  "="&amp;$A6)</f>
        <v>0</v>
      </c>
      <c r="E6" s="6">
        <f>SUMIFS(Concentrado!F$2:F769, Concentrado!$A$2:$A769, "=Colima", Concentrado!$B$2:$B769,  "="&amp;$A6)</f>
        <v>0</v>
      </c>
      <c r="F6" s="6">
        <f>SUMIFS(Concentrado!G$2:G769, Concentrado!$A$2:$A769, "=Colima", Concentrado!$B$2:$B769,  "="&amp;$A6)</f>
        <v>831</v>
      </c>
    </row>
    <row r="7" spans="1:6" x14ac:dyDescent="0.25">
      <c r="A7" s="5" t="s">
        <v>9</v>
      </c>
      <c r="B7" s="6">
        <f>SUMIFS(Concentrado!C$2:C769, Concentrado!$A$2:$A769, "=Colima", Concentrado!$B$2:$B769,  "="&amp;$A7)</f>
        <v>375</v>
      </c>
      <c r="C7" s="6">
        <f>SUMIFS(Concentrado!D$2:D769, Concentrado!$A$2:$A769, "=Colima", Concentrado!$B$2:$B769,  "="&amp;$A7)</f>
        <v>332</v>
      </c>
      <c r="D7" s="6">
        <f>SUMIFS(Concentrado!E$2:E769, Concentrado!$A$2:$A769, "=Colima", Concentrado!$B$2:$B769,  "="&amp;$A7)</f>
        <v>0</v>
      </c>
      <c r="E7" s="6">
        <f>SUMIFS(Concentrado!F$2:F769, Concentrado!$A$2:$A769, "=Colima", Concentrado!$B$2:$B769,  "="&amp;$A7)</f>
        <v>0</v>
      </c>
      <c r="F7" s="6">
        <f>SUMIFS(Concentrado!G$2:G769, Concentrado!$A$2:$A769, "=Colima", Concentrado!$B$2:$B769,  "="&amp;$A7)</f>
        <v>707</v>
      </c>
    </row>
    <row r="8" spans="1:6" x14ac:dyDescent="0.25">
      <c r="A8" s="5" t="s">
        <v>10</v>
      </c>
      <c r="B8" s="6">
        <f>SUMIFS(Concentrado!C$2:C769, Concentrado!$A$2:$A769, "=Colima", Concentrado!$B$2:$B769,  "="&amp;$A8)</f>
        <v>332</v>
      </c>
      <c r="C8" s="6">
        <f>SUMIFS(Concentrado!D$2:D769, Concentrado!$A$2:$A769, "=Colima", Concentrado!$B$2:$B769,  "="&amp;$A8)</f>
        <v>239</v>
      </c>
      <c r="D8" s="6">
        <f>SUMIFS(Concentrado!E$2:E769, Concentrado!$A$2:$A769, "=Colima", Concentrado!$B$2:$B769,  "="&amp;$A8)</f>
        <v>0</v>
      </c>
      <c r="E8" s="6">
        <f>SUMIFS(Concentrado!F$2:F769, Concentrado!$A$2:$A769, "=Colima", Concentrado!$B$2:$B769,  "="&amp;$A8)</f>
        <v>0</v>
      </c>
      <c r="F8" s="6">
        <f>SUMIFS(Concentrado!G$2:G769, Concentrado!$A$2:$A769, "=Colima", Concentrado!$B$2:$B769,  "="&amp;$A8)</f>
        <v>571</v>
      </c>
    </row>
    <row r="9" spans="1:6" x14ac:dyDescent="0.25">
      <c r="A9" s="5" t="s">
        <v>11</v>
      </c>
      <c r="B9" s="6">
        <f>SUMIFS(Concentrado!C$2:C769, Concentrado!$A$2:$A769, "=Colima", Concentrado!$B$2:$B769,  "="&amp;$A9)</f>
        <v>251</v>
      </c>
      <c r="C9" s="6">
        <f>SUMIFS(Concentrado!D$2:D769, Concentrado!$A$2:$A769, "=Colima", Concentrado!$B$2:$B769,  "="&amp;$A9)</f>
        <v>238</v>
      </c>
      <c r="D9" s="6">
        <f>SUMIFS(Concentrado!E$2:E769, Concentrado!$A$2:$A769, "=Colima", Concentrado!$B$2:$B769,  "="&amp;$A9)</f>
        <v>0</v>
      </c>
      <c r="E9" s="6">
        <f>SUMIFS(Concentrado!F$2:F769, Concentrado!$A$2:$A769, "=Colima", Concentrado!$B$2:$B769,  "="&amp;$A9)</f>
        <v>0</v>
      </c>
      <c r="F9" s="6">
        <f>SUMIFS(Concentrado!G$2:G769, Concentrado!$A$2:$A769, "=Colima", Concentrado!$B$2:$B769,  "="&amp;$A9)</f>
        <v>489</v>
      </c>
    </row>
    <row r="10" spans="1:6" x14ac:dyDescent="0.25">
      <c r="A10" s="5" t="s">
        <v>12</v>
      </c>
      <c r="B10" s="6">
        <f>SUMIFS(Concentrado!C$2:C769, Concentrado!$A$2:$A769, "=Colima", Concentrado!$B$2:$B769,  "="&amp;$A10)</f>
        <v>254</v>
      </c>
      <c r="C10" s="6">
        <f>SUMIFS(Concentrado!D$2:D769, Concentrado!$A$2:$A769, "=Colima", Concentrado!$B$2:$B769,  "="&amp;$A10)</f>
        <v>207</v>
      </c>
      <c r="D10" s="6">
        <f>SUMIFS(Concentrado!E$2:E769, Concentrado!$A$2:$A769, "=Colima", Concentrado!$B$2:$B769,  "="&amp;$A10)</f>
        <v>0</v>
      </c>
      <c r="E10" s="6">
        <f>SUMIFS(Concentrado!F$2:F769, Concentrado!$A$2:$A769, "=Colima", Concentrado!$B$2:$B769,  "="&amp;$A10)</f>
        <v>0</v>
      </c>
      <c r="F10" s="6">
        <f>SUMIFS(Concentrado!G$2:G769, Concentrado!$A$2:$A769, "=Colima", Concentrado!$B$2:$B769,  "="&amp;$A10)</f>
        <v>461</v>
      </c>
    </row>
    <row r="11" spans="1:6" x14ac:dyDescent="0.25">
      <c r="A11" s="5" t="s">
        <v>13</v>
      </c>
      <c r="B11" s="6">
        <f>SUMIFS(Concentrado!C$2:C769, Concentrado!$A$2:$A769, "=Colima", Concentrado!$B$2:$B769,  "="&amp;$A11)</f>
        <v>200</v>
      </c>
      <c r="C11" s="6">
        <f>SUMIFS(Concentrado!D$2:D769, Concentrado!$A$2:$A769, "=Colima", Concentrado!$B$2:$B769,  "="&amp;$A11)</f>
        <v>178</v>
      </c>
      <c r="D11" s="6">
        <f>SUMIFS(Concentrado!E$2:E769, Concentrado!$A$2:$A769, "=Colima", Concentrado!$B$2:$B769,  "="&amp;$A11)</f>
        <v>0</v>
      </c>
      <c r="E11" s="6">
        <f>SUMIFS(Concentrado!F$2:F769, Concentrado!$A$2:$A769, "=Colima", Concentrado!$B$2:$B769,  "="&amp;$A11)</f>
        <v>0</v>
      </c>
      <c r="F11" s="6">
        <f>SUMIFS(Concentrado!G$2:G769, Concentrado!$A$2:$A769, "=Colima", Concentrado!$B$2:$B769,  "="&amp;$A11)</f>
        <v>378</v>
      </c>
    </row>
    <row r="12" spans="1:6" x14ac:dyDescent="0.25">
      <c r="A12" s="5" t="s">
        <v>14</v>
      </c>
      <c r="B12" s="6">
        <f>SUMIFS(Concentrado!C$2:C769, Concentrado!$A$2:$A769, "=Colima", Concentrado!$B$2:$B769,  "="&amp;$A12)</f>
        <v>210</v>
      </c>
      <c r="C12" s="6">
        <f>SUMIFS(Concentrado!D$2:D769, Concentrado!$A$2:$A769, "=Colima", Concentrado!$B$2:$B769,  "="&amp;$A12)</f>
        <v>145</v>
      </c>
      <c r="D12" s="6">
        <f>SUMIFS(Concentrado!E$2:E769, Concentrado!$A$2:$A769, "=Colima", Concentrado!$B$2:$B769,  "="&amp;$A12)</f>
        <v>0</v>
      </c>
      <c r="E12" s="6">
        <f>SUMIFS(Concentrado!F$2:F769, Concentrado!$A$2:$A769, "=Colima", Concentrado!$B$2:$B769,  "="&amp;$A12)</f>
        <v>0</v>
      </c>
      <c r="F12" s="6">
        <f>SUMIFS(Concentrado!G$2:G769, Concentrado!$A$2:$A769, "=Colima", Concentrado!$B$2:$B769,  "="&amp;$A12)</f>
        <v>355</v>
      </c>
    </row>
    <row r="13" spans="1:6" x14ac:dyDescent="0.25">
      <c r="A13" s="5" t="s">
        <v>16</v>
      </c>
      <c r="B13" s="6">
        <f>SUMIFS(Concentrado!C$2:C769, Concentrado!$A$2:$A769, "=Colima", Concentrado!$B$2:$B769,  "="&amp;$A13)</f>
        <v>189</v>
      </c>
      <c r="C13" s="6">
        <f>SUMIFS(Concentrado!D$2:D769, Concentrado!$A$2:$A769, "=Colima", Concentrado!$B$2:$B769,  "="&amp;$A13)</f>
        <v>106</v>
      </c>
      <c r="D13" s="6">
        <f>SUMIFS(Concentrado!E$2:E769, Concentrado!$A$2:$A769, "=Colima", Concentrado!$B$2:$B769,  "="&amp;$A13)</f>
        <v>0</v>
      </c>
      <c r="E13" s="6">
        <f>SUMIFS(Concentrado!F$2:F769, Concentrado!$A$2:$A769, "=Colima", Concentrado!$B$2:$B769,  "="&amp;$A13)</f>
        <v>0</v>
      </c>
      <c r="F13" s="6">
        <f>SUMIFS(Concentrado!G$2:G769, Concentrado!$A$2:$A769, "=Colima", Concentrado!$B$2:$B769,  "="&amp;$A13)</f>
        <v>295</v>
      </c>
    </row>
    <row r="14" spans="1:6" x14ac:dyDescent="0.25">
      <c r="A14" s="5" t="s">
        <v>17</v>
      </c>
      <c r="B14" s="6">
        <f>SUMIFS(Concentrado!C$2:C769, Concentrado!$A$2:$A769, "=Colima", Concentrado!$B$2:$B769,  "="&amp;$A14)</f>
        <v>134</v>
      </c>
      <c r="C14" s="6">
        <f>SUMIFS(Concentrado!D$2:D769, Concentrado!$A$2:$A769, "=Colima", Concentrado!$B$2:$B769,  "="&amp;$A14)</f>
        <v>78</v>
      </c>
      <c r="D14" s="6">
        <f>SUMIFS(Concentrado!E$2:E769, Concentrado!$A$2:$A769, "=Colima", Concentrado!$B$2:$B769,  "="&amp;$A14)</f>
        <v>0</v>
      </c>
      <c r="E14" s="6">
        <f>SUMIFS(Concentrado!F$2:F769, Concentrado!$A$2:$A769, "=Colima", Concentrado!$B$2:$B769,  "="&amp;$A14)</f>
        <v>0</v>
      </c>
      <c r="F14" s="6">
        <f>SUMIFS(Concentrado!G$2:G769, Concentrado!$A$2:$A769, "=Colima", Concentrado!$B$2:$B769,  "="&amp;$A14)</f>
        <v>212</v>
      </c>
    </row>
    <row r="15" spans="1:6" x14ac:dyDescent="0.25">
      <c r="A15" s="5" t="s">
        <v>18</v>
      </c>
      <c r="B15" s="6">
        <f>SUMIFS(Concentrado!C$2:C769, Concentrado!$A$2:$A769, "=Colima", Concentrado!$B$2:$B769,  "="&amp;$A15)</f>
        <v>118</v>
      </c>
      <c r="C15" s="6">
        <f>SUMIFS(Concentrado!D$2:D769, Concentrado!$A$2:$A769, "=Colima", Concentrado!$B$2:$B769,  "="&amp;$A15)</f>
        <v>55</v>
      </c>
      <c r="D15" s="6">
        <f>SUMIFS(Concentrado!E$2:E769, Concentrado!$A$2:$A769, "=Colima", Concentrado!$B$2:$B769,  "="&amp;$A15)</f>
        <v>0</v>
      </c>
      <c r="E15" s="6">
        <f>SUMIFS(Concentrado!F$2:F769, Concentrado!$A$2:$A769, "=Colima", Concentrado!$B$2:$B769,  "="&amp;$A15)</f>
        <v>0</v>
      </c>
      <c r="F15" s="6">
        <f>SUMIFS(Concentrado!G$2:G769, Concentrado!$A$2:$A769, "=Colima", Concentrado!$B$2:$B769,  "="&amp;$A15)</f>
        <v>173</v>
      </c>
    </row>
    <row r="16" spans="1:6" x14ac:dyDescent="0.25">
      <c r="A16" s="5" t="s">
        <v>19</v>
      </c>
      <c r="B16" s="6">
        <f>SUMIFS(Concentrado!C$2:C769, Concentrado!$A$2:$A769, "=Colima", Concentrado!$B$2:$B769,  "="&amp;$A16)</f>
        <v>93</v>
      </c>
      <c r="C16" s="6">
        <f>SUMIFS(Concentrado!D$2:D769, Concentrado!$A$2:$A769, "=Colima", Concentrado!$B$2:$B769,  "="&amp;$A16)</f>
        <v>55</v>
      </c>
      <c r="D16" s="6">
        <f>SUMIFS(Concentrado!E$2:E769, Concentrado!$A$2:$A769, "=Colima", Concentrado!$B$2:$B769,  "="&amp;$A16)</f>
        <v>0</v>
      </c>
      <c r="E16" s="6">
        <f>SUMIFS(Concentrado!F$2:F769, Concentrado!$A$2:$A769, "=Colima", Concentrado!$B$2:$B769,  "="&amp;$A16)</f>
        <v>0</v>
      </c>
      <c r="F16" s="6">
        <f>SUMIFS(Concentrado!G$2:G769, Concentrado!$A$2:$A769, "=Colima", Concentrado!$B$2:$B769,  "="&amp;$A16)</f>
        <v>148</v>
      </c>
    </row>
    <row r="17" spans="1:6" x14ac:dyDescent="0.25">
      <c r="A17" s="5" t="s">
        <v>20</v>
      </c>
      <c r="B17" s="6">
        <f>SUMIFS(Concentrado!C$2:C769, Concentrado!$A$2:$A769, "=Colima", Concentrado!$B$2:$B769,  "="&amp;$A17)</f>
        <v>49</v>
      </c>
      <c r="C17" s="6">
        <f>SUMIFS(Concentrado!D$2:D769, Concentrado!$A$2:$A769, "=Colima", Concentrado!$B$2:$B769,  "="&amp;$A17)</f>
        <v>28</v>
      </c>
      <c r="D17" s="6">
        <f>SUMIFS(Concentrado!E$2:E769, Concentrado!$A$2:$A769, "=Colima", Concentrado!$B$2:$B769,  "="&amp;$A17)</f>
        <v>0</v>
      </c>
      <c r="E17" s="6">
        <f>SUMIFS(Concentrado!F$2:F769, Concentrado!$A$2:$A769, "=Colima", Concentrado!$B$2:$B769,  "="&amp;$A17)</f>
        <v>0</v>
      </c>
      <c r="F17" s="6">
        <f>SUMIFS(Concentrado!G$2:G769, Concentrado!$A$2:$A769, "=Colima", Concentrado!$B$2:$B769,  "="&amp;$A17)</f>
        <v>77</v>
      </c>
    </row>
    <row r="18" spans="1:6" x14ac:dyDescent="0.25">
      <c r="A18" s="5" t="s">
        <v>21</v>
      </c>
      <c r="B18" s="6">
        <f>SUMIFS(Concentrado!C$2:C769, Concentrado!$A$2:$A769, "=Colima", Concentrado!$B$2:$B769,  "="&amp;$A18)</f>
        <v>26</v>
      </c>
      <c r="C18" s="6">
        <f>SUMIFS(Concentrado!D$2:D769, Concentrado!$A$2:$A769, "=Colima", Concentrado!$B$2:$B769,  "="&amp;$A18)</f>
        <v>22</v>
      </c>
      <c r="D18" s="6">
        <f>SUMIFS(Concentrado!E$2:E769, Concentrado!$A$2:$A769, "=Colima", Concentrado!$B$2:$B769,  "="&amp;$A18)</f>
        <v>0</v>
      </c>
      <c r="E18" s="6">
        <f>SUMIFS(Concentrado!F$2:F769, Concentrado!$A$2:$A769, "=Colima", Concentrado!$B$2:$B769,  "="&amp;$A18)</f>
        <v>0</v>
      </c>
      <c r="F18" s="6">
        <f>SUMIFS(Concentrado!G$2:G769, Concentrado!$A$2:$A769, "=Colima", Concentrado!$B$2:$B769,  "="&amp;$A18)</f>
        <v>48</v>
      </c>
    </row>
    <row r="19" spans="1:6" x14ac:dyDescent="0.25">
      <c r="A19" s="5" t="s">
        <v>22</v>
      </c>
      <c r="B19" s="6">
        <f>SUMIFS(Concentrado!C$2:C769, Concentrado!$A$2:$A769, "=Colima", Concentrado!$B$2:$B769,  "="&amp;$A19)</f>
        <v>18</v>
      </c>
      <c r="C19" s="6">
        <f>SUMIFS(Concentrado!D$2:D769, Concentrado!$A$2:$A769, "=Colima", Concentrado!$B$2:$B769,  "="&amp;$A19)</f>
        <v>7</v>
      </c>
      <c r="D19" s="6">
        <f>SUMIFS(Concentrado!E$2:E769, Concentrado!$A$2:$A769, "=Colima", Concentrado!$B$2:$B769,  "="&amp;$A19)</f>
        <v>0</v>
      </c>
      <c r="E19" s="6">
        <f>SUMIFS(Concentrado!F$2:F769, Concentrado!$A$2:$A769, "=Colima", Concentrado!$B$2:$B769,  "="&amp;$A19)</f>
        <v>0</v>
      </c>
      <c r="F19" s="6">
        <f>SUMIFS(Concentrado!G$2:G769, Concentrado!$A$2:$A769, "=Colima", Concentrado!$B$2:$B769,  "="&amp;$A19)</f>
        <v>25</v>
      </c>
    </row>
    <row r="20" spans="1:6" x14ac:dyDescent="0.25">
      <c r="A20" s="5" t="s">
        <v>23</v>
      </c>
      <c r="B20" s="6">
        <f>SUMIFS(Concentrado!C$2:C769, Concentrado!$A$2:$A769, "=Colima", Concentrado!$B$2:$B769,  "="&amp;$A20)</f>
        <v>12</v>
      </c>
      <c r="C20" s="6">
        <f>SUMIFS(Concentrado!D$2:D769, Concentrado!$A$2:$A769, "=Colima", Concentrado!$B$2:$B769,  "="&amp;$A20)</f>
        <v>2</v>
      </c>
      <c r="D20" s="6">
        <f>SUMIFS(Concentrado!E$2:E769, Concentrado!$A$2:$A769, "=Colima", Concentrado!$B$2:$B769,  "="&amp;$A20)</f>
        <v>0</v>
      </c>
      <c r="E20" s="6">
        <f>SUMIFS(Concentrado!F$2:F769, Concentrado!$A$2:$A769, "=Colima", Concentrado!$B$2:$B769,  "="&amp;$A20)</f>
        <v>0</v>
      </c>
      <c r="F20" s="6">
        <f>SUMIFS(Concentrado!G$2:G769, Concentrado!$A$2:$A769, "=Colima", Concentrado!$B$2:$B769,  "="&amp;$A20)</f>
        <v>14</v>
      </c>
    </row>
    <row r="21" spans="1:6" x14ac:dyDescent="0.25">
      <c r="A21" s="5" t="s">
        <v>24</v>
      </c>
      <c r="B21" s="6">
        <f>SUMIFS(Concentrado!C$2:C769, Concentrado!$A$2:$A769, "=Colima", Concentrado!$B$2:$B769,  "="&amp;$A21)</f>
        <v>3</v>
      </c>
      <c r="C21" s="6">
        <f>SUMIFS(Concentrado!D$2:D769, Concentrado!$A$2:$A769, "=Colima", Concentrado!$B$2:$B769,  "="&amp;$A21)</f>
        <v>2</v>
      </c>
      <c r="D21" s="6">
        <f>SUMIFS(Concentrado!E$2:E769, Concentrado!$A$2:$A769, "=Colima", Concentrado!$B$2:$B769,  "="&amp;$A21)</f>
        <v>0</v>
      </c>
      <c r="E21" s="6">
        <f>SUMIFS(Concentrado!F$2:F769, Concentrado!$A$2:$A769, "=Colima", Concentrado!$B$2:$B769,  "="&amp;$A21)</f>
        <v>0</v>
      </c>
      <c r="F21" s="6">
        <f>SUMIFS(Concentrado!G$2:G769, Concentrado!$A$2:$A769, "=Colima", Concentrado!$B$2:$B769,  "="&amp;$A21)</f>
        <v>5</v>
      </c>
    </row>
    <row r="22" spans="1:6" x14ac:dyDescent="0.25">
      <c r="A22" s="5" t="s">
        <v>25</v>
      </c>
      <c r="B22" s="6">
        <f>SUMIFS(Concentrado!C$2:C769, Concentrado!$A$2:$A769, "=Colima", Concentrado!$B$2:$B769,  "="&amp;$A22)</f>
        <v>1</v>
      </c>
      <c r="C22" s="6">
        <f>SUMIFS(Concentrado!D$2:D769, Concentrado!$A$2:$A769, "=Colima", Concentrado!$B$2:$B769,  "="&amp;$A22)</f>
        <v>0</v>
      </c>
      <c r="D22" s="6">
        <f>SUMIFS(Concentrado!E$2:E769, Concentrado!$A$2:$A769, "=Colima", Concentrado!$B$2:$B769,  "="&amp;$A22)</f>
        <v>0</v>
      </c>
      <c r="E22" s="6">
        <f>SUMIFS(Concentrado!F$2:F769, Concentrado!$A$2:$A769, "=Colima", Concentrado!$B$2:$B769,  "="&amp;$A22)</f>
        <v>0</v>
      </c>
      <c r="F22" s="6">
        <f>SUMIFS(Concentrado!G$2:G769, Concentrado!$A$2:$A769, "=Colima", Concentrado!$B$2:$B769,  "="&amp;$A22)</f>
        <v>1</v>
      </c>
    </row>
    <row r="23" spans="1:6" x14ac:dyDescent="0.25">
      <c r="A23" s="5" t="s">
        <v>34</v>
      </c>
      <c r="B23" s="6">
        <f>SUMIFS(Concentrado!C$2:C769, Concentrado!$A$2:$A769, "=Colima", Concentrado!$B$2:$B769,  "="&amp;$A23)</f>
        <v>0</v>
      </c>
      <c r="C23" s="6">
        <f>SUMIFS(Concentrado!D$2:D769, Concentrado!$A$2:$A769, "=Colima", Concentrado!$B$2:$B769,  "="&amp;$A23)</f>
        <v>0</v>
      </c>
      <c r="D23" s="6">
        <f>SUMIFS(Concentrado!E$2:E769, Concentrado!$A$2:$A769, "=Colima", Concentrado!$B$2:$B769,  "="&amp;$A23)</f>
        <v>0</v>
      </c>
      <c r="E23" s="6">
        <f>SUMIFS(Concentrado!F$2:F769, Concentrado!$A$2:$A769, "=Colima", Concentrado!$B$2:$B769,  "="&amp;$A23)</f>
        <v>0</v>
      </c>
      <c r="F23" s="6">
        <f>SUMIFS(Concentrado!G$2:G769, Concentrado!$A$2:$A769, "=Colima",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"=Colima", Concentrado!$B$2:$B769,  "="&amp;$A24)</f>
        <v>0</v>
      </c>
      <c r="C24" s="6">
        <f>SUMIFS(Concentrado!D$2:D769, Concentrado!$A$2:$A769, "=Colima", Concentrado!$B$2:$B769,  "="&amp;$A24)</f>
        <v>0</v>
      </c>
      <c r="D24" s="6">
        <f>SUMIFS(Concentrado!E$2:E769, Concentrado!$A$2:$A769, "=Colima", Concentrado!$B$2:$B769,  "="&amp;$A24)</f>
        <v>0</v>
      </c>
      <c r="E24" s="6">
        <f>SUMIFS(Concentrado!F$2:F769, Concentrado!$A$2:$A769, "=Colima", Concentrado!$B$2:$B769,  "="&amp;$A24)</f>
        <v>0</v>
      </c>
      <c r="F24" s="6">
        <f>SUMIFS(Concentrado!G$2:G769, Concentrado!$A$2:$A769, "=Colima", Concentrado!$B$2:$B769,  "="&amp;$A24)</f>
        <v>0</v>
      </c>
    </row>
    <row r="25" spans="1:6" x14ac:dyDescent="0.25">
      <c r="A25" s="7" t="s">
        <v>28</v>
      </c>
      <c r="B25" s="8">
        <f>SUMIFS(Concentrado!C$2:C769, Concentrado!$A$2:$A769, "=Colima", Concentrado!$B$2:$B769,  "="&amp;$A25)</f>
        <v>3275</v>
      </c>
      <c r="C25" s="8">
        <f>SUMIFS(Concentrado!D$2:D769, Concentrado!$A$2:$A769, "=Colima", Concentrado!$B$2:$B769,  "="&amp;$A25)</f>
        <v>2502</v>
      </c>
      <c r="D25" s="8">
        <f>SUMIFS(Concentrado!E$2:E769, Concentrado!$A$2:$A769, "=Colima", Concentrado!$B$2:$B769,  "="&amp;$A25)</f>
        <v>0</v>
      </c>
      <c r="E25" s="8">
        <f>SUMIFS(Concentrado!F$2:F769, Concentrado!$A$2:$A769, "=Colima", Concentrado!$B$2:$B769,  "="&amp;$A25)</f>
        <v>0</v>
      </c>
      <c r="F25" s="8">
        <f>SUMIFS(Concentrado!G$2:G769, Concentrado!$A$2:$A769, "=Colima", Concentrado!$B$2:$B769,  "="&amp;$A25)</f>
        <v>5777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"=Durango", Concentrado!$B$2:$B769,  "="&amp;$A2)</f>
        <v>66</v>
      </c>
      <c r="C2" s="6">
        <f>SUMIFS(Concentrado!D$2:D769, Concentrado!$A$2:$A769, "=Durango", Concentrado!$B$2:$B769,  "="&amp;$A2)</f>
        <v>46</v>
      </c>
      <c r="D2" s="6">
        <f>SUMIFS(Concentrado!E$2:E769, Concentrado!$A$2:$A769, "=Durango", Concentrado!$B$2:$B769,  "="&amp;$A2)</f>
        <v>0</v>
      </c>
      <c r="E2" s="6">
        <f>SUMIFS(Concentrado!F$2:F769, Concentrado!$A$2:$A769, "=Durango", Concentrado!$B$2:$B769,  "="&amp;$A2)</f>
        <v>0</v>
      </c>
      <c r="F2" s="6">
        <f>SUMIFS(Concentrado!G$2:G769, Concentrado!$A$2:$A769, "=Durango", Concentrado!$B$2:$B769,  "="&amp;$A2)</f>
        <v>112</v>
      </c>
    </row>
    <row r="3" spans="1:6" x14ac:dyDescent="0.25">
      <c r="A3" s="5" t="s">
        <v>6</v>
      </c>
      <c r="B3" s="6">
        <f>SUMIFS(Concentrado!C$2:C769, Concentrado!$A$2:$A769, "=Durango", Concentrado!$B$2:$B769,  "="&amp;$A3)</f>
        <v>503</v>
      </c>
      <c r="C3" s="6">
        <f>SUMIFS(Concentrado!D$2:D769, Concentrado!$A$2:$A769, "=Durango", Concentrado!$B$2:$B769,  "="&amp;$A3)</f>
        <v>353</v>
      </c>
      <c r="D3" s="6">
        <f>SUMIFS(Concentrado!E$2:E769, Concentrado!$A$2:$A769, "=Durango", Concentrado!$B$2:$B769,  "="&amp;$A3)</f>
        <v>0</v>
      </c>
      <c r="E3" s="6">
        <f>SUMIFS(Concentrado!F$2:F769, Concentrado!$A$2:$A769, "=Durango", Concentrado!$B$2:$B769,  "="&amp;$A3)</f>
        <v>0</v>
      </c>
      <c r="F3" s="6">
        <f>SUMIFS(Concentrado!G$2:G769, Concentrado!$A$2:$A769, "=Durango", Concentrado!$B$2:$B769,  "="&amp;$A3)</f>
        <v>856</v>
      </c>
    </row>
    <row r="4" spans="1:6" x14ac:dyDescent="0.25">
      <c r="A4" s="5" t="s">
        <v>15</v>
      </c>
      <c r="B4" s="6">
        <f>SUMIFS(Concentrado!C$2:C769, Concentrado!$A$2:$A769, "=Durango", Concentrado!$B$2:$B769,  "="&amp;$A4)</f>
        <v>646</v>
      </c>
      <c r="C4" s="6">
        <f>SUMIFS(Concentrado!D$2:D769, Concentrado!$A$2:$A769, "=Durango", Concentrado!$B$2:$B769,  "="&amp;$A4)</f>
        <v>328</v>
      </c>
      <c r="D4" s="6">
        <f>SUMIFS(Concentrado!E$2:E769, Concentrado!$A$2:$A769, "=Durango", Concentrado!$B$2:$B769,  "="&amp;$A4)</f>
        <v>0</v>
      </c>
      <c r="E4" s="6">
        <f>SUMIFS(Concentrado!F$2:F769, Concentrado!$A$2:$A769, "=Durango", Concentrado!$B$2:$B769,  "="&amp;$A4)</f>
        <v>0</v>
      </c>
      <c r="F4" s="6">
        <f>SUMIFS(Concentrado!G$2:G769, Concentrado!$A$2:$A769, "=Durango", Concentrado!$B$2:$B769,  "="&amp;$A4)</f>
        <v>974</v>
      </c>
    </row>
    <row r="5" spans="1:6" x14ac:dyDescent="0.25">
      <c r="A5" s="5" t="s">
        <v>7</v>
      </c>
      <c r="B5" s="6">
        <f>SUMIFS(Concentrado!C$2:C769, Concentrado!$A$2:$A769, "=Durango", Concentrado!$B$2:$B769,  "="&amp;$A5)</f>
        <v>751</v>
      </c>
      <c r="C5" s="6">
        <f>SUMIFS(Concentrado!D$2:D769, Concentrado!$A$2:$A769, "=Durango", Concentrado!$B$2:$B769,  "="&amp;$A5)</f>
        <v>371</v>
      </c>
      <c r="D5" s="6">
        <f>SUMIFS(Concentrado!E$2:E769, Concentrado!$A$2:$A769, "=Durango", Concentrado!$B$2:$B769,  "="&amp;$A5)</f>
        <v>0</v>
      </c>
      <c r="E5" s="6">
        <f>SUMIFS(Concentrado!F$2:F769, Concentrado!$A$2:$A769, "=Durango", Concentrado!$B$2:$B769,  "="&amp;$A5)</f>
        <v>0</v>
      </c>
      <c r="F5" s="6">
        <f>SUMIFS(Concentrado!G$2:G769, Concentrado!$A$2:$A769, "=Durango", Concentrado!$B$2:$B769,  "="&amp;$A5)</f>
        <v>1122</v>
      </c>
    </row>
    <row r="6" spans="1:6" x14ac:dyDescent="0.25">
      <c r="A6" s="5" t="s">
        <v>8</v>
      </c>
      <c r="B6" s="6">
        <f>SUMIFS(Concentrado!C$2:C769, Concentrado!$A$2:$A769, "=Durango", Concentrado!$B$2:$B769,  "="&amp;$A6)</f>
        <v>643</v>
      </c>
      <c r="C6" s="6">
        <f>SUMIFS(Concentrado!D$2:D769, Concentrado!$A$2:$A769, "=Durango", Concentrado!$B$2:$B769,  "="&amp;$A6)</f>
        <v>345</v>
      </c>
      <c r="D6" s="6">
        <f>SUMIFS(Concentrado!E$2:E769, Concentrado!$A$2:$A769, "=Durango", Concentrado!$B$2:$B769,  "="&amp;$A6)</f>
        <v>0</v>
      </c>
      <c r="E6" s="6">
        <f>SUMIFS(Concentrado!F$2:F769, Concentrado!$A$2:$A769, "=Durango", Concentrado!$B$2:$B769,  "="&amp;$A6)</f>
        <v>0</v>
      </c>
      <c r="F6" s="6">
        <f>SUMIFS(Concentrado!G$2:G769, Concentrado!$A$2:$A769, "=Durango", Concentrado!$B$2:$B769,  "="&amp;$A6)</f>
        <v>988</v>
      </c>
    </row>
    <row r="7" spans="1:6" x14ac:dyDescent="0.25">
      <c r="A7" s="5" t="s">
        <v>9</v>
      </c>
      <c r="B7" s="6">
        <f>SUMIFS(Concentrado!C$2:C769, Concentrado!$A$2:$A769, "=Durango", Concentrado!$B$2:$B769,  "="&amp;$A7)</f>
        <v>473</v>
      </c>
      <c r="C7" s="6">
        <f>SUMIFS(Concentrado!D$2:D769, Concentrado!$A$2:$A769, "=Durango", Concentrado!$B$2:$B769,  "="&amp;$A7)</f>
        <v>307</v>
      </c>
      <c r="D7" s="6">
        <f>SUMIFS(Concentrado!E$2:E769, Concentrado!$A$2:$A769, "=Durango", Concentrado!$B$2:$B769,  "="&amp;$A7)</f>
        <v>0</v>
      </c>
      <c r="E7" s="6">
        <f>SUMIFS(Concentrado!F$2:F769, Concentrado!$A$2:$A769, "=Durango", Concentrado!$B$2:$B769,  "="&amp;$A7)</f>
        <v>0</v>
      </c>
      <c r="F7" s="6">
        <f>SUMIFS(Concentrado!G$2:G769, Concentrado!$A$2:$A769, "=Durango", Concentrado!$B$2:$B769,  "="&amp;$A7)</f>
        <v>780</v>
      </c>
    </row>
    <row r="8" spans="1:6" x14ac:dyDescent="0.25">
      <c r="A8" s="5" t="s">
        <v>10</v>
      </c>
      <c r="B8" s="6">
        <f>SUMIFS(Concentrado!C$2:C769, Concentrado!$A$2:$A769, "=Durango", Concentrado!$B$2:$B769,  "="&amp;$A8)</f>
        <v>397</v>
      </c>
      <c r="C8" s="6">
        <f>SUMIFS(Concentrado!D$2:D769, Concentrado!$A$2:$A769, "=Durango", Concentrado!$B$2:$B769,  "="&amp;$A8)</f>
        <v>279</v>
      </c>
      <c r="D8" s="6">
        <f>SUMIFS(Concentrado!E$2:E769, Concentrado!$A$2:$A769, "=Durango", Concentrado!$B$2:$B769,  "="&amp;$A8)</f>
        <v>0</v>
      </c>
      <c r="E8" s="6">
        <f>SUMIFS(Concentrado!F$2:F769, Concentrado!$A$2:$A769, "=Durango", Concentrado!$B$2:$B769,  "="&amp;$A8)</f>
        <v>0</v>
      </c>
      <c r="F8" s="6">
        <f>SUMIFS(Concentrado!G$2:G769, Concentrado!$A$2:$A769, "=Durango", Concentrado!$B$2:$B769,  "="&amp;$A8)</f>
        <v>676</v>
      </c>
    </row>
    <row r="9" spans="1:6" x14ac:dyDescent="0.25">
      <c r="A9" s="5" t="s">
        <v>11</v>
      </c>
      <c r="B9" s="6">
        <f>SUMIFS(Concentrado!C$2:C769, Concentrado!$A$2:$A769, "=Durango", Concentrado!$B$2:$B769,  "="&amp;$A9)</f>
        <v>343</v>
      </c>
      <c r="C9" s="6">
        <f>SUMIFS(Concentrado!D$2:D769, Concentrado!$A$2:$A769, "=Durango", Concentrado!$B$2:$B769,  "="&amp;$A9)</f>
        <v>194</v>
      </c>
      <c r="D9" s="6">
        <f>SUMIFS(Concentrado!E$2:E769, Concentrado!$A$2:$A769, "=Durango", Concentrado!$B$2:$B769,  "="&amp;$A9)</f>
        <v>0</v>
      </c>
      <c r="E9" s="6">
        <f>SUMIFS(Concentrado!F$2:F769, Concentrado!$A$2:$A769, "=Durango", Concentrado!$B$2:$B769,  "="&amp;$A9)</f>
        <v>0</v>
      </c>
      <c r="F9" s="6">
        <f>SUMIFS(Concentrado!G$2:G769, Concentrado!$A$2:$A769, "=Durango", Concentrado!$B$2:$B769,  "="&amp;$A9)</f>
        <v>537</v>
      </c>
    </row>
    <row r="10" spans="1:6" x14ac:dyDescent="0.25">
      <c r="A10" s="5" t="s">
        <v>12</v>
      </c>
      <c r="B10" s="6">
        <f>SUMIFS(Concentrado!C$2:C769, Concentrado!$A$2:$A769, "=Durango", Concentrado!$B$2:$B769,  "="&amp;$A10)</f>
        <v>265</v>
      </c>
      <c r="C10" s="6">
        <f>SUMIFS(Concentrado!D$2:D769, Concentrado!$A$2:$A769, "=Durango", Concentrado!$B$2:$B769,  "="&amp;$A10)</f>
        <v>177</v>
      </c>
      <c r="D10" s="6">
        <f>SUMIFS(Concentrado!E$2:E769, Concentrado!$A$2:$A769, "=Durango", Concentrado!$B$2:$B769,  "="&amp;$A10)</f>
        <v>0</v>
      </c>
      <c r="E10" s="6">
        <f>SUMIFS(Concentrado!F$2:F769, Concentrado!$A$2:$A769, "=Durango", Concentrado!$B$2:$B769,  "="&amp;$A10)</f>
        <v>0</v>
      </c>
      <c r="F10" s="6">
        <f>SUMIFS(Concentrado!G$2:G769, Concentrado!$A$2:$A769, "=Durango", Concentrado!$B$2:$B769,  "="&amp;$A10)</f>
        <v>442</v>
      </c>
    </row>
    <row r="11" spans="1:6" x14ac:dyDescent="0.25">
      <c r="A11" s="5" t="s">
        <v>13</v>
      </c>
      <c r="B11" s="6">
        <f>SUMIFS(Concentrado!C$2:C769, Concentrado!$A$2:$A769, "=Durango", Concentrado!$B$2:$B769,  "="&amp;$A11)</f>
        <v>254</v>
      </c>
      <c r="C11" s="6">
        <f>SUMIFS(Concentrado!D$2:D769, Concentrado!$A$2:$A769, "=Durango", Concentrado!$B$2:$B769,  "="&amp;$A11)</f>
        <v>166</v>
      </c>
      <c r="D11" s="6">
        <f>SUMIFS(Concentrado!E$2:E769, Concentrado!$A$2:$A769, "=Durango", Concentrado!$B$2:$B769,  "="&amp;$A11)</f>
        <v>0</v>
      </c>
      <c r="E11" s="6">
        <f>SUMIFS(Concentrado!F$2:F769, Concentrado!$A$2:$A769, "=Durango", Concentrado!$B$2:$B769,  "="&amp;$A11)</f>
        <v>0</v>
      </c>
      <c r="F11" s="6">
        <f>SUMIFS(Concentrado!G$2:G769, Concentrado!$A$2:$A769, "=Durango", Concentrado!$B$2:$B769,  "="&amp;$A11)</f>
        <v>420</v>
      </c>
    </row>
    <row r="12" spans="1:6" x14ac:dyDescent="0.25">
      <c r="A12" s="5" t="s">
        <v>14</v>
      </c>
      <c r="B12" s="6">
        <f>SUMIFS(Concentrado!C$2:C769, Concentrado!$A$2:$A769, "=Durango", Concentrado!$B$2:$B769,  "="&amp;$A12)</f>
        <v>270</v>
      </c>
      <c r="C12" s="6">
        <f>SUMIFS(Concentrado!D$2:D769, Concentrado!$A$2:$A769, "=Durango", Concentrado!$B$2:$B769,  "="&amp;$A12)</f>
        <v>153</v>
      </c>
      <c r="D12" s="6">
        <f>SUMIFS(Concentrado!E$2:E769, Concentrado!$A$2:$A769, "=Durango", Concentrado!$B$2:$B769,  "="&amp;$A12)</f>
        <v>0</v>
      </c>
      <c r="E12" s="6">
        <f>SUMIFS(Concentrado!F$2:F769, Concentrado!$A$2:$A769, "=Durango", Concentrado!$B$2:$B769,  "="&amp;$A12)</f>
        <v>0</v>
      </c>
      <c r="F12" s="6">
        <f>SUMIFS(Concentrado!G$2:G769, Concentrado!$A$2:$A769, "=Durango", Concentrado!$B$2:$B769,  "="&amp;$A12)</f>
        <v>423</v>
      </c>
    </row>
    <row r="13" spans="1:6" x14ac:dyDescent="0.25">
      <c r="A13" s="5" t="s">
        <v>16</v>
      </c>
      <c r="B13" s="6">
        <f>SUMIFS(Concentrado!C$2:C769, Concentrado!$A$2:$A769, "=Durango", Concentrado!$B$2:$B769,  "="&amp;$A13)</f>
        <v>203</v>
      </c>
      <c r="C13" s="6">
        <f>SUMIFS(Concentrado!D$2:D769, Concentrado!$A$2:$A769, "=Durango", Concentrado!$B$2:$B769,  "="&amp;$A13)</f>
        <v>147</v>
      </c>
      <c r="D13" s="6">
        <f>SUMIFS(Concentrado!E$2:E769, Concentrado!$A$2:$A769, "=Durango", Concentrado!$B$2:$B769,  "="&amp;$A13)</f>
        <v>0</v>
      </c>
      <c r="E13" s="6">
        <f>SUMIFS(Concentrado!F$2:F769, Concentrado!$A$2:$A769, "=Durango", Concentrado!$B$2:$B769,  "="&amp;$A13)</f>
        <v>0</v>
      </c>
      <c r="F13" s="6">
        <f>SUMIFS(Concentrado!G$2:G769, Concentrado!$A$2:$A769, "=Durango", Concentrado!$B$2:$B769,  "="&amp;$A13)</f>
        <v>350</v>
      </c>
    </row>
    <row r="14" spans="1:6" x14ac:dyDescent="0.25">
      <c r="A14" s="5" t="s">
        <v>17</v>
      </c>
      <c r="B14" s="6">
        <f>SUMIFS(Concentrado!C$2:C769, Concentrado!$A$2:$A769, "=Durango", Concentrado!$B$2:$B769,  "="&amp;$A14)</f>
        <v>126</v>
      </c>
      <c r="C14" s="6">
        <f>SUMIFS(Concentrado!D$2:D769, Concentrado!$A$2:$A769, "=Durango", Concentrado!$B$2:$B769,  "="&amp;$A14)</f>
        <v>112</v>
      </c>
      <c r="D14" s="6">
        <f>SUMIFS(Concentrado!E$2:E769, Concentrado!$A$2:$A769, "=Durango", Concentrado!$B$2:$B769,  "="&amp;$A14)</f>
        <v>0</v>
      </c>
      <c r="E14" s="6">
        <f>SUMIFS(Concentrado!F$2:F769, Concentrado!$A$2:$A769, "=Durango", Concentrado!$B$2:$B769,  "="&amp;$A14)</f>
        <v>0</v>
      </c>
      <c r="F14" s="6">
        <f>SUMIFS(Concentrado!G$2:G769, Concentrado!$A$2:$A769, "=Durango", Concentrado!$B$2:$B769,  "="&amp;$A14)</f>
        <v>238</v>
      </c>
    </row>
    <row r="15" spans="1:6" x14ac:dyDescent="0.25">
      <c r="A15" s="5" t="s">
        <v>18</v>
      </c>
      <c r="B15" s="6">
        <f>SUMIFS(Concentrado!C$2:C769, Concentrado!$A$2:$A769, "=Durango", Concentrado!$B$2:$B769,  "="&amp;$A15)</f>
        <v>121</v>
      </c>
      <c r="C15" s="6">
        <f>SUMIFS(Concentrado!D$2:D769, Concentrado!$A$2:$A769, "=Durango", Concentrado!$B$2:$B769,  "="&amp;$A15)</f>
        <v>92</v>
      </c>
      <c r="D15" s="6">
        <f>SUMIFS(Concentrado!E$2:E769, Concentrado!$A$2:$A769, "=Durango", Concentrado!$B$2:$B769,  "="&amp;$A15)</f>
        <v>0</v>
      </c>
      <c r="E15" s="6">
        <f>SUMIFS(Concentrado!F$2:F769, Concentrado!$A$2:$A769, "=Durango", Concentrado!$B$2:$B769,  "="&amp;$A15)</f>
        <v>0</v>
      </c>
      <c r="F15" s="6">
        <f>SUMIFS(Concentrado!G$2:G769, Concentrado!$A$2:$A769, "=Durango", Concentrado!$B$2:$B769,  "="&amp;$A15)</f>
        <v>213</v>
      </c>
    </row>
    <row r="16" spans="1:6" x14ac:dyDescent="0.25">
      <c r="A16" s="5" t="s">
        <v>19</v>
      </c>
      <c r="B16" s="6">
        <f>SUMIFS(Concentrado!C$2:C769, Concentrado!$A$2:$A769, "=Durango", Concentrado!$B$2:$B769,  "="&amp;$A16)</f>
        <v>77</v>
      </c>
      <c r="C16" s="6">
        <f>SUMIFS(Concentrado!D$2:D769, Concentrado!$A$2:$A769, "=Durango", Concentrado!$B$2:$B769,  "="&amp;$A16)</f>
        <v>75</v>
      </c>
      <c r="D16" s="6">
        <f>SUMIFS(Concentrado!E$2:E769, Concentrado!$A$2:$A769, "=Durango", Concentrado!$B$2:$B769,  "="&amp;$A16)</f>
        <v>0</v>
      </c>
      <c r="E16" s="6">
        <f>SUMIFS(Concentrado!F$2:F769, Concentrado!$A$2:$A769, "=Durango", Concentrado!$B$2:$B769,  "="&amp;$A16)</f>
        <v>0</v>
      </c>
      <c r="F16" s="6">
        <f>SUMIFS(Concentrado!G$2:G769, Concentrado!$A$2:$A769, "=Durango", Concentrado!$B$2:$B769,  "="&amp;$A16)</f>
        <v>152</v>
      </c>
    </row>
    <row r="17" spans="1:6" x14ac:dyDescent="0.25">
      <c r="A17" s="5" t="s">
        <v>20</v>
      </c>
      <c r="B17" s="6">
        <f>SUMIFS(Concentrado!C$2:C769, Concentrado!$A$2:$A769, "=Durango", Concentrado!$B$2:$B769,  "="&amp;$A17)</f>
        <v>57</v>
      </c>
      <c r="C17" s="6">
        <f>SUMIFS(Concentrado!D$2:D769, Concentrado!$A$2:$A769, "=Durango", Concentrado!$B$2:$B769,  "="&amp;$A17)</f>
        <v>65</v>
      </c>
      <c r="D17" s="6">
        <f>SUMIFS(Concentrado!E$2:E769, Concentrado!$A$2:$A769, "=Durango", Concentrado!$B$2:$B769,  "="&amp;$A17)</f>
        <v>0</v>
      </c>
      <c r="E17" s="6">
        <f>SUMIFS(Concentrado!F$2:F769, Concentrado!$A$2:$A769, "=Durango", Concentrado!$B$2:$B769,  "="&amp;$A17)</f>
        <v>0</v>
      </c>
      <c r="F17" s="6">
        <f>SUMIFS(Concentrado!G$2:G769, Concentrado!$A$2:$A769, "=Durango", Concentrado!$B$2:$B769,  "="&amp;$A17)</f>
        <v>122</v>
      </c>
    </row>
    <row r="18" spans="1:6" x14ac:dyDescent="0.25">
      <c r="A18" s="5" t="s">
        <v>21</v>
      </c>
      <c r="B18" s="6">
        <f>SUMIFS(Concentrado!C$2:C769, Concentrado!$A$2:$A769, "=Durango", Concentrado!$B$2:$B769,  "="&amp;$A18)</f>
        <v>49</v>
      </c>
      <c r="C18" s="6">
        <f>SUMIFS(Concentrado!D$2:D769, Concentrado!$A$2:$A769, "=Durango", Concentrado!$B$2:$B769,  "="&amp;$A18)</f>
        <v>56</v>
      </c>
      <c r="D18" s="6">
        <f>SUMIFS(Concentrado!E$2:E769, Concentrado!$A$2:$A769, "=Durango", Concentrado!$B$2:$B769,  "="&amp;$A18)</f>
        <v>0</v>
      </c>
      <c r="E18" s="6">
        <f>SUMIFS(Concentrado!F$2:F769, Concentrado!$A$2:$A769, "=Durango", Concentrado!$B$2:$B769,  "="&amp;$A18)</f>
        <v>0</v>
      </c>
      <c r="F18" s="6">
        <f>SUMIFS(Concentrado!G$2:G769, Concentrado!$A$2:$A769, "=Durango", Concentrado!$B$2:$B769,  "="&amp;$A18)</f>
        <v>105</v>
      </c>
    </row>
    <row r="19" spans="1:6" x14ac:dyDescent="0.25">
      <c r="A19" s="5" t="s">
        <v>22</v>
      </c>
      <c r="B19" s="6">
        <f>SUMIFS(Concentrado!C$2:C769, Concentrado!$A$2:$A769, "=Durango", Concentrado!$B$2:$B769,  "="&amp;$A19)</f>
        <v>30</v>
      </c>
      <c r="C19" s="6">
        <f>SUMIFS(Concentrado!D$2:D769, Concentrado!$A$2:$A769, "=Durango", Concentrado!$B$2:$B769,  "="&amp;$A19)</f>
        <v>37</v>
      </c>
      <c r="D19" s="6">
        <f>SUMIFS(Concentrado!E$2:E769, Concentrado!$A$2:$A769, "=Durango", Concentrado!$B$2:$B769,  "="&amp;$A19)</f>
        <v>0</v>
      </c>
      <c r="E19" s="6">
        <f>SUMIFS(Concentrado!F$2:F769, Concentrado!$A$2:$A769, "=Durango", Concentrado!$B$2:$B769,  "="&amp;$A19)</f>
        <v>0</v>
      </c>
      <c r="F19" s="6">
        <f>SUMIFS(Concentrado!G$2:G769, Concentrado!$A$2:$A769, "=Durango", Concentrado!$B$2:$B769,  "="&amp;$A19)</f>
        <v>67</v>
      </c>
    </row>
    <row r="20" spans="1:6" x14ac:dyDescent="0.25">
      <c r="A20" s="5" t="s">
        <v>23</v>
      </c>
      <c r="B20" s="6">
        <f>SUMIFS(Concentrado!C$2:C769, Concentrado!$A$2:$A769, "=Durango", Concentrado!$B$2:$B769,  "="&amp;$A20)</f>
        <v>14</v>
      </c>
      <c r="C20" s="6">
        <f>SUMIFS(Concentrado!D$2:D769, Concentrado!$A$2:$A769, "=Durango", Concentrado!$B$2:$B769,  "="&amp;$A20)</f>
        <v>26</v>
      </c>
      <c r="D20" s="6">
        <f>SUMIFS(Concentrado!E$2:E769, Concentrado!$A$2:$A769, "=Durango", Concentrado!$B$2:$B769,  "="&amp;$A20)</f>
        <v>0</v>
      </c>
      <c r="E20" s="6">
        <f>SUMIFS(Concentrado!F$2:F769, Concentrado!$A$2:$A769, "=Durango", Concentrado!$B$2:$B769,  "="&amp;$A20)</f>
        <v>0</v>
      </c>
      <c r="F20" s="6">
        <f>SUMIFS(Concentrado!G$2:G769, Concentrado!$A$2:$A769, "=Durango", Concentrado!$B$2:$B769,  "="&amp;$A20)</f>
        <v>40</v>
      </c>
    </row>
    <row r="21" spans="1:6" x14ac:dyDescent="0.25">
      <c r="A21" s="5" t="s">
        <v>24</v>
      </c>
      <c r="B21" s="6">
        <f>SUMIFS(Concentrado!C$2:C769, Concentrado!$A$2:$A769, "=Durango", Concentrado!$B$2:$B769,  "="&amp;$A21)</f>
        <v>9</v>
      </c>
      <c r="C21" s="6">
        <f>SUMIFS(Concentrado!D$2:D769, Concentrado!$A$2:$A769, "=Durango", Concentrado!$B$2:$B769,  "="&amp;$A21)</f>
        <v>10</v>
      </c>
      <c r="D21" s="6">
        <f>SUMIFS(Concentrado!E$2:E769, Concentrado!$A$2:$A769, "=Durango", Concentrado!$B$2:$B769,  "="&amp;$A21)</f>
        <v>0</v>
      </c>
      <c r="E21" s="6">
        <f>SUMIFS(Concentrado!F$2:F769, Concentrado!$A$2:$A769, "=Durango", Concentrado!$B$2:$B769,  "="&amp;$A21)</f>
        <v>0</v>
      </c>
      <c r="F21" s="6">
        <f>SUMIFS(Concentrado!G$2:G769, Concentrado!$A$2:$A769, "=Durango", Concentrado!$B$2:$B769,  "="&amp;$A21)</f>
        <v>19</v>
      </c>
    </row>
    <row r="22" spans="1:6" x14ac:dyDescent="0.25">
      <c r="A22" s="5" t="s">
        <v>25</v>
      </c>
      <c r="B22" s="6">
        <f>SUMIFS(Concentrado!C$2:C769, Concentrado!$A$2:$A769, "=Durango", Concentrado!$B$2:$B769,  "="&amp;$A22)</f>
        <v>2</v>
      </c>
      <c r="C22" s="6">
        <f>SUMIFS(Concentrado!D$2:D769, Concentrado!$A$2:$A769, "=Durango", Concentrado!$B$2:$B769,  "="&amp;$A22)</f>
        <v>1</v>
      </c>
      <c r="D22" s="6">
        <f>SUMIFS(Concentrado!E$2:E769, Concentrado!$A$2:$A769, "=Durango", Concentrado!$B$2:$B769,  "="&amp;$A22)</f>
        <v>0</v>
      </c>
      <c r="E22" s="6">
        <f>SUMIFS(Concentrado!F$2:F769, Concentrado!$A$2:$A769, "=Durango", Concentrado!$B$2:$B769,  "="&amp;$A22)</f>
        <v>0</v>
      </c>
      <c r="F22" s="6">
        <f>SUMIFS(Concentrado!G$2:G769, Concentrado!$A$2:$A769, "=Durango", Concentrado!$B$2:$B769,  "="&amp;$A22)</f>
        <v>3</v>
      </c>
    </row>
    <row r="23" spans="1:6" x14ac:dyDescent="0.25">
      <c r="A23" s="5" t="s">
        <v>34</v>
      </c>
      <c r="B23" s="6">
        <f>SUMIFS(Concentrado!C$2:C769, Concentrado!$A$2:$A769, "=Durango", Concentrado!$B$2:$B769,  "="&amp;$A23)</f>
        <v>0</v>
      </c>
      <c r="C23" s="6">
        <f>SUMIFS(Concentrado!D$2:D769, Concentrado!$A$2:$A769, "=Durango", Concentrado!$B$2:$B769,  "="&amp;$A23)</f>
        <v>0</v>
      </c>
      <c r="D23" s="6">
        <f>SUMIFS(Concentrado!E$2:E769, Concentrado!$A$2:$A769, "=Durango", Concentrado!$B$2:$B769,  "="&amp;$A23)</f>
        <v>0</v>
      </c>
      <c r="E23" s="6">
        <f>SUMIFS(Concentrado!F$2:F769, Concentrado!$A$2:$A769, "=Durango", Concentrado!$B$2:$B769,  "="&amp;$A23)</f>
        <v>0</v>
      </c>
      <c r="F23" s="6">
        <f>SUMIFS(Concentrado!G$2:G769, Concentrado!$A$2:$A769, "=Durango",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"=Durango", Concentrado!$B$2:$B769,  "="&amp;$A24)</f>
        <v>4</v>
      </c>
      <c r="C24" s="6">
        <f>SUMIFS(Concentrado!D$2:D769, Concentrado!$A$2:$A769, "=Durango", Concentrado!$B$2:$B769,  "="&amp;$A24)</f>
        <v>2</v>
      </c>
      <c r="D24" s="6">
        <f>SUMIFS(Concentrado!E$2:E769, Concentrado!$A$2:$A769, "=Durango", Concentrado!$B$2:$B769,  "="&amp;$A24)</f>
        <v>0</v>
      </c>
      <c r="E24" s="6">
        <f>SUMIFS(Concentrado!F$2:F769, Concentrado!$A$2:$A769, "=Durango", Concentrado!$B$2:$B769,  "="&amp;$A24)</f>
        <v>0</v>
      </c>
      <c r="F24" s="6">
        <f>SUMIFS(Concentrado!G$2:G769, Concentrado!$A$2:$A769, "=Durango", Concentrado!$B$2:$B769,  "="&amp;$A24)</f>
        <v>6</v>
      </c>
    </row>
    <row r="25" spans="1:6" x14ac:dyDescent="0.25">
      <c r="A25" s="7" t="s">
        <v>28</v>
      </c>
      <c r="B25" s="8">
        <f>SUMIFS(Concentrado!C$2:C769, Concentrado!$A$2:$A769, "=Durango", Concentrado!$B$2:$B769,  "="&amp;$A25)</f>
        <v>5308</v>
      </c>
      <c r="C25" s="8">
        <f>SUMIFS(Concentrado!D$2:D769, Concentrado!$A$2:$A769, "=Durango", Concentrado!$B$2:$B769,  "="&amp;$A25)</f>
        <v>3345</v>
      </c>
      <c r="D25" s="8">
        <f>SUMIFS(Concentrado!E$2:E769, Concentrado!$A$2:$A769, "=Durango", Concentrado!$B$2:$B769,  "="&amp;$A25)</f>
        <v>0</v>
      </c>
      <c r="E25" s="8">
        <f>SUMIFS(Concentrado!F$2:F769, Concentrado!$A$2:$A769, "=Durango", Concentrado!$B$2:$B769,  "="&amp;$A25)</f>
        <v>0</v>
      </c>
      <c r="F25" s="8">
        <f>SUMIFS(Concentrado!G$2:G769, Concentrado!$A$2:$A769, "=Durango", Concentrado!$B$2:$B769,  "="&amp;$A25)</f>
        <v>8653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"=Guanajuato", Concentrado!$B$2:$B769,  "="&amp;$A2)</f>
        <v>676</v>
      </c>
      <c r="C2" s="6">
        <f>SUMIFS(Concentrado!D$2:D769, Concentrado!$A$2:$A769, "=Guanajuato", Concentrado!$B$2:$B769,  "="&amp;$A2)</f>
        <v>555</v>
      </c>
      <c r="D2" s="6">
        <f>SUMIFS(Concentrado!E$2:E769, Concentrado!$A$2:$A769, "=Guanajuato", Concentrado!$B$2:$B769,  "="&amp;$A2)</f>
        <v>0</v>
      </c>
      <c r="E2" s="6">
        <f>SUMIFS(Concentrado!F$2:F769, Concentrado!$A$2:$A769, "=Guanajuato", Concentrado!$B$2:$B769,  "="&amp;$A2)</f>
        <v>2</v>
      </c>
      <c r="F2" s="6">
        <f>SUMIFS(Concentrado!G$2:G769, Concentrado!$A$2:$A769, "=Guanajuato", Concentrado!$B$2:$B769,  "="&amp;$A2)</f>
        <v>1233</v>
      </c>
    </row>
    <row r="3" spans="1:6" x14ac:dyDescent="0.25">
      <c r="A3" s="5" t="s">
        <v>6</v>
      </c>
      <c r="B3" s="6">
        <f>SUMIFS(Concentrado!C$2:C769, Concentrado!$A$2:$A769, "=Guanajuato", Concentrado!$B$2:$B769,  "="&amp;$A3)</f>
        <v>5590</v>
      </c>
      <c r="C3" s="6">
        <f>SUMIFS(Concentrado!D$2:D769, Concentrado!$A$2:$A769, "=Guanajuato", Concentrado!$B$2:$B769,  "="&amp;$A3)</f>
        <v>4372</v>
      </c>
      <c r="D3" s="6">
        <f>SUMIFS(Concentrado!E$2:E769, Concentrado!$A$2:$A769, "=Guanajuato", Concentrado!$B$2:$B769,  "="&amp;$A3)</f>
        <v>0</v>
      </c>
      <c r="E3" s="6">
        <f>SUMIFS(Concentrado!F$2:F769, Concentrado!$A$2:$A769, "=Guanajuato", Concentrado!$B$2:$B769,  "="&amp;$A3)</f>
        <v>1</v>
      </c>
      <c r="F3" s="6">
        <f>SUMIFS(Concentrado!G$2:G769, Concentrado!$A$2:$A769, "=Guanajuato", Concentrado!$B$2:$B769,  "="&amp;$A3)</f>
        <v>9963</v>
      </c>
    </row>
    <row r="4" spans="1:6" x14ac:dyDescent="0.25">
      <c r="A4" s="5" t="s">
        <v>15</v>
      </c>
      <c r="B4" s="6">
        <f>SUMIFS(Concentrado!C$2:C769, Concentrado!$A$2:$A769, "=Guanajuato", Concentrado!$B$2:$B769,  "="&amp;$A4)</f>
        <v>6263</v>
      </c>
      <c r="C4" s="6">
        <f>SUMIFS(Concentrado!D$2:D769, Concentrado!$A$2:$A769, "=Guanajuato", Concentrado!$B$2:$B769,  "="&amp;$A4)</f>
        <v>4346</v>
      </c>
      <c r="D4" s="6">
        <f>SUMIFS(Concentrado!E$2:E769, Concentrado!$A$2:$A769, "=Guanajuato", Concentrado!$B$2:$B769,  "="&amp;$A4)</f>
        <v>0</v>
      </c>
      <c r="E4" s="6">
        <f>SUMIFS(Concentrado!F$2:F769, Concentrado!$A$2:$A769, "=Guanajuato", Concentrado!$B$2:$B769,  "="&amp;$A4)</f>
        <v>0</v>
      </c>
      <c r="F4" s="6">
        <f>SUMIFS(Concentrado!G$2:G769, Concentrado!$A$2:$A769, "=Guanajuato", Concentrado!$B$2:$B769,  "="&amp;$A4)</f>
        <v>10609</v>
      </c>
    </row>
    <row r="5" spans="1:6" x14ac:dyDescent="0.25">
      <c r="A5" s="5" t="s">
        <v>7</v>
      </c>
      <c r="B5" s="6">
        <f>SUMIFS(Concentrado!C$2:C769, Concentrado!$A$2:$A769, "=Guanajuato", Concentrado!$B$2:$B769,  "="&amp;$A5)</f>
        <v>7007</v>
      </c>
      <c r="C5" s="6">
        <f>SUMIFS(Concentrado!D$2:D769, Concentrado!$A$2:$A769, "=Guanajuato", Concentrado!$B$2:$B769,  "="&amp;$A5)</f>
        <v>4793</v>
      </c>
      <c r="D5" s="6">
        <f>SUMIFS(Concentrado!E$2:E769, Concentrado!$A$2:$A769, "=Guanajuato", Concentrado!$B$2:$B769,  "="&amp;$A5)</f>
        <v>1</v>
      </c>
      <c r="E5" s="6">
        <f>SUMIFS(Concentrado!F$2:F769, Concentrado!$A$2:$A769, "=Guanajuato", Concentrado!$B$2:$B769,  "="&amp;$A5)</f>
        <v>0</v>
      </c>
      <c r="F5" s="6">
        <f>SUMIFS(Concentrado!G$2:G769, Concentrado!$A$2:$A769, "=Guanajuato", Concentrado!$B$2:$B769,  "="&amp;$A5)</f>
        <v>11801</v>
      </c>
    </row>
    <row r="6" spans="1:6" x14ac:dyDescent="0.25">
      <c r="A6" s="5" t="s">
        <v>8</v>
      </c>
      <c r="B6" s="6">
        <f>SUMIFS(Concentrado!C$2:C769, Concentrado!$A$2:$A769, "=Guanajuato", Concentrado!$B$2:$B769,  "="&amp;$A6)</f>
        <v>9612</v>
      </c>
      <c r="C6" s="6">
        <f>SUMIFS(Concentrado!D$2:D769, Concentrado!$A$2:$A769, "=Guanajuato", Concentrado!$B$2:$B769,  "="&amp;$A6)</f>
        <v>9055</v>
      </c>
      <c r="D6" s="6">
        <f>SUMIFS(Concentrado!E$2:E769, Concentrado!$A$2:$A769, "=Guanajuato", Concentrado!$B$2:$B769,  "="&amp;$A6)</f>
        <v>0</v>
      </c>
      <c r="E6" s="6">
        <f>SUMIFS(Concentrado!F$2:F769, Concentrado!$A$2:$A769, "=Guanajuato", Concentrado!$B$2:$B769,  "="&amp;$A6)</f>
        <v>3</v>
      </c>
      <c r="F6" s="6">
        <f>SUMIFS(Concentrado!G$2:G769, Concentrado!$A$2:$A769, "=Guanajuato", Concentrado!$B$2:$B769,  "="&amp;$A6)</f>
        <v>18670</v>
      </c>
    </row>
    <row r="7" spans="1:6" x14ac:dyDescent="0.25">
      <c r="A7" s="5" t="s">
        <v>9</v>
      </c>
      <c r="B7" s="6">
        <f>SUMIFS(Concentrado!C$2:C769, Concentrado!$A$2:$A769, "=Guanajuato", Concentrado!$B$2:$B769,  "="&amp;$A7)</f>
        <v>7443</v>
      </c>
      <c r="C7" s="6">
        <f>SUMIFS(Concentrado!D$2:D769, Concentrado!$A$2:$A769, "=Guanajuato", Concentrado!$B$2:$B769,  "="&amp;$A7)</f>
        <v>7709</v>
      </c>
      <c r="D7" s="6">
        <f>SUMIFS(Concentrado!E$2:E769, Concentrado!$A$2:$A769, "=Guanajuato", Concentrado!$B$2:$B769,  "="&amp;$A7)</f>
        <v>0</v>
      </c>
      <c r="E7" s="6">
        <f>SUMIFS(Concentrado!F$2:F769, Concentrado!$A$2:$A769, "=Guanajuato", Concentrado!$B$2:$B769,  "="&amp;$A7)</f>
        <v>2</v>
      </c>
      <c r="F7" s="6">
        <f>SUMIFS(Concentrado!G$2:G769, Concentrado!$A$2:$A769, "=Guanajuato", Concentrado!$B$2:$B769,  "="&amp;$A7)</f>
        <v>15154</v>
      </c>
    </row>
    <row r="8" spans="1:6" x14ac:dyDescent="0.25">
      <c r="A8" s="5" t="s">
        <v>10</v>
      </c>
      <c r="B8" s="6">
        <f>SUMIFS(Concentrado!C$2:C769, Concentrado!$A$2:$A769, "=Guanajuato", Concentrado!$B$2:$B769,  "="&amp;$A8)</f>
        <v>5507</v>
      </c>
      <c r="C8" s="6">
        <f>SUMIFS(Concentrado!D$2:D769, Concentrado!$A$2:$A769, "=Guanajuato", Concentrado!$B$2:$B769,  "="&amp;$A8)</f>
        <v>6908</v>
      </c>
      <c r="D8" s="6">
        <f>SUMIFS(Concentrado!E$2:E769, Concentrado!$A$2:$A769, "=Guanajuato", Concentrado!$B$2:$B769,  "="&amp;$A8)</f>
        <v>0</v>
      </c>
      <c r="E8" s="6">
        <f>SUMIFS(Concentrado!F$2:F769, Concentrado!$A$2:$A769, "=Guanajuato", Concentrado!$B$2:$B769,  "="&amp;$A8)</f>
        <v>1</v>
      </c>
      <c r="F8" s="6">
        <f>SUMIFS(Concentrado!G$2:G769, Concentrado!$A$2:$A769, "=Guanajuato", Concentrado!$B$2:$B769,  "="&amp;$A8)</f>
        <v>12416</v>
      </c>
    </row>
    <row r="9" spans="1:6" x14ac:dyDescent="0.25">
      <c r="A9" s="5" t="s">
        <v>11</v>
      </c>
      <c r="B9" s="6">
        <f>SUMIFS(Concentrado!C$2:C769, Concentrado!$A$2:$A769, "=Guanajuato", Concentrado!$B$2:$B769,  "="&amp;$A9)</f>
        <v>4414</v>
      </c>
      <c r="C9" s="6">
        <f>SUMIFS(Concentrado!D$2:D769, Concentrado!$A$2:$A769, "=Guanajuato", Concentrado!$B$2:$B769,  "="&amp;$A9)</f>
        <v>5881</v>
      </c>
      <c r="D9" s="6">
        <f>SUMIFS(Concentrado!E$2:E769, Concentrado!$A$2:$A769, "=Guanajuato", Concentrado!$B$2:$B769,  "="&amp;$A9)</f>
        <v>0</v>
      </c>
      <c r="E9" s="6">
        <f>SUMIFS(Concentrado!F$2:F769, Concentrado!$A$2:$A769, "=Guanajuato", Concentrado!$B$2:$B769,  "="&amp;$A9)</f>
        <v>1</v>
      </c>
      <c r="F9" s="6">
        <f>SUMIFS(Concentrado!G$2:G769, Concentrado!$A$2:$A769, "=Guanajuato", Concentrado!$B$2:$B769,  "="&amp;$A9)</f>
        <v>10296</v>
      </c>
    </row>
    <row r="10" spans="1:6" x14ac:dyDescent="0.25">
      <c r="A10" s="5" t="s">
        <v>12</v>
      </c>
      <c r="B10" s="6">
        <f>SUMIFS(Concentrado!C$2:C769, Concentrado!$A$2:$A769, "=Guanajuato", Concentrado!$B$2:$B769,  "="&amp;$A10)</f>
        <v>3555</v>
      </c>
      <c r="C10" s="6">
        <f>SUMIFS(Concentrado!D$2:D769, Concentrado!$A$2:$A769, "=Guanajuato", Concentrado!$B$2:$B769,  "="&amp;$A10)</f>
        <v>5049</v>
      </c>
      <c r="D10" s="6">
        <f>SUMIFS(Concentrado!E$2:E769, Concentrado!$A$2:$A769, "=Guanajuato", Concentrado!$B$2:$B769,  "="&amp;$A10)</f>
        <v>0</v>
      </c>
      <c r="E10" s="6">
        <f>SUMIFS(Concentrado!F$2:F769, Concentrado!$A$2:$A769, "=Guanajuato", Concentrado!$B$2:$B769,  "="&amp;$A10)</f>
        <v>0</v>
      </c>
      <c r="F10" s="6">
        <f>SUMIFS(Concentrado!G$2:G769, Concentrado!$A$2:$A769, "=Guanajuato", Concentrado!$B$2:$B769,  "="&amp;$A10)</f>
        <v>8604</v>
      </c>
    </row>
    <row r="11" spans="1:6" x14ac:dyDescent="0.25">
      <c r="A11" s="5" t="s">
        <v>13</v>
      </c>
      <c r="B11" s="6">
        <f>SUMIFS(Concentrado!C$2:C769, Concentrado!$A$2:$A769, "=Guanajuato", Concentrado!$B$2:$B769,  "="&amp;$A11)</f>
        <v>3217</v>
      </c>
      <c r="C11" s="6">
        <f>SUMIFS(Concentrado!D$2:D769, Concentrado!$A$2:$A769, "=Guanajuato", Concentrado!$B$2:$B769,  "="&amp;$A11)</f>
        <v>4577</v>
      </c>
      <c r="D11" s="6">
        <f>SUMIFS(Concentrado!E$2:E769, Concentrado!$A$2:$A769, "=Guanajuato", Concentrado!$B$2:$B769,  "="&amp;$A11)</f>
        <v>0</v>
      </c>
      <c r="E11" s="6">
        <f>SUMIFS(Concentrado!F$2:F769, Concentrado!$A$2:$A769, "=Guanajuato", Concentrado!$B$2:$B769,  "="&amp;$A11)</f>
        <v>0</v>
      </c>
      <c r="F11" s="6">
        <f>SUMIFS(Concentrado!G$2:G769, Concentrado!$A$2:$A769, "=Guanajuato", Concentrado!$B$2:$B769,  "="&amp;$A11)</f>
        <v>7794</v>
      </c>
    </row>
    <row r="12" spans="1:6" x14ac:dyDescent="0.25">
      <c r="A12" s="5" t="s">
        <v>14</v>
      </c>
      <c r="B12" s="6">
        <f>SUMIFS(Concentrado!C$2:C769, Concentrado!$A$2:$A769, "=Guanajuato", Concentrado!$B$2:$B769,  "="&amp;$A12)</f>
        <v>2995</v>
      </c>
      <c r="C12" s="6">
        <f>SUMIFS(Concentrado!D$2:D769, Concentrado!$A$2:$A769, "=Guanajuato", Concentrado!$B$2:$B769,  "="&amp;$A12)</f>
        <v>4149</v>
      </c>
      <c r="D12" s="6">
        <f>SUMIFS(Concentrado!E$2:E769, Concentrado!$A$2:$A769, "=Guanajuato", Concentrado!$B$2:$B769,  "="&amp;$A12)</f>
        <v>0</v>
      </c>
      <c r="E12" s="6">
        <f>SUMIFS(Concentrado!F$2:F769, Concentrado!$A$2:$A769, "=Guanajuato", Concentrado!$B$2:$B769,  "="&amp;$A12)</f>
        <v>1</v>
      </c>
      <c r="F12" s="6">
        <f>SUMIFS(Concentrado!G$2:G769, Concentrado!$A$2:$A769, "=Guanajuato", Concentrado!$B$2:$B769,  "="&amp;$A12)</f>
        <v>7145</v>
      </c>
    </row>
    <row r="13" spans="1:6" x14ac:dyDescent="0.25">
      <c r="A13" s="5" t="s">
        <v>16</v>
      </c>
      <c r="B13" s="6">
        <f>SUMIFS(Concentrado!C$2:C769, Concentrado!$A$2:$A769, "=Guanajuato", Concentrado!$B$2:$B769,  "="&amp;$A13)</f>
        <v>2264</v>
      </c>
      <c r="C13" s="6">
        <f>SUMIFS(Concentrado!D$2:D769, Concentrado!$A$2:$A769, "=Guanajuato", Concentrado!$B$2:$B769,  "="&amp;$A13)</f>
        <v>3714</v>
      </c>
      <c r="D13" s="6">
        <f>SUMIFS(Concentrado!E$2:E769, Concentrado!$A$2:$A769, "=Guanajuato", Concentrado!$B$2:$B769,  "="&amp;$A13)</f>
        <v>0</v>
      </c>
      <c r="E13" s="6">
        <f>SUMIFS(Concentrado!F$2:F769, Concentrado!$A$2:$A769, "=Guanajuato", Concentrado!$B$2:$B769,  "="&amp;$A13)</f>
        <v>0</v>
      </c>
      <c r="F13" s="6">
        <f>SUMIFS(Concentrado!G$2:G769, Concentrado!$A$2:$A769, "=Guanajuato", Concentrado!$B$2:$B769,  "="&amp;$A13)</f>
        <v>5978</v>
      </c>
    </row>
    <row r="14" spans="1:6" x14ac:dyDescent="0.25">
      <c r="A14" s="5" t="s">
        <v>17</v>
      </c>
      <c r="B14" s="6">
        <f>SUMIFS(Concentrado!C$2:C769, Concentrado!$A$2:$A769, "=Guanajuato", Concentrado!$B$2:$B769,  "="&amp;$A14)</f>
        <v>1853</v>
      </c>
      <c r="C14" s="6">
        <f>SUMIFS(Concentrado!D$2:D769, Concentrado!$A$2:$A769, "=Guanajuato", Concentrado!$B$2:$B769,  "="&amp;$A14)</f>
        <v>3168</v>
      </c>
      <c r="D14" s="6">
        <f>SUMIFS(Concentrado!E$2:E769, Concentrado!$A$2:$A769, "=Guanajuato", Concentrado!$B$2:$B769,  "="&amp;$A14)</f>
        <v>1</v>
      </c>
      <c r="E14" s="6">
        <f>SUMIFS(Concentrado!F$2:F769, Concentrado!$A$2:$A769, "=Guanajuato", Concentrado!$B$2:$B769,  "="&amp;$A14)</f>
        <v>0</v>
      </c>
      <c r="F14" s="6">
        <f>SUMIFS(Concentrado!G$2:G769, Concentrado!$A$2:$A769, "=Guanajuato", Concentrado!$B$2:$B769,  "="&amp;$A14)</f>
        <v>5022</v>
      </c>
    </row>
    <row r="15" spans="1:6" x14ac:dyDescent="0.25">
      <c r="A15" s="5" t="s">
        <v>18</v>
      </c>
      <c r="B15" s="6">
        <f>SUMIFS(Concentrado!C$2:C769, Concentrado!$A$2:$A769, "=Guanajuato", Concentrado!$B$2:$B769,  "="&amp;$A15)</f>
        <v>1346</v>
      </c>
      <c r="C15" s="6">
        <f>SUMIFS(Concentrado!D$2:D769, Concentrado!$A$2:$A769, "=Guanajuato", Concentrado!$B$2:$B769,  "="&amp;$A15)</f>
        <v>2299</v>
      </c>
      <c r="D15" s="6">
        <f>SUMIFS(Concentrado!E$2:E769, Concentrado!$A$2:$A769, "=Guanajuato", Concentrado!$B$2:$B769,  "="&amp;$A15)</f>
        <v>0</v>
      </c>
      <c r="E15" s="6">
        <f>SUMIFS(Concentrado!F$2:F769, Concentrado!$A$2:$A769, "=Guanajuato", Concentrado!$B$2:$B769,  "="&amp;$A15)</f>
        <v>0</v>
      </c>
      <c r="F15" s="6">
        <f>SUMIFS(Concentrado!G$2:G769, Concentrado!$A$2:$A769, "=Guanajuato", Concentrado!$B$2:$B769,  "="&amp;$A15)</f>
        <v>3645</v>
      </c>
    </row>
    <row r="16" spans="1:6" x14ac:dyDescent="0.25">
      <c r="A16" s="5" t="s">
        <v>19</v>
      </c>
      <c r="B16" s="6">
        <f>SUMIFS(Concentrado!C$2:C769, Concentrado!$A$2:$A769, "=Guanajuato", Concentrado!$B$2:$B769,  "="&amp;$A16)</f>
        <v>1003</v>
      </c>
      <c r="C16" s="6">
        <f>SUMIFS(Concentrado!D$2:D769, Concentrado!$A$2:$A769, "=Guanajuato", Concentrado!$B$2:$B769,  "="&amp;$A16)</f>
        <v>1884</v>
      </c>
      <c r="D16" s="6">
        <f>SUMIFS(Concentrado!E$2:E769, Concentrado!$A$2:$A769, "=Guanajuato", Concentrado!$B$2:$B769,  "="&amp;$A16)</f>
        <v>0</v>
      </c>
      <c r="E16" s="6">
        <f>SUMIFS(Concentrado!F$2:F769, Concentrado!$A$2:$A769, "=Guanajuato", Concentrado!$B$2:$B769,  "="&amp;$A16)</f>
        <v>0</v>
      </c>
      <c r="F16" s="6">
        <f>SUMIFS(Concentrado!G$2:G769, Concentrado!$A$2:$A769, "=Guanajuato", Concentrado!$B$2:$B769,  "="&amp;$A16)</f>
        <v>2887</v>
      </c>
    </row>
    <row r="17" spans="1:6" x14ac:dyDescent="0.25">
      <c r="A17" s="5" t="s">
        <v>20</v>
      </c>
      <c r="B17" s="6">
        <f>SUMIFS(Concentrado!C$2:C769, Concentrado!$A$2:$A769, "=Guanajuato", Concentrado!$B$2:$B769,  "="&amp;$A17)</f>
        <v>751</v>
      </c>
      <c r="C17" s="6">
        <f>SUMIFS(Concentrado!D$2:D769, Concentrado!$A$2:$A769, "=Guanajuato", Concentrado!$B$2:$B769,  "="&amp;$A17)</f>
        <v>1161</v>
      </c>
      <c r="D17" s="6">
        <f>SUMIFS(Concentrado!E$2:E769, Concentrado!$A$2:$A769, "=Guanajuato", Concentrado!$B$2:$B769,  "="&amp;$A17)</f>
        <v>1</v>
      </c>
      <c r="E17" s="6">
        <f>SUMIFS(Concentrado!F$2:F769, Concentrado!$A$2:$A769, "=Guanajuato", Concentrado!$B$2:$B769,  "="&amp;$A17)</f>
        <v>0</v>
      </c>
      <c r="F17" s="6">
        <f>SUMIFS(Concentrado!G$2:G769, Concentrado!$A$2:$A769, "=Guanajuato", Concentrado!$B$2:$B769,  "="&amp;$A17)</f>
        <v>1913</v>
      </c>
    </row>
    <row r="18" spans="1:6" x14ac:dyDescent="0.25">
      <c r="A18" s="5" t="s">
        <v>21</v>
      </c>
      <c r="B18" s="6">
        <f>SUMIFS(Concentrado!C$2:C769, Concentrado!$A$2:$A769, "=Guanajuato", Concentrado!$B$2:$B769,  "="&amp;$A18)</f>
        <v>466</v>
      </c>
      <c r="C18" s="6">
        <f>SUMIFS(Concentrado!D$2:D769, Concentrado!$A$2:$A769, "=Guanajuato", Concentrado!$B$2:$B769,  "="&amp;$A18)</f>
        <v>898</v>
      </c>
      <c r="D18" s="6">
        <f>SUMIFS(Concentrado!E$2:E769, Concentrado!$A$2:$A769, "=Guanajuato", Concentrado!$B$2:$B769,  "="&amp;$A18)</f>
        <v>0</v>
      </c>
      <c r="E18" s="6">
        <f>SUMIFS(Concentrado!F$2:F769, Concentrado!$A$2:$A769, "=Guanajuato", Concentrado!$B$2:$B769,  "="&amp;$A18)</f>
        <v>2</v>
      </c>
      <c r="F18" s="6">
        <f>SUMIFS(Concentrado!G$2:G769, Concentrado!$A$2:$A769, "=Guanajuato", Concentrado!$B$2:$B769,  "="&amp;$A18)</f>
        <v>1366</v>
      </c>
    </row>
    <row r="19" spans="1:6" x14ac:dyDescent="0.25">
      <c r="A19" s="5" t="s">
        <v>22</v>
      </c>
      <c r="B19" s="6">
        <f>SUMIFS(Concentrado!C$2:C769, Concentrado!$A$2:$A769, "=Guanajuato", Concentrado!$B$2:$B769,  "="&amp;$A19)</f>
        <v>322</v>
      </c>
      <c r="C19" s="6">
        <f>SUMIFS(Concentrado!D$2:D769, Concentrado!$A$2:$A769, "=Guanajuato", Concentrado!$B$2:$B769,  "="&amp;$A19)</f>
        <v>623</v>
      </c>
      <c r="D19" s="6">
        <f>SUMIFS(Concentrado!E$2:E769, Concentrado!$A$2:$A769, "=Guanajuato", Concentrado!$B$2:$B769,  "="&amp;$A19)</f>
        <v>0</v>
      </c>
      <c r="E19" s="6">
        <f>SUMIFS(Concentrado!F$2:F769, Concentrado!$A$2:$A769, "=Guanajuato", Concentrado!$B$2:$B769,  "="&amp;$A19)</f>
        <v>0</v>
      </c>
      <c r="F19" s="6">
        <f>SUMIFS(Concentrado!G$2:G769, Concentrado!$A$2:$A769, "=Guanajuato", Concentrado!$B$2:$B769,  "="&amp;$A19)</f>
        <v>945</v>
      </c>
    </row>
    <row r="20" spans="1:6" x14ac:dyDescent="0.25">
      <c r="A20" s="5" t="s">
        <v>23</v>
      </c>
      <c r="B20" s="6">
        <f>SUMIFS(Concentrado!C$2:C769, Concentrado!$A$2:$A769, "=Guanajuato", Concentrado!$B$2:$B769,  "="&amp;$A20)</f>
        <v>214</v>
      </c>
      <c r="C20" s="6">
        <f>SUMIFS(Concentrado!D$2:D769, Concentrado!$A$2:$A769, "=Guanajuato", Concentrado!$B$2:$B769,  "="&amp;$A20)</f>
        <v>426</v>
      </c>
      <c r="D20" s="6">
        <f>SUMIFS(Concentrado!E$2:E769, Concentrado!$A$2:$A769, "=Guanajuato", Concentrado!$B$2:$B769,  "="&amp;$A20)</f>
        <v>0</v>
      </c>
      <c r="E20" s="6">
        <f>SUMIFS(Concentrado!F$2:F769, Concentrado!$A$2:$A769, "=Guanajuato", Concentrado!$B$2:$B769,  "="&amp;$A20)</f>
        <v>0</v>
      </c>
      <c r="F20" s="6">
        <f>SUMIFS(Concentrado!G$2:G769, Concentrado!$A$2:$A769, "=Guanajuato", Concentrado!$B$2:$B769,  "="&amp;$A20)</f>
        <v>640</v>
      </c>
    </row>
    <row r="21" spans="1:6" x14ac:dyDescent="0.25">
      <c r="A21" s="5" t="s">
        <v>24</v>
      </c>
      <c r="B21" s="6">
        <f>SUMIFS(Concentrado!C$2:C769, Concentrado!$A$2:$A769, "=Guanajuato", Concentrado!$B$2:$B769,  "="&amp;$A21)</f>
        <v>94</v>
      </c>
      <c r="C21" s="6">
        <f>SUMIFS(Concentrado!D$2:D769, Concentrado!$A$2:$A769, "=Guanajuato", Concentrado!$B$2:$B769,  "="&amp;$A21)</f>
        <v>193</v>
      </c>
      <c r="D21" s="6">
        <f>SUMIFS(Concentrado!E$2:E769, Concentrado!$A$2:$A769, "=Guanajuato", Concentrado!$B$2:$B769,  "="&amp;$A21)</f>
        <v>0</v>
      </c>
      <c r="E21" s="6">
        <f>SUMIFS(Concentrado!F$2:F769, Concentrado!$A$2:$A769, "=Guanajuato", Concentrado!$B$2:$B769,  "="&amp;$A21)</f>
        <v>0</v>
      </c>
      <c r="F21" s="6">
        <f>SUMIFS(Concentrado!G$2:G769, Concentrado!$A$2:$A769, "=Guanajuato", Concentrado!$B$2:$B769,  "="&amp;$A21)</f>
        <v>287</v>
      </c>
    </row>
    <row r="22" spans="1:6" x14ac:dyDescent="0.25">
      <c r="A22" s="5" t="s">
        <v>25</v>
      </c>
      <c r="B22" s="6">
        <f>SUMIFS(Concentrado!C$2:C769, Concentrado!$A$2:$A769, "=Guanajuato", Concentrado!$B$2:$B769,  "="&amp;$A22)</f>
        <v>31</v>
      </c>
      <c r="C22" s="6">
        <f>SUMIFS(Concentrado!D$2:D769, Concentrado!$A$2:$A769, "=Guanajuato", Concentrado!$B$2:$B769,  "="&amp;$A22)</f>
        <v>75</v>
      </c>
      <c r="D22" s="6">
        <f>SUMIFS(Concentrado!E$2:E769, Concentrado!$A$2:$A769, "=Guanajuato", Concentrado!$B$2:$B769,  "="&amp;$A22)</f>
        <v>0</v>
      </c>
      <c r="E22" s="6">
        <f>SUMIFS(Concentrado!F$2:F769, Concentrado!$A$2:$A769, "=Guanajuato", Concentrado!$B$2:$B769,  "="&amp;$A22)</f>
        <v>0</v>
      </c>
      <c r="F22" s="6">
        <f>SUMIFS(Concentrado!G$2:G769, Concentrado!$A$2:$A769, "=Guanajuato", Concentrado!$B$2:$B769,  "="&amp;$A22)</f>
        <v>106</v>
      </c>
    </row>
    <row r="23" spans="1:6" x14ac:dyDescent="0.25">
      <c r="A23" s="5" t="s">
        <v>34</v>
      </c>
      <c r="B23" s="6">
        <f>SUMIFS(Concentrado!C$2:C769, Concentrado!$A$2:$A769, "=Guanajuato", Concentrado!$B$2:$B769,  "="&amp;$A23)</f>
        <v>0</v>
      </c>
      <c r="C23" s="6">
        <f>SUMIFS(Concentrado!D$2:D769, Concentrado!$A$2:$A769, "=Guanajuato", Concentrado!$B$2:$B769,  "="&amp;$A23)</f>
        <v>0</v>
      </c>
      <c r="D23" s="6">
        <f>SUMIFS(Concentrado!E$2:E769, Concentrado!$A$2:$A769, "=Guanajuato", Concentrado!$B$2:$B769,  "="&amp;$A23)</f>
        <v>0</v>
      </c>
      <c r="E23" s="6">
        <f>SUMIFS(Concentrado!F$2:F769, Concentrado!$A$2:$A769, "=Guanajuato", Concentrado!$B$2:$B769,  "="&amp;$A23)</f>
        <v>0</v>
      </c>
      <c r="F23" s="6">
        <f>SUMIFS(Concentrado!G$2:G769, Concentrado!$A$2:$A769, "=Guanajuato",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"=Guanajuato", Concentrado!$B$2:$B769,  "="&amp;$A24)</f>
        <v>189</v>
      </c>
      <c r="C24" s="6">
        <f>SUMIFS(Concentrado!D$2:D769, Concentrado!$A$2:$A769, "=Guanajuato", Concentrado!$B$2:$B769,  "="&amp;$A24)</f>
        <v>119</v>
      </c>
      <c r="D24" s="6">
        <f>SUMIFS(Concentrado!E$2:E769, Concentrado!$A$2:$A769, "=Guanajuato", Concentrado!$B$2:$B769,  "="&amp;$A24)</f>
        <v>0</v>
      </c>
      <c r="E24" s="6">
        <f>SUMIFS(Concentrado!F$2:F769, Concentrado!$A$2:$A769, "=Guanajuato", Concentrado!$B$2:$B769,  "="&amp;$A24)</f>
        <v>1</v>
      </c>
      <c r="F24" s="6">
        <f>SUMIFS(Concentrado!G$2:G769, Concentrado!$A$2:$A769, "=Guanajuato", Concentrado!$B$2:$B769,  "="&amp;$A24)</f>
        <v>309</v>
      </c>
    </row>
    <row r="25" spans="1:6" x14ac:dyDescent="0.25">
      <c r="A25" s="7" t="s">
        <v>28</v>
      </c>
      <c r="B25" s="8">
        <f>SUMIFS(Concentrado!C$2:C769, Concentrado!$A$2:$A769, "=Guanajuato", Concentrado!$B$2:$B769,  "="&amp;$A25)</f>
        <v>64814</v>
      </c>
      <c r="C25" s="8">
        <f>SUMIFS(Concentrado!D$2:D769, Concentrado!$A$2:$A769, "=Guanajuato", Concentrado!$B$2:$B769,  "="&amp;$A25)</f>
        <v>71964</v>
      </c>
      <c r="D25" s="8">
        <f>SUMIFS(Concentrado!E$2:E769, Concentrado!$A$2:$A769, "=Guanajuato", Concentrado!$B$2:$B769,  "="&amp;$A25)</f>
        <v>3</v>
      </c>
      <c r="E25" s="8">
        <f>SUMIFS(Concentrado!F$2:F769, Concentrado!$A$2:$A769, "=Guanajuato", Concentrado!$B$2:$B769,  "="&amp;$A25)</f>
        <v>14</v>
      </c>
      <c r="F25" s="8">
        <f>SUMIFS(Concentrado!G$2:G769, Concentrado!$A$2:$A769, "=Guanajuato", Concentrado!$B$2:$B769,  "="&amp;$A25)</f>
        <v>136795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"=Guerrero", Concentrado!$B$2:$B769,  "="&amp;$A2)</f>
        <v>58</v>
      </c>
      <c r="C2" s="6">
        <f>SUMIFS(Concentrado!D$2:D769, Concentrado!$A$2:$A769, "=Guerrero", Concentrado!$B$2:$B769,  "="&amp;$A2)</f>
        <v>43</v>
      </c>
      <c r="D2" s="6">
        <f>SUMIFS(Concentrado!E$2:E769, Concentrado!$A$2:$A769, "=Guerrero", Concentrado!$B$2:$B769,  "="&amp;$A2)</f>
        <v>0</v>
      </c>
      <c r="E2" s="6">
        <f>SUMIFS(Concentrado!F$2:F769, Concentrado!$A$2:$A769, "=Guerrero", Concentrado!$B$2:$B769,  "="&amp;$A2)</f>
        <v>2</v>
      </c>
      <c r="F2" s="6">
        <f>SUMIFS(Concentrado!G$2:G769, Concentrado!$A$2:$A769, "=Guerrero", Concentrado!$B$2:$B769,  "="&amp;$A2)</f>
        <v>103</v>
      </c>
    </row>
    <row r="3" spans="1:6" x14ac:dyDescent="0.25">
      <c r="A3" s="5" t="s">
        <v>6</v>
      </c>
      <c r="B3" s="6">
        <f>SUMIFS(Concentrado!C$2:C769, Concentrado!$A$2:$A769, "=Guerrero", Concentrado!$B$2:$B769,  "="&amp;$A3)</f>
        <v>599</v>
      </c>
      <c r="C3" s="6">
        <f>SUMIFS(Concentrado!D$2:D769, Concentrado!$A$2:$A769, "=Guerrero", Concentrado!$B$2:$B769,  "="&amp;$A3)</f>
        <v>425</v>
      </c>
      <c r="D3" s="6">
        <f>SUMIFS(Concentrado!E$2:E769, Concentrado!$A$2:$A769, "=Guerrero", Concentrado!$B$2:$B769,  "="&amp;$A3)</f>
        <v>0</v>
      </c>
      <c r="E3" s="6">
        <f>SUMIFS(Concentrado!F$2:F769, Concentrado!$A$2:$A769, "=Guerrero", Concentrado!$B$2:$B769,  "="&amp;$A3)</f>
        <v>7</v>
      </c>
      <c r="F3" s="6">
        <f>SUMIFS(Concentrado!G$2:G769, Concentrado!$A$2:$A769, "=Guerrero", Concentrado!$B$2:$B769,  "="&amp;$A3)</f>
        <v>1031</v>
      </c>
    </row>
    <row r="4" spans="1:6" x14ac:dyDescent="0.25">
      <c r="A4" s="5" t="s">
        <v>15</v>
      </c>
      <c r="B4" s="6">
        <f>SUMIFS(Concentrado!C$2:C769, Concentrado!$A$2:$A769, "=Guerrero", Concentrado!$B$2:$B769,  "="&amp;$A4)</f>
        <v>750</v>
      </c>
      <c r="C4" s="6">
        <f>SUMIFS(Concentrado!D$2:D769, Concentrado!$A$2:$A769, "=Guerrero", Concentrado!$B$2:$B769,  "="&amp;$A4)</f>
        <v>541</v>
      </c>
      <c r="D4" s="6">
        <f>SUMIFS(Concentrado!E$2:E769, Concentrado!$A$2:$A769, "=Guerrero", Concentrado!$B$2:$B769,  "="&amp;$A4)</f>
        <v>0</v>
      </c>
      <c r="E4" s="6">
        <f>SUMIFS(Concentrado!F$2:F769, Concentrado!$A$2:$A769, "=Guerrero", Concentrado!$B$2:$B769,  "="&amp;$A4)</f>
        <v>6</v>
      </c>
      <c r="F4" s="6">
        <f>SUMIFS(Concentrado!G$2:G769, Concentrado!$A$2:$A769, "=Guerrero", Concentrado!$B$2:$B769,  "="&amp;$A4)</f>
        <v>1297</v>
      </c>
    </row>
    <row r="5" spans="1:6" x14ac:dyDescent="0.25">
      <c r="A5" s="5" t="s">
        <v>7</v>
      </c>
      <c r="B5" s="6">
        <f>SUMIFS(Concentrado!C$2:C769, Concentrado!$A$2:$A769, "=Guerrero", Concentrado!$B$2:$B769,  "="&amp;$A5)</f>
        <v>789</v>
      </c>
      <c r="C5" s="6">
        <f>SUMIFS(Concentrado!D$2:D769, Concentrado!$A$2:$A769, "=Guerrero", Concentrado!$B$2:$B769,  "="&amp;$A5)</f>
        <v>793</v>
      </c>
      <c r="D5" s="6">
        <f>SUMIFS(Concentrado!E$2:E769, Concentrado!$A$2:$A769, "=Guerrero", Concentrado!$B$2:$B769,  "="&amp;$A5)</f>
        <v>0</v>
      </c>
      <c r="E5" s="6">
        <f>SUMIFS(Concentrado!F$2:F769, Concentrado!$A$2:$A769, "=Guerrero", Concentrado!$B$2:$B769,  "="&amp;$A5)</f>
        <v>10</v>
      </c>
      <c r="F5" s="6">
        <f>SUMIFS(Concentrado!G$2:G769, Concentrado!$A$2:$A769, "=Guerrero", Concentrado!$B$2:$B769,  "="&amp;$A5)</f>
        <v>1592</v>
      </c>
    </row>
    <row r="6" spans="1:6" x14ac:dyDescent="0.25">
      <c r="A6" s="5" t="s">
        <v>8</v>
      </c>
      <c r="B6" s="6">
        <f>SUMIFS(Concentrado!C$2:C769, Concentrado!$A$2:$A769, "=Guerrero", Concentrado!$B$2:$B769,  "="&amp;$A6)</f>
        <v>1001</v>
      </c>
      <c r="C6" s="6">
        <f>SUMIFS(Concentrado!D$2:D769, Concentrado!$A$2:$A769, "=Guerrero", Concentrado!$B$2:$B769,  "="&amp;$A6)</f>
        <v>1586</v>
      </c>
      <c r="D6" s="6">
        <f>SUMIFS(Concentrado!E$2:E769, Concentrado!$A$2:$A769, "=Guerrero", Concentrado!$B$2:$B769,  "="&amp;$A6)</f>
        <v>0</v>
      </c>
      <c r="E6" s="6">
        <f>SUMIFS(Concentrado!F$2:F769, Concentrado!$A$2:$A769, "=Guerrero", Concentrado!$B$2:$B769,  "="&amp;$A6)</f>
        <v>3</v>
      </c>
      <c r="F6" s="6">
        <f>SUMIFS(Concentrado!G$2:G769, Concentrado!$A$2:$A769, "=Guerrero", Concentrado!$B$2:$B769,  "="&amp;$A6)</f>
        <v>2590</v>
      </c>
    </row>
    <row r="7" spans="1:6" x14ac:dyDescent="0.25">
      <c r="A7" s="5" t="s">
        <v>9</v>
      </c>
      <c r="B7" s="6">
        <f>SUMIFS(Concentrado!C$2:C769, Concentrado!$A$2:$A769, "=Guerrero", Concentrado!$B$2:$B769,  "="&amp;$A7)</f>
        <v>827</v>
      </c>
      <c r="C7" s="6">
        <f>SUMIFS(Concentrado!D$2:D769, Concentrado!$A$2:$A769, "=Guerrero", Concentrado!$B$2:$B769,  "="&amp;$A7)</f>
        <v>1282</v>
      </c>
      <c r="D7" s="6">
        <f>SUMIFS(Concentrado!E$2:E769, Concentrado!$A$2:$A769, "=Guerrero", Concentrado!$B$2:$B769,  "="&amp;$A7)</f>
        <v>0</v>
      </c>
      <c r="E7" s="6">
        <f>SUMIFS(Concentrado!F$2:F769, Concentrado!$A$2:$A769, "=Guerrero", Concentrado!$B$2:$B769,  "="&amp;$A7)</f>
        <v>6</v>
      </c>
      <c r="F7" s="6">
        <f>SUMIFS(Concentrado!G$2:G769, Concentrado!$A$2:$A769, "=Guerrero", Concentrado!$B$2:$B769,  "="&amp;$A7)</f>
        <v>2115</v>
      </c>
    </row>
    <row r="8" spans="1:6" x14ac:dyDescent="0.25">
      <c r="A8" s="5" t="s">
        <v>10</v>
      </c>
      <c r="B8" s="6">
        <f>SUMIFS(Concentrado!C$2:C769, Concentrado!$A$2:$A769, "=Guerrero", Concentrado!$B$2:$B769,  "="&amp;$A8)</f>
        <v>672</v>
      </c>
      <c r="C8" s="6">
        <f>SUMIFS(Concentrado!D$2:D769, Concentrado!$A$2:$A769, "=Guerrero", Concentrado!$B$2:$B769,  "="&amp;$A8)</f>
        <v>1199</v>
      </c>
      <c r="D8" s="6">
        <f>SUMIFS(Concentrado!E$2:E769, Concentrado!$A$2:$A769, "=Guerrero", Concentrado!$B$2:$B769,  "="&amp;$A8)</f>
        <v>0</v>
      </c>
      <c r="E8" s="6">
        <f>SUMIFS(Concentrado!F$2:F769, Concentrado!$A$2:$A769, "=Guerrero", Concentrado!$B$2:$B769,  "="&amp;$A8)</f>
        <v>3</v>
      </c>
      <c r="F8" s="6">
        <f>SUMIFS(Concentrado!G$2:G769, Concentrado!$A$2:$A769, "=Guerrero", Concentrado!$B$2:$B769,  "="&amp;$A8)</f>
        <v>1874</v>
      </c>
    </row>
    <row r="9" spans="1:6" x14ac:dyDescent="0.25">
      <c r="A9" s="5" t="s">
        <v>11</v>
      </c>
      <c r="B9" s="6">
        <f>SUMIFS(Concentrado!C$2:C769, Concentrado!$A$2:$A769, "=Guerrero", Concentrado!$B$2:$B769,  "="&amp;$A9)</f>
        <v>587</v>
      </c>
      <c r="C9" s="6">
        <f>SUMIFS(Concentrado!D$2:D769, Concentrado!$A$2:$A769, "=Guerrero", Concentrado!$B$2:$B769,  "="&amp;$A9)</f>
        <v>1047</v>
      </c>
      <c r="D9" s="6">
        <f>SUMIFS(Concentrado!E$2:E769, Concentrado!$A$2:$A769, "=Guerrero", Concentrado!$B$2:$B769,  "="&amp;$A9)</f>
        <v>0</v>
      </c>
      <c r="E9" s="6">
        <f>SUMIFS(Concentrado!F$2:F769, Concentrado!$A$2:$A769, "=Guerrero", Concentrado!$B$2:$B769,  "="&amp;$A9)</f>
        <v>4</v>
      </c>
      <c r="F9" s="6">
        <f>SUMIFS(Concentrado!G$2:G769, Concentrado!$A$2:$A769, "=Guerrero", Concentrado!$B$2:$B769,  "="&amp;$A9)</f>
        <v>1638</v>
      </c>
    </row>
    <row r="10" spans="1:6" x14ac:dyDescent="0.25">
      <c r="A10" s="5" t="s">
        <v>12</v>
      </c>
      <c r="B10" s="6">
        <f>SUMIFS(Concentrado!C$2:C769, Concentrado!$A$2:$A769, "=Guerrero", Concentrado!$B$2:$B769,  "="&amp;$A10)</f>
        <v>475</v>
      </c>
      <c r="C10" s="6">
        <f>SUMIFS(Concentrado!D$2:D769, Concentrado!$A$2:$A769, "=Guerrero", Concentrado!$B$2:$B769,  "="&amp;$A10)</f>
        <v>739</v>
      </c>
      <c r="D10" s="6">
        <f>SUMIFS(Concentrado!E$2:E769, Concentrado!$A$2:$A769, "=Guerrero", Concentrado!$B$2:$B769,  "="&amp;$A10)</f>
        <v>0</v>
      </c>
      <c r="E10" s="6">
        <f>SUMIFS(Concentrado!F$2:F769, Concentrado!$A$2:$A769, "=Guerrero", Concentrado!$B$2:$B769,  "="&amp;$A10)</f>
        <v>0</v>
      </c>
      <c r="F10" s="6">
        <f>SUMIFS(Concentrado!G$2:G769, Concentrado!$A$2:$A769, "=Guerrero", Concentrado!$B$2:$B769,  "="&amp;$A10)</f>
        <v>1214</v>
      </c>
    </row>
    <row r="11" spans="1:6" x14ac:dyDescent="0.25">
      <c r="A11" s="5" t="s">
        <v>13</v>
      </c>
      <c r="B11" s="6">
        <f>SUMIFS(Concentrado!C$2:C769, Concentrado!$A$2:$A769, "=Guerrero", Concentrado!$B$2:$B769,  "="&amp;$A11)</f>
        <v>423</v>
      </c>
      <c r="C11" s="6">
        <f>SUMIFS(Concentrado!D$2:D769, Concentrado!$A$2:$A769, "=Guerrero", Concentrado!$B$2:$B769,  "="&amp;$A11)</f>
        <v>672</v>
      </c>
      <c r="D11" s="6">
        <f>SUMIFS(Concentrado!E$2:E769, Concentrado!$A$2:$A769, "=Guerrero", Concentrado!$B$2:$B769,  "="&amp;$A11)</f>
        <v>0</v>
      </c>
      <c r="E11" s="6">
        <f>SUMIFS(Concentrado!F$2:F769, Concentrado!$A$2:$A769, "=Guerrero", Concentrado!$B$2:$B769,  "="&amp;$A11)</f>
        <v>4</v>
      </c>
      <c r="F11" s="6">
        <f>SUMIFS(Concentrado!G$2:G769, Concentrado!$A$2:$A769, "=Guerrero", Concentrado!$B$2:$B769,  "="&amp;$A11)</f>
        <v>1099</v>
      </c>
    </row>
    <row r="12" spans="1:6" x14ac:dyDescent="0.25">
      <c r="A12" s="5" t="s">
        <v>14</v>
      </c>
      <c r="B12" s="6">
        <f>SUMIFS(Concentrado!C$2:C769, Concentrado!$A$2:$A769, "=Guerrero", Concentrado!$B$2:$B769,  "="&amp;$A12)</f>
        <v>465</v>
      </c>
      <c r="C12" s="6">
        <f>SUMIFS(Concentrado!D$2:D769, Concentrado!$A$2:$A769, "=Guerrero", Concentrado!$B$2:$B769,  "="&amp;$A12)</f>
        <v>535</v>
      </c>
      <c r="D12" s="6">
        <f>SUMIFS(Concentrado!E$2:E769, Concentrado!$A$2:$A769, "=Guerrero", Concentrado!$B$2:$B769,  "="&amp;$A12)</f>
        <v>0</v>
      </c>
      <c r="E12" s="6">
        <f>SUMIFS(Concentrado!F$2:F769, Concentrado!$A$2:$A769, "=Guerrero", Concentrado!$B$2:$B769,  "="&amp;$A12)</f>
        <v>3</v>
      </c>
      <c r="F12" s="6">
        <f>SUMIFS(Concentrado!G$2:G769, Concentrado!$A$2:$A769, "=Guerrero", Concentrado!$B$2:$B769,  "="&amp;$A12)</f>
        <v>1003</v>
      </c>
    </row>
    <row r="13" spans="1:6" x14ac:dyDescent="0.25">
      <c r="A13" s="5" t="s">
        <v>16</v>
      </c>
      <c r="B13" s="6">
        <f>SUMIFS(Concentrado!C$2:C769, Concentrado!$A$2:$A769, "=Guerrero", Concentrado!$B$2:$B769,  "="&amp;$A13)</f>
        <v>352</v>
      </c>
      <c r="C13" s="6">
        <f>SUMIFS(Concentrado!D$2:D769, Concentrado!$A$2:$A769, "=Guerrero", Concentrado!$B$2:$B769,  "="&amp;$A13)</f>
        <v>405</v>
      </c>
      <c r="D13" s="6">
        <f>SUMIFS(Concentrado!E$2:E769, Concentrado!$A$2:$A769, "=Guerrero", Concentrado!$B$2:$B769,  "="&amp;$A13)</f>
        <v>0</v>
      </c>
      <c r="E13" s="6">
        <f>SUMIFS(Concentrado!F$2:F769, Concentrado!$A$2:$A769, "=Guerrero", Concentrado!$B$2:$B769,  "="&amp;$A13)</f>
        <v>0</v>
      </c>
      <c r="F13" s="6">
        <f>SUMIFS(Concentrado!G$2:G769, Concentrado!$A$2:$A769, "=Guerrero", Concentrado!$B$2:$B769,  "="&amp;$A13)</f>
        <v>757</v>
      </c>
    </row>
    <row r="14" spans="1:6" x14ac:dyDescent="0.25">
      <c r="A14" s="5" t="s">
        <v>17</v>
      </c>
      <c r="B14" s="6">
        <f>SUMIFS(Concentrado!C$2:C769, Concentrado!$A$2:$A769, "=Guerrero", Concentrado!$B$2:$B769,  "="&amp;$A14)</f>
        <v>311</v>
      </c>
      <c r="C14" s="6">
        <f>SUMIFS(Concentrado!D$2:D769, Concentrado!$A$2:$A769, "=Guerrero", Concentrado!$B$2:$B769,  "="&amp;$A14)</f>
        <v>313</v>
      </c>
      <c r="D14" s="6">
        <f>SUMIFS(Concentrado!E$2:E769, Concentrado!$A$2:$A769, "=Guerrero", Concentrado!$B$2:$B769,  "="&amp;$A14)</f>
        <v>0</v>
      </c>
      <c r="E14" s="6">
        <f>SUMIFS(Concentrado!F$2:F769, Concentrado!$A$2:$A769, "=Guerrero", Concentrado!$B$2:$B769,  "="&amp;$A14)</f>
        <v>0</v>
      </c>
      <c r="F14" s="6">
        <f>SUMIFS(Concentrado!G$2:G769, Concentrado!$A$2:$A769, "=Guerrero", Concentrado!$B$2:$B769,  "="&amp;$A14)</f>
        <v>624</v>
      </c>
    </row>
    <row r="15" spans="1:6" x14ac:dyDescent="0.25">
      <c r="A15" s="5" t="s">
        <v>18</v>
      </c>
      <c r="B15" s="6">
        <f>SUMIFS(Concentrado!C$2:C769, Concentrado!$A$2:$A769, "=Guerrero", Concentrado!$B$2:$B769,  "="&amp;$A15)</f>
        <v>269</v>
      </c>
      <c r="C15" s="6">
        <f>SUMIFS(Concentrado!D$2:D769, Concentrado!$A$2:$A769, "=Guerrero", Concentrado!$B$2:$B769,  "="&amp;$A15)</f>
        <v>277</v>
      </c>
      <c r="D15" s="6">
        <f>SUMIFS(Concentrado!E$2:E769, Concentrado!$A$2:$A769, "=Guerrero", Concentrado!$B$2:$B769,  "="&amp;$A15)</f>
        <v>0</v>
      </c>
      <c r="E15" s="6">
        <f>SUMIFS(Concentrado!F$2:F769, Concentrado!$A$2:$A769, "=Guerrero", Concentrado!$B$2:$B769,  "="&amp;$A15)</f>
        <v>0</v>
      </c>
      <c r="F15" s="6">
        <f>SUMIFS(Concentrado!G$2:G769, Concentrado!$A$2:$A769, "=Guerrero", Concentrado!$B$2:$B769,  "="&amp;$A15)</f>
        <v>546</v>
      </c>
    </row>
    <row r="16" spans="1:6" x14ac:dyDescent="0.25">
      <c r="A16" s="5" t="s">
        <v>19</v>
      </c>
      <c r="B16" s="6">
        <f>SUMIFS(Concentrado!C$2:C769, Concentrado!$A$2:$A769, "=Guerrero", Concentrado!$B$2:$B769,  "="&amp;$A16)</f>
        <v>208</v>
      </c>
      <c r="C16" s="6">
        <f>SUMIFS(Concentrado!D$2:D769, Concentrado!$A$2:$A769, "=Guerrero", Concentrado!$B$2:$B769,  "="&amp;$A16)</f>
        <v>191</v>
      </c>
      <c r="D16" s="6">
        <f>SUMIFS(Concentrado!E$2:E769, Concentrado!$A$2:$A769, "=Guerrero", Concentrado!$B$2:$B769,  "="&amp;$A16)</f>
        <v>0</v>
      </c>
      <c r="E16" s="6">
        <f>SUMIFS(Concentrado!F$2:F769, Concentrado!$A$2:$A769, "=Guerrero", Concentrado!$B$2:$B769,  "="&amp;$A16)</f>
        <v>1</v>
      </c>
      <c r="F16" s="6">
        <f>SUMIFS(Concentrado!G$2:G769, Concentrado!$A$2:$A769, "=Guerrero", Concentrado!$B$2:$B769,  "="&amp;$A16)</f>
        <v>400</v>
      </c>
    </row>
    <row r="17" spans="1:6" x14ac:dyDescent="0.25">
      <c r="A17" s="5" t="s">
        <v>20</v>
      </c>
      <c r="B17" s="6">
        <f>SUMIFS(Concentrado!C$2:C769, Concentrado!$A$2:$A769, "=Guerrero", Concentrado!$B$2:$B769,  "="&amp;$A17)</f>
        <v>153</v>
      </c>
      <c r="C17" s="6">
        <f>SUMIFS(Concentrado!D$2:D769, Concentrado!$A$2:$A769, "=Guerrero", Concentrado!$B$2:$B769,  "="&amp;$A17)</f>
        <v>141</v>
      </c>
      <c r="D17" s="6">
        <f>SUMIFS(Concentrado!E$2:E769, Concentrado!$A$2:$A769, "=Guerrero", Concentrado!$B$2:$B769,  "="&amp;$A17)</f>
        <v>0</v>
      </c>
      <c r="E17" s="6">
        <f>SUMIFS(Concentrado!F$2:F769, Concentrado!$A$2:$A769, "=Guerrero", Concentrado!$B$2:$B769,  "="&amp;$A17)</f>
        <v>0</v>
      </c>
      <c r="F17" s="6">
        <f>SUMIFS(Concentrado!G$2:G769, Concentrado!$A$2:$A769, "=Guerrero", Concentrado!$B$2:$B769,  "="&amp;$A17)</f>
        <v>294</v>
      </c>
    </row>
    <row r="18" spans="1:6" x14ac:dyDescent="0.25">
      <c r="A18" s="5" t="s">
        <v>21</v>
      </c>
      <c r="B18" s="6">
        <f>SUMIFS(Concentrado!C$2:C769, Concentrado!$A$2:$A769, "=Guerrero", Concentrado!$B$2:$B769,  "="&amp;$A18)</f>
        <v>114</v>
      </c>
      <c r="C18" s="6">
        <f>SUMIFS(Concentrado!D$2:D769, Concentrado!$A$2:$A769, "=Guerrero", Concentrado!$B$2:$B769,  "="&amp;$A18)</f>
        <v>117</v>
      </c>
      <c r="D18" s="6">
        <f>SUMIFS(Concentrado!E$2:E769, Concentrado!$A$2:$A769, "=Guerrero", Concentrado!$B$2:$B769,  "="&amp;$A18)</f>
        <v>0</v>
      </c>
      <c r="E18" s="6">
        <f>SUMIFS(Concentrado!F$2:F769, Concentrado!$A$2:$A769, "=Guerrero", Concentrado!$B$2:$B769,  "="&amp;$A18)</f>
        <v>2</v>
      </c>
      <c r="F18" s="6">
        <f>SUMIFS(Concentrado!G$2:G769, Concentrado!$A$2:$A769, "=Guerrero", Concentrado!$B$2:$B769,  "="&amp;$A18)</f>
        <v>233</v>
      </c>
    </row>
    <row r="19" spans="1:6" x14ac:dyDescent="0.25">
      <c r="A19" s="5" t="s">
        <v>22</v>
      </c>
      <c r="B19" s="6">
        <f>SUMIFS(Concentrado!C$2:C769, Concentrado!$A$2:$A769, "=Guerrero", Concentrado!$B$2:$B769,  "="&amp;$A19)</f>
        <v>52</v>
      </c>
      <c r="C19" s="6">
        <f>SUMIFS(Concentrado!D$2:D769, Concentrado!$A$2:$A769, "=Guerrero", Concentrado!$B$2:$B769,  "="&amp;$A19)</f>
        <v>79</v>
      </c>
      <c r="D19" s="6">
        <f>SUMIFS(Concentrado!E$2:E769, Concentrado!$A$2:$A769, "=Guerrero", Concentrado!$B$2:$B769,  "="&amp;$A19)</f>
        <v>0</v>
      </c>
      <c r="E19" s="6">
        <f>SUMIFS(Concentrado!F$2:F769, Concentrado!$A$2:$A769, "=Guerrero", Concentrado!$B$2:$B769,  "="&amp;$A19)</f>
        <v>0</v>
      </c>
      <c r="F19" s="6">
        <f>SUMIFS(Concentrado!G$2:G769, Concentrado!$A$2:$A769, "=Guerrero", Concentrado!$B$2:$B769,  "="&amp;$A19)</f>
        <v>131</v>
      </c>
    </row>
    <row r="20" spans="1:6" x14ac:dyDescent="0.25">
      <c r="A20" s="5" t="s">
        <v>23</v>
      </c>
      <c r="B20" s="6">
        <f>SUMIFS(Concentrado!C$2:C769, Concentrado!$A$2:$A769, "=Guerrero", Concentrado!$B$2:$B769,  "="&amp;$A20)</f>
        <v>47</v>
      </c>
      <c r="C20" s="6">
        <f>SUMIFS(Concentrado!D$2:D769, Concentrado!$A$2:$A769, "=Guerrero", Concentrado!$B$2:$B769,  "="&amp;$A20)</f>
        <v>44</v>
      </c>
      <c r="D20" s="6">
        <f>SUMIFS(Concentrado!E$2:E769, Concentrado!$A$2:$A769, "=Guerrero", Concentrado!$B$2:$B769,  "="&amp;$A20)</f>
        <v>0</v>
      </c>
      <c r="E20" s="6">
        <f>SUMIFS(Concentrado!F$2:F769, Concentrado!$A$2:$A769, "=Guerrero", Concentrado!$B$2:$B769,  "="&amp;$A20)</f>
        <v>0</v>
      </c>
      <c r="F20" s="6">
        <f>SUMIFS(Concentrado!G$2:G769, Concentrado!$A$2:$A769, "=Guerrero", Concentrado!$B$2:$B769,  "="&amp;$A20)</f>
        <v>91</v>
      </c>
    </row>
    <row r="21" spans="1:6" x14ac:dyDescent="0.25">
      <c r="A21" s="5" t="s">
        <v>24</v>
      </c>
      <c r="B21" s="6">
        <f>SUMIFS(Concentrado!C$2:C769, Concentrado!$A$2:$A769, "=Guerrero", Concentrado!$B$2:$B769,  "="&amp;$A21)</f>
        <v>15</v>
      </c>
      <c r="C21" s="6">
        <f>SUMIFS(Concentrado!D$2:D769, Concentrado!$A$2:$A769, "=Guerrero", Concentrado!$B$2:$B769,  "="&amp;$A21)</f>
        <v>16</v>
      </c>
      <c r="D21" s="6">
        <f>SUMIFS(Concentrado!E$2:E769, Concentrado!$A$2:$A769, "=Guerrero", Concentrado!$B$2:$B769,  "="&amp;$A21)</f>
        <v>0</v>
      </c>
      <c r="E21" s="6">
        <f>SUMIFS(Concentrado!F$2:F769, Concentrado!$A$2:$A769, "=Guerrero", Concentrado!$B$2:$B769,  "="&amp;$A21)</f>
        <v>1</v>
      </c>
      <c r="F21" s="6">
        <f>SUMIFS(Concentrado!G$2:G769, Concentrado!$A$2:$A769, "=Guerrero", Concentrado!$B$2:$B769,  "="&amp;$A21)</f>
        <v>32</v>
      </c>
    </row>
    <row r="22" spans="1:6" x14ac:dyDescent="0.25">
      <c r="A22" s="5" t="s">
        <v>25</v>
      </c>
      <c r="B22" s="6">
        <f>SUMIFS(Concentrado!C$2:C769, Concentrado!$A$2:$A769, "=Guerrero", Concentrado!$B$2:$B769,  "="&amp;$A22)</f>
        <v>5</v>
      </c>
      <c r="C22" s="6">
        <f>SUMIFS(Concentrado!D$2:D769, Concentrado!$A$2:$A769, "=Guerrero", Concentrado!$B$2:$B769,  "="&amp;$A22)</f>
        <v>4</v>
      </c>
      <c r="D22" s="6">
        <f>SUMIFS(Concentrado!E$2:E769, Concentrado!$A$2:$A769, "=Guerrero", Concentrado!$B$2:$B769,  "="&amp;$A22)</f>
        <v>0</v>
      </c>
      <c r="E22" s="6">
        <f>SUMIFS(Concentrado!F$2:F769, Concentrado!$A$2:$A769, "=Guerrero", Concentrado!$B$2:$B769,  "="&amp;$A22)</f>
        <v>0</v>
      </c>
      <c r="F22" s="6">
        <f>SUMIFS(Concentrado!G$2:G769, Concentrado!$A$2:$A769, "=Guerrero", Concentrado!$B$2:$B769,  "="&amp;$A22)</f>
        <v>9</v>
      </c>
    </row>
    <row r="23" spans="1:6" x14ac:dyDescent="0.25">
      <c r="A23" s="5" t="s">
        <v>34</v>
      </c>
      <c r="B23" s="6">
        <f>SUMIFS(Concentrado!C$2:C769, Concentrado!$A$2:$A769, "=Guerrero", Concentrado!$B$2:$B769,  "="&amp;$A23)</f>
        <v>0</v>
      </c>
      <c r="C23" s="6">
        <f>SUMIFS(Concentrado!D$2:D769, Concentrado!$A$2:$A769, "=Guerrero", Concentrado!$B$2:$B769,  "="&amp;$A23)</f>
        <v>0</v>
      </c>
      <c r="D23" s="6">
        <f>SUMIFS(Concentrado!E$2:E769, Concentrado!$A$2:$A769, "=Guerrero", Concentrado!$B$2:$B769,  "="&amp;$A23)</f>
        <v>0</v>
      </c>
      <c r="E23" s="6">
        <f>SUMIFS(Concentrado!F$2:F769, Concentrado!$A$2:$A769, "=Guerrero", Concentrado!$B$2:$B769,  "="&amp;$A23)</f>
        <v>0</v>
      </c>
      <c r="F23" s="6">
        <f>SUMIFS(Concentrado!G$2:G769, Concentrado!$A$2:$A769, "=Guerrero",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"=Guerrero", Concentrado!$B$2:$B769,  "="&amp;$A24)</f>
        <v>7</v>
      </c>
      <c r="C24" s="6">
        <f>SUMIFS(Concentrado!D$2:D769, Concentrado!$A$2:$A769, "=Guerrero", Concentrado!$B$2:$B769,  "="&amp;$A24)</f>
        <v>12</v>
      </c>
      <c r="D24" s="6">
        <f>SUMIFS(Concentrado!E$2:E769, Concentrado!$A$2:$A769, "=Guerrero", Concentrado!$B$2:$B769,  "="&amp;$A24)</f>
        <v>0</v>
      </c>
      <c r="E24" s="6">
        <f>SUMIFS(Concentrado!F$2:F769, Concentrado!$A$2:$A769, "=Guerrero", Concentrado!$B$2:$B769,  "="&amp;$A24)</f>
        <v>0</v>
      </c>
      <c r="F24" s="6">
        <f>SUMIFS(Concentrado!G$2:G769, Concentrado!$A$2:$A769, "=Guerrero", Concentrado!$B$2:$B769,  "="&amp;$A24)</f>
        <v>19</v>
      </c>
    </row>
    <row r="25" spans="1:6" x14ac:dyDescent="0.25">
      <c r="A25" s="7" t="s">
        <v>28</v>
      </c>
      <c r="B25" s="8">
        <f>SUMIFS(Concentrado!C$2:C769, Concentrado!$A$2:$A769, "=Guerrero", Concentrado!$B$2:$B769,  "="&amp;$A25)</f>
        <v>8183</v>
      </c>
      <c r="C25" s="8">
        <f>SUMIFS(Concentrado!D$2:D769, Concentrado!$A$2:$A769, "=Guerrero", Concentrado!$B$2:$B769,  "="&amp;$A25)</f>
        <v>10470</v>
      </c>
      <c r="D25" s="8">
        <f>SUMIFS(Concentrado!E$2:E769, Concentrado!$A$2:$A769, "=Guerrero", Concentrado!$B$2:$B769,  "="&amp;$A25)</f>
        <v>0</v>
      </c>
      <c r="E25" s="8">
        <f>SUMIFS(Concentrado!F$2:F769, Concentrado!$A$2:$A769, "=Guerrero", Concentrado!$B$2:$B769,  "="&amp;$A25)</f>
        <v>52</v>
      </c>
      <c r="F25" s="8">
        <f>SUMIFS(Concentrado!G$2:G769, Concentrado!$A$2:$A769, "=Guerrero", Concentrado!$B$2:$B769,  "="&amp;$A25)</f>
        <v>18705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"=Hidalgo", Concentrado!$B$2:$B769,  "="&amp;$A2)</f>
        <v>123</v>
      </c>
      <c r="C2" s="6">
        <f>SUMIFS(Concentrado!D$2:D769, Concentrado!$A$2:$A769, "=Hidalgo", Concentrado!$B$2:$B769,  "="&amp;$A2)</f>
        <v>97</v>
      </c>
      <c r="D2" s="6">
        <f>SUMIFS(Concentrado!E$2:E769, Concentrado!$A$2:$A769, "=Hidalgo", Concentrado!$B$2:$B769,  "="&amp;$A2)</f>
        <v>0</v>
      </c>
      <c r="E2" s="6">
        <f>SUMIFS(Concentrado!F$2:F769, Concentrado!$A$2:$A769, "=Hidalgo", Concentrado!$B$2:$B769,  "="&amp;$A2)</f>
        <v>0</v>
      </c>
      <c r="F2" s="6">
        <f>SUMIFS(Concentrado!G$2:G769, Concentrado!$A$2:$A769, "=Hidalgo", Concentrado!$B$2:$B769,  "="&amp;$A2)</f>
        <v>220</v>
      </c>
    </row>
    <row r="3" spans="1:6" x14ac:dyDescent="0.25">
      <c r="A3" s="5" t="s">
        <v>6</v>
      </c>
      <c r="B3" s="6">
        <f>SUMIFS(Concentrado!C$2:C769, Concentrado!$A$2:$A769, "=Hidalgo", Concentrado!$B$2:$B769,  "="&amp;$A3)</f>
        <v>999</v>
      </c>
      <c r="C3" s="6">
        <f>SUMIFS(Concentrado!D$2:D769, Concentrado!$A$2:$A769, "=Hidalgo", Concentrado!$B$2:$B769,  "="&amp;$A3)</f>
        <v>688</v>
      </c>
      <c r="D3" s="6">
        <f>SUMIFS(Concentrado!E$2:E769, Concentrado!$A$2:$A769, "=Hidalgo", Concentrado!$B$2:$B769,  "="&amp;$A3)</f>
        <v>0</v>
      </c>
      <c r="E3" s="6">
        <f>SUMIFS(Concentrado!F$2:F769, Concentrado!$A$2:$A769, "=Hidalgo", Concentrado!$B$2:$B769,  "="&amp;$A3)</f>
        <v>1</v>
      </c>
      <c r="F3" s="6">
        <f>SUMIFS(Concentrado!G$2:G769, Concentrado!$A$2:$A769, "=Hidalgo", Concentrado!$B$2:$B769,  "="&amp;$A3)</f>
        <v>1688</v>
      </c>
    </row>
    <row r="4" spans="1:6" x14ac:dyDescent="0.25">
      <c r="A4" s="5" t="s">
        <v>15</v>
      </c>
      <c r="B4" s="6">
        <f>SUMIFS(Concentrado!C$2:C769, Concentrado!$A$2:$A769, "=Hidalgo", Concentrado!$B$2:$B769,  "="&amp;$A4)</f>
        <v>1445</v>
      </c>
      <c r="C4" s="6">
        <f>SUMIFS(Concentrado!D$2:D769, Concentrado!$A$2:$A769, "=Hidalgo", Concentrado!$B$2:$B769,  "="&amp;$A4)</f>
        <v>870</v>
      </c>
      <c r="D4" s="6">
        <f>SUMIFS(Concentrado!E$2:E769, Concentrado!$A$2:$A769, "=Hidalgo", Concentrado!$B$2:$B769,  "="&amp;$A4)</f>
        <v>0</v>
      </c>
      <c r="E4" s="6">
        <f>SUMIFS(Concentrado!F$2:F769, Concentrado!$A$2:$A769, "=Hidalgo", Concentrado!$B$2:$B769,  "="&amp;$A4)</f>
        <v>1</v>
      </c>
      <c r="F4" s="6">
        <f>SUMIFS(Concentrado!G$2:G769, Concentrado!$A$2:$A769, "=Hidalgo", Concentrado!$B$2:$B769,  "="&amp;$A4)</f>
        <v>2316</v>
      </c>
    </row>
    <row r="5" spans="1:6" x14ac:dyDescent="0.25">
      <c r="A5" s="5" t="s">
        <v>7</v>
      </c>
      <c r="B5" s="6">
        <f>SUMIFS(Concentrado!C$2:C769, Concentrado!$A$2:$A769, "=Hidalgo", Concentrado!$B$2:$B769,  "="&amp;$A5)</f>
        <v>1653</v>
      </c>
      <c r="C5" s="6">
        <f>SUMIFS(Concentrado!D$2:D769, Concentrado!$A$2:$A769, "=Hidalgo", Concentrado!$B$2:$B769,  "="&amp;$A5)</f>
        <v>1049</v>
      </c>
      <c r="D5" s="6">
        <f>SUMIFS(Concentrado!E$2:E769, Concentrado!$A$2:$A769, "=Hidalgo", Concentrado!$B$2:$B769,  "="&amp;$A5)</f>
        <v>0</v>
      </c>
      <c r="E5" s="6">
        <f>SUMIFS(Concentrado!F$2:F769, Concentrado!$A$2:$A769, "=Hidalgo", Concentrado!$B$2:$B769,  "="&amp;$A5)</f>
        <v>0</v>
      </c>
      <c r="F5" s="6">
        <f>SUMIFS(Concentrado!G$2:G769, Concentrado!$A$2:$A769, "=Hidalgo", Concentrado!$B$2:$B769,  "="&amp;$A5)</f>
        <v>2702</v>
      </c>
    </row>
    <row r="6" spans="1:6" x14ac:dyDescent="0.25">
      <c r="A6" s="5" t="s">
        <v>8</v>
      </c>
      <c r="B6" s="6">
        <f>SUMIFS(Concentrado!C$2:C769, Concentrado!$A$2:$A769, "=Hidalgo", Concentrado!$B$2:$B769,  "="&amp;$A6)</f>
        <v>2377</v>
      </c>
      <c r="C6" s="6">
        <f>SUMIFS(Concentrado!D$2:D769, Concentrado!$A$2:$A769, "=Hidalgo", Concentrado!$B$2:$B769,  "="&amp;$A6)</f>
        <v>1459</v>
      </c>
      <c r="D6" s="6">
        <f>SUMIFS(Concentrado!E$2:E769, Concentrado!$A$2:$A769, "=Hidalgo", Concentrado!$B$2:$B769,  "="&amp;$A6)</f>
        <v>0</v>
      </c>
      <c r="E6" s="6">
        <f>SUMIFS(Concentrado!F$2:F769, Concentrado!$A$2:$A769, "=Hidalgo", Concentrado!$B$2:$B769,  "="&amp;$A6)</f>
        <v>0</v>
      </c>
      <c r="F6" s="6">
        <f>SUMIFS(Concentrado!G$2:G769, Concentrado!$A$2:$A769, "=Hidalgo", Concentrado!$B$2:$B769,  "="&amp;$A6)</f>
        <v>3836</v>
      </c>
    </row>
    <row r="7" spans="1:6" x14ac:dyDescent="0.25">
      <c r="A7" s="5" t="s">
        <v>9</v>
      </c>
      <c r="B7" s="6">
        <f>SUMIFS(Concentrado!C$2:C769, Concentrado!$A$2:$A769, "=Hidalgo", Concentrado!$B$2:$B769,  "="&amp;$A7)</f>
        <v>2012</v>
      </c>
      <c r="C7" s="6">
        <f>SUMIFS(Concentrado!D$2:D769, Concentrado!$A$2:$A769, "=Hidalgo", Concentrado!$B$2:$B769,  "="&amp;$A7)</f>
        <v>1432</v>
      </c>
      <c r="D7" s="6">
        <f>SUMIFS(Concentrado!E$2:E769, Concentrado!$A$2:$A769, "=Hidalgo", Concentrado!$B$2:$B769,  "="&amp;$A7)</f>
        <v>0</v>
      </c>
      <c r="E7" s="6">
        <f>SUMIFS(Concentrado!F$2:F769, Concentrado!$A$2:$A769, "=Hidalgo", Concentrado!$B$2:$B769,  "="&amp;$A7)</f>
        <v>1</v>
      </c>
      <c r="F7" s="6">
        <f>SUMIFS(Concentrado!G$2:G769, Concentrado!$A$2:$A769, "=Hidalgo", Concentrado!$B$2:$B769,  "="&amp;$A7)</f>
        <v>3445</v>
      </c>
    </row>
    <row r="8" spans="1:6" x14ac:dyDescent="0.25">
      <c r="A8" s="5" t="s">
        <v>10</v>
      </c>
      <c r="B8" s="6">
        <f>SUMIFS(Concentrado!C$2:C769, Concentrado!$A$2:$A769, "=Hidalgo", Concentrado!$B$2:$B769,  "="&amp;$A8)</f>
        <v>1743</v>
      </c>
      <c r="C8" s="6">
        <f>SUMIFS(Concentrado!D$2:D769, Concentrado!$A$2:$A769, "=Hidalgo", Concentrado!$B$2:$B769,  "="&amp;$A8)</f>
        <v>1447</v>
      </c>
      <c r="D8" s="6">
        <f>SUMIFS(Concentrado!E$2:E769, Concentrado!$A$2:$A769, "=Hidalgo", Concentrado!$B$2:$B769,  "="&amp;$A8)</f>
        <v>0</v>
      </c>
      <c r="E8" s="6">
        <f>SUMIFS(Concentrado!F$2:F769, Concentrado!$A$2:$A769, "=Hidalgo", Concentrado!$B$2:$B769,  "="&amp;$A8)</f>
        <v>0</v>
      </c>
      <c r="F8" s="6">
        <f>SUMIFS(Concentrado!G$2:G769, Concentrado!$A$2:$A769, "=Hidalgo", Concentrado!$B$2:$B769,  "="&amp;$A8)</f>
        <v>3190</v>
      </c>
    </row>
    <row r="9" spans="1:6" x14ac:dyDescent="0.25">
      <c r="A9" s="5" t="s">
        <v>11</v>
      </c>
      <c r="B9" s="6">
        <f>SUMIFS(Concentrado!C$2:C769, Concentrado!$A$2:$A769, "=Hidalgo", Concentrado!$B$2:$B769,  "="&amp;$A9)</f>
        <v>1431</v>
      </c>
      <c r="C9" s="6">
        <f>SUMIFS(Concentrado!D$2:D769, Concentrado!$A$2:$A769, "=Hidalgo", Concentrado!$B$2:$B769,  "="&amp;$A9)</f>
        <v>1321</v>
      </c>
      <c r="D9" s="6">
        <f>SUMIFS(Concentrado!E$2:E769, Concentrado!$A$2:$A769, "=Hidalgo", Concentrado!$B$2:$B769,  "="&amp;$A9)</f>
        <v>0</v>
      </c>
      <c r="E9" s="6">
        <f>SUMIFS(Concentrado!F$2:F769, Concentrado!$A$2:$A769, "=Hidalgo", Concentrado!$B$2:$B769,  "="&amp;$A9)</f>
        <v>1</v>
      </c>
      <c r="F9" s="6">
        <f>SUMIFS(Concentrado!G$2:G769, Concentrado!$A$2:$A769, "=Hidalgo", Concentrado!$B$2:$B769,  "="&amp;$A9)</f>
        <v>2753</v>
      </c>
    </row>
    <row r="10" spans="1:6" x14ac:dyDescent="0.25">
      <c r="A10" s="5" t="s">
        <v>12</v>
      </c>
      <c r="B10" s="6">
        <f>SUMIFS(Concentrado!C$2:C769, Concentrado!$A$2:$A769, "=Hidalgo", Concentrado!$B$2:$B769,  "="&amp;$A10)</f>
        <v>1184</v>
      </c>
      <c r="C10" s="6">
        <f>SUMIFS(Concentrado!D$2:D769, Concentrado!$A$2:$A769, "=Hidalgo", Concentrado!$B$2:$B769,  "="&amp;$A10)</f>
        <v>1107</v>
      </c>
      <c r="D10" s="6">
        <f>SUMIFS(Concentrado!E$2:E769, Concentrado!$A$2:$A769, "=Hidalgo", Concentrado!$B$2:$B769,  "="&amp;$A10)</f>
        <v>0</v>
      </c>
      <c r="E10" s="6">
        <f>SUMIFS(Concentrado!F$2:F769, Concentrado!$A$2:$A769, "=Hidalgo", Concentrado!$B$2:$B769,  "="&amp;$A10)</f>
        <v>0</v>
      </c>
      <c r="F10" s="6">
        <f>SUMIFS(Concentrado!G$2:G769, Concentrado!$A$2:$A769, "=Hidalgo", Concentrado!$B$2:$B769,  "="&amp;$A10)</f>
        <v>2291</v>
      </c>
    </row>
    <row r="11" spans="1:6" x14ac:dyDescent="0.25">
      <c r="A11" s="5" t="s">
        <v>13</v>
      </c>
      <c r="B11" s="6">
        <f>SUMIFS(Concentrado!C$2:C769, Concentrado!$A$2:$A769, "=Hidalgo", Concentrado!$B$2:$B769,  "="&amp;$A11)</f>
        <v>1229</v>
      </c>
      <c r="C11" s="6">
        <f>SUMIFS(Concentrado!D$2:D769, Concentrado!$A$2:$A769, "=Hidalgo", Concentrado!$B$2:$B769,  "="&amp;$A11)</f>
        <v>980</v>
      </c>
      <c r="D11" s="6">
        <f>SUMIFS(Concentrado!E$2:E769, Concentrado!$A$2:$A769, "=Hidalgo", Concentrado!$B$2:$B769,  "="&amp;$A11)</f>
        <v>0</v>
      </c>
      <c r="E11" s="6">
        <f>SUMIFS(Concentrado!F$2:F769, Concentrado!$A$2:$A769, "=Hidalgo", Concentrado!$B$2:$B769,  "="&amp;$A11)</f>
        <v>0</v>
      </c>
      <c r="F11" s="6">
        <f>SUMIFS(Concentrado!G$2:G769, Concentrado!$A$2:$A769, "=Hidalgo", Concentrado!$B$2:$B769,  "="&amp;$A11)</f>
        <v>2209</v>
      </c>
    </row>
    <row r="12" spans="1:6" x14ac:dyDescent="0.25">
      <c r="A12" s="5" t="s">
        <v>14</v>
      </c>
      <c r="B12" s="6">
        <f>SUMIFS(Concentrado!C$2:C769, Concentrado!$A$2:$A769, "=Hidalgo", Concentrado!$B$2:$B769,  "="&amp;$A12)</f>
        <v>1022</v>
      </c>
      <c r="C12" s="6">
        <f>SUMIFS(Concentrado!D$2:D769, Concentrado!$A$2:$A769, "=Hidalgo", Concentrado!$B$2:$B769,  "="&amp;$A12)</f>
        <v>978</v>
      </c>
      <c r="D12" s="6">
        <f>SUMIFS(Concentrado!E$2:E769, Concentrado!$A$2:$A769, "=Hidalgo", Concentrado!$B$2:$B769,  "="&amp;$A12)</f>
        <v>0</v>
      </c>
      <c r="E12" s="6">
        <f>SUMIFS(Concentrado!F$2:F769, Concentrado!$A$2:$A769, "=Hidalgo", Concentrado!$B$2:$B769,  "="&amp;$A12)</f>
        <v>0</v>
      </c>
      <c r="F12" s="6">
        <f>SUMIFS(Concentrado!G$2:G769, Concentrado!$A$2:$A769, "=Hidalgo", Concentrado!$B$2:$B769,  "="&amp;$A12)</f>
        <v>2000</v>
      </c>
    </row>
    <row r="13" spans="1:6" x14ac:dyDescent="0.25">
      <c r="A13" s="5" t="s">
        <v>16</v>
      </c>
      <c r="B13" s="6">
        <f>SUMIFS(Concentrado!C$2:C769, Concentrado!$A$2:$A769, "=Hidalgo", Concentrado!$B$2:$B769,  "="&amp;$A13)</f>
        <v>944</v>
      </c>
      <c r="C13" s="6">
        <f>SUMIFS(Concentrado!D$2:D769, Concentrado!$A$2:$A769, "=Hidalgo", Concentrado!$B$2:$B769,  "="&amp;$A13)</f>
        <v>882</v>
      </c>
      <c r="D13" s="6">
        <f>SUMIFS(Concentrado!E$2:E769, Concentrado!$A$2:$A769, "=Hidalgo", Concentrado!$B$2:$B769,  "="&amp;$A13)</f>
        <v>0</v>
      </c>
      <c r="E13" s="6">
        <f>SUMIFS(Concentrado!F$2:F769, Concentrado!$A$2:$A769, "=Hidalgo", Concentrado!$B$2:$B769,  "="&amp;$A13)</f>
        <v>0</v>
      </c>
      <c r="F13" s="6">
        <f>SUMIFS(Concentrado!G$2:G769, Concentrado!$A$2:$A769, "=Hidalgo", Concentrado!$B$2:$B769,  "="&amp;$A13)</f>
        <v>1826</v>
      </c>
    </row>
    <row r="14" spans="1:6" x14ac:dyDescent="0.25">
      <c r="A14" s="5" t="s">
        <v>17</v>
      </c>
      <c r="B14" s="6">
        <f>SUMIFS(Concentrado!C$2:C769, Concentrado!$A$2:$A769, "=Hidalgo", Concentrado!$B$2:$B769,  "="&amp;$A14)</f>
        <v>722</v>
      </c>
      <c r="C14" s="6">
        <f>SUMIFS(Concentrado!D$2:D769, Concentrado!$A$2:$A769, "=Hidalgo", Concentrado!$B$2:$B769,  "="&amp;$A14)</f>
        <v>761</v>
      </c>
      <c r="D14" s="6">
        <f>SUMIFS(Concentrado!E$2:E769, Concentrado!$A$2:$A769, "=Hidalgo", Concentrado!$B$2:$B769,  "="&amp;$A14)</f>
        <v>0</v>
      </c>
      <c r="E14" s="6">
        <f>SUMIFS(Concentrado!F$2:F769, Concentrado!$A$2:$A769, "=Hidalgo", Concentrado!$B$2:$B769,  "="&amp;$A14)</f>
        <v>0</v>
      </c>
      <c r="F14" s="6">
        <f>SUMIFS(Concentrado!G$2:G769, Concentrado!$A$2:$A769, "=Hidalgo", Concentrado!$B$2:$B769,  "="&amp;$A14)</f>
        <v>1483</v>
      </c>
    </row>
    <row r="15" spans="1:6" x14ac:dyDescent="0.25">
      <c r="A15" s="5" t="s">
        <v>18</v>
      </c>
      <c r="B15" s="6">
        <f>SUMIFS(Concentrado!C$2:C769, Concentrado!$A$2:$A769, "=Hidalgo", Concentrado!$B$2:$B769,  "="&amp;$A15)</f>
        <v>611</v>
      </c>
      <c r="C15" s="6">
        <f>SUMIFS(Concentrado!D$2:D769, Concentrado!$A$2:$A769, "=Hidalgo", Concentrado!$B$2:$B769,  "="&amp;$A15)</f>
        <v>602</v>
      </c>
      <c r="D15" s="6">
        <f>SUMIFS(Concentrado!E$2:E769, Concentrado!$A$2:$A769, "=Hidalgo", Concentrado!$B$2:$B769,  "="&amp;$A15)</f>
        <v>0</v>
      </c>
      <c r="E15" s="6">
        <f>SUMIFS(Concentrado!F$2:F769, Concentrado!$A$2:$A769, "=Hidalgo", Concentrado!$B$2:$B769,  "="&amp;$A15)</f>
        <v>0</v>
      </c>
      <c r="F15" s="6">
        <f>SUMIFS(Concentrado!G$2:G769, Concentrado!$A$2:$A769, "=Hidalgo", Concentrado!$B$2:$B769,  "="&amp;$A15)</f>
        <v>1213</v>
      </c>
    </row>
    <row r="16" spans="1:6" x14ac:dyDescent="0.25">
      <c r="A16" s="5" t="s">
        <v>19</v>
      </c>
      <c r="B16" s="6">
        <f>SUMIFS(Concentrado!C$2:C769, Concentrado!$A$2:$A769, "=Hidalgo", Concentrado!$B$2:$B769,  "="&amp;$A16)</f>
        <v>457</v>
      </c>
      <c r="C16" s="6">
        <f>SUMIFS(Concentrado!D$2:D769, Concentrado!$A$2:$A769, "=Hidalgo", Concentrado!$B$2:$B769,  "="&amp;$A16)</f>
        <v>490</v>
      </c>
      <c r="D16" s="6">
        <f>SUMIFS(Concentrado!E$2:E769, Concentrado!$A$2:$A769, "=Hidalgo", Concentrado!$B$2:$B769,  "="&amp;$A16)</f>
        <v>0</v>
      </c>
      <c r="E16" s="6">
        <f>SUMIFS(Concentrado!F$2:F769, Concentrado!$A$2:$A769, "=Hidalgo", Concentrado!$B$2:$B769,  "="&amp;$A16)</f>
        <v>0</v>
      </c>
      <c r="F16" s="6">
        <f>SUMIFS(Concentrado!G$2:G769, Concentrado!$A$2:$A769, "=Hidalgo", Concentrado!$B$2:$B769,  "="&amp;$A16)</f>
        <v>947</v>
      </c>
    </row>
    <row r="17" spans="1:6" x14ac:dyDescent="0.25">
      <c r="A17" s="5" t="s">
        <v>20</v>
      </c>
      <c r="B17" s="6">
        <f>SUMIFS(Concentrado!C$2:C769, Concentrado!$A$2:$A769, "=Hidalgo", Concentrado!$B$2:$B769,  "="&amp;$A17)</f>
        <v>384</v>
      </c>
      <c r="C17" s="6">
        <f>SUMIFS(Concentrado!D$2:D769, Concentrado!$A$2:$A769, "=Hidalgo", Concentrado!$B$2:$B769,  "="&amp;$A17)</f>
        <v>371</v>
      </c>
      <c r="D17" s="6">
        <f>SUMIFS(Concentrado!E$2:E769, Concentrado!$A$2:$A769, "=Hidalgo", Concentrado!$B$2:$B769,  "="&amp;$A17)</f>
        <v>0</v>
      </c>
      <c r="E17" s="6">
        <f>SUMIFS(Concentrado!F$2:F769, Concentrado!$A$2:$A769, "=Hidalgo", Concentrado!$B$2:$B769,  "="&amp;$A17)</f>
        <v>0</v>
      </c>
      <c r="F17" s="6">
        <f>SUMIFS(Concentrado!G$2:G769, Concentrado!$A$2:$A769, "=Hidalgo", Concentrado!$B$2:$B769,  "="&amp;$A17)</f>
        <v>755</v>
      </c>
    </row>
    <row r="18" spans="1:6" x14ac:dyDescent="0.25">
      <c r="A18" s="5" t="s">
        <v>21</v>
      </c>
      <c r="B18" s="6">
        <f>SUMIFS(Concentrado!C$2:C769, Concentrado!$A$2:$A769, "=Hidalgo", Concentrado!$B$2:$B769,  "="&amp;$A18)</f>
        <v>263</v>
      </c>
      <c r="C18" s="6">
        <f>SUMIFS(Concentrado!D$2:D769, Concentrado!$A$2:$A769, "=Hidalgo", Concentrado!$B$2:$B769,  "="&amp;$A18)</f>
        <v>332</v>
      </c>
      <c r="D18" s="6">
        <f>SUMIFS(Concentrado!E$2:E769, Concentrado!$A$2:$A769, "=Hidalgo", Concentrado!$B$2:$B769,  "="&amp;$A18)</f>
        <v>0</v>
      </c>
      <c r="E18" s="6">
        <f>SUMIFS(Concentrado!F$2:F769, Concentrado!$A$2:$A769, "=Hidalgo", Concentrado!$B$2:$B769,  "="&amp;$A18)</f>
        <v>0</v>
      </c>
      <c r="F18" s="6">
        <f>SUMIFS(Concentrado!G$2:G769, Concentrado!$A$2:$A769, "=Hidalgo", Concentrado!$B$2:$B769,  "="&amp;$A18)</f>
        <v>595</v>
      </c>
    </row>
    <row r="19" spans="1:6" x14ac:dyDescent="0.25">
      <c r="A19" s="5" t="s">
        <v>22</v>
      </c>
      <c r="B19" s="6">
        <f>SUMIFS(Concentrado!C$2:C769, Concentrado!$A$2:$A769, "=Hidalgo", Concentrado!$B$2:$B769,  "="&amp;$A19)</f>
        <v>169</v>
      </c>
      <c r="C19" s="6">
        <f>SUMIFS(Concentrado!D$2:D769, Concentrado!$A$2:$A769, "=Hidalgo", Concentrado!$B$2:$B769,  "="&amp;$A19)</f>
        <v>229</v>
      </c>
      <c r="D19" s="6">
        <f>SUMIFS(Concentrado!E$2:E769, Concentrado!$A$2:$A769, "=Hidalgo", Concentrado!$B$2:$B769,  "="&amp;$A19)</f>
        <v>0</v>
      </c>
      <c r="E19" s="6">
        <f>SUMIFS(Concentrado!F$2:F769, Concentrado!$A$2:$A769, "=Hidalgo", Concentrado!$B$2:$B769,  "="&amp;$A19)</f>
        <v>0</v>
      </c>
      <c r="F19" s="6">
        <f>SUMIFS(Concentrado!G$2:G769, Concentrado!$A$2:$A769, "=Hidalgo", Concentrado!$B$2:$B769,  "="&amp;$A19)</f>
        <v>398</v>
      </c>
    </row>
    <row r="20" spans="1:6" x14ac:dyDescent="0.25">
      <c r="A20" s="5" t="s">
        <v>23</v>
      </c>
      <c r="B20" s="6">
        <f>SUMIFS(Concentrado!C$2:C769, Concentrado!$A$2:$A769, "=Hidalgo", Concentrado!$B$2:$B769,  "="&amp;$A20)</f>
        <v>109</v>
      </c>
      <c r="C20" s="6">
        <f>SUMIFS(Concentrado!D$2:D769, Concentrado!$A$2:$A769, "=Hidalgo", Concentrado!$B$2:$B769,  "="&amp;$A20)</f>
        <v>155</v>
      </c>
      <c r="D20" s="6">
        <f>SUMIFS(Concentrado!E$2:E769, Concentrado!$A$2:$A769, "=Hidalgo", Concentrado!$B$2:$B769,  "="&amp;$A20)</f>
        <v>0</v>
      </c>
      <c r="E20" s="6">
        <f>SUMIFS(Concentrado!F$2:F769, Concentrado!$A$2:$A769, "=Hidalgo", Concentrado!$B$2:$B769,  "="&amp;$A20)</f>
        <v>0</v>
      </c>
      <c r="F20" s="6">
        <f>SUMIFS(Concentrado!G$2:G769, Concentrado!$A$2:$A769, "=Hidalgo", Concentrado!$B$2:$B769,  "="&amp;$A20)</f>
        <v>264</v>
      </c>
    </row>
    <row r="21" spans="1:6" x14ac:dyDescent="0.25">
      <c r="A21" s="5" t="s">
        <v>24</v>
      </c>
      <c r="B21" s="6">
        <f>SUMIFS(Concentrado!C$2:C769, Concentrado!$A$2:$A769, "=Hidalgo", Concentrado!$B$2:$B769,  "="&amp;$A21)</f>
        <v>34</v>
      </c>
      <c r="C21" s="6">
        <f>SUMIFS(Concentrado!D$2:D769, Concentrado!$A$2:$A769, "=Hidalgo", Concentrado!$B$2:$B769,  "="&amp;$A21)</f>
        <v>83</v>
      </c>
      <c r="D21" s="6">
        <f>SUMIFS(Concentrado!E$2:E769, Concentrado!$A$2:$A769, "=Hidalgo", Concentrado!$B$2:$B769,  "="&amp;$A21)</f>
        <v>0</v>
      </c>
      <c r="E21" s="6">
        <f>SUMIFS(Concentrado!F$2:F769, Concentrado!$A$2:$A769, "=Hidalgo", Concentrado!$B$2:$B769,  "="&amp;$A21)</f>
        <v>0</v>
      </c>
      <c r="F21" s="6">
        <f>SUMIFS(Concentrado!G$2:G769, Concentrado!$A$2:$A769, "=Hidalgo", Concentrado!$B$2:$B769,  "="&amp;$A21)</f>
        <v>117</v>
      </c>
    </row>
    <row r="22" spans="1:6" x14ac:dyDescent="0.25">
      <c r="A22" s="5" t="s">
        <v>25</v>
      </c>
      <c r="B22" s="6">
        <f>SUMIFS(Concentrado!C$2:C769, Concentrado!$A$2:$A769, "=Hidalgo", Concentrado!$B$2:$B769,  "="&amp;$A22)</f>
        <v>6</v>
      </c>
      <c r="C22" s="6">
        <f>SUMIFS(Concentrado!D$2:D769, Concentrado!$A$2:$A769, "=Hidalgo", Concentrado!$B$2:$B769,  "="&amp;$A22)</f>
        <v>27</v>
      </c>
      <c r="D22" s="6">
        <f>SUMIFS(Concentrado!E$2:E769, Concentrado!$A$2:$A769, "=Hidalgo", Concentrado!$B$2:$B769,  "="&amp;$A22)</f>
        <v>0</v>
      </c>
      <c r="E22" s="6">
        <f>SUMIFS(Concentrado!F$2:F769, Concentrado!$A$2:$A769, "=Hidalgo", Concentrado!$B$2:$B769,  "="&amp;$A22)</f>
        <v>0</v>
      </c>
      <c r="F22" s="6">
        <f>SUMIFS(Concentrado!G$2:G769, Concentrado!$A$2:$A769, "=Hidalgo", Concentrado!$B$2:$B769,  "="&amp;$A22)</f>
        <v>33</v>
      </c>
    </row>
    <row r="23" spans="1:6" x14ac:dyDescent="0.25">
      <c r="A23" s="5" t="s">
        <v>34</v>
      </c>
      <c r="B23" s="6">
        <f>SUMIFS(Concentrado!C$2:C769, Concentrado!$A$2:$A769, "=Hidalgo", Concentrado!$B$2:$B769,  "="&amp;$A23)</f>
        <v>0</v>
      </c>
      <c r="C23" s="6">
        <f>SUMIFS(Concentrado!D$2:D769, Concentrado!$A$2:$A769, "=Hidalgo", Concentrado!$B$2:$B769,  "="&amp;$A23)</f>
        <v>0</v>
      </c>
      <c r="D23" s="6">
        <f>SUMIFS(Concentrado!E$2:E769, Concentrado!$A$2:$A769, "=Hidalgo", Concentrado!$B$2:$B769,  "="&amp;$A23)</f>
        <v>0</v>
      </c>
      <c r="E23" s="6">
        <f>SUMIFS(Concentrado!F$2:F769, Concentrado!$A$2:$A769, "=Hidalgo", Concentrado!$B$2:$B769,  "="&amp;$A23)</f>
        <v>0</v>
      </c>
      <c r="F23" s="6">
        <f>SUMIFS(Concentrado!G$2:G769, Concentrado!$A$2:$A769, "=Hidalgo",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"=Hidalgo", Concentrado!$B$2:$B769,  "="&amp;$A24)</f>
        <v>4</v>
      </c>
      <c r="C24" s="6">
        <f>SUMIFS(Concentrado!D$2:D769, Concentrado!$A$2:$A769, "=Hidalgo", Concentrado!$B$2:$B769,  "="&amp;$A24)</f>
        <v>0</v>
      </c>
      <c r="D24" s="6">
        <f>SUMIFS(Concentrado!E$2:E769, Concentrado!$A$2:$A769, "=Hidalgo", Concentrado!$B$2:$B769,  "="&amp;$A24)</f>
        <v>0</v>
      </c>
      <c r="E24" s="6">
        <f>SUMIFS(Concentrado!F$2:F769, Concentrado!$A$2:$A769, "=Hidalgo", Concentrado!$B$2:$B769,  "="&amp;$A24)</f>
        <v>0</v>
      </c>
      <c r="F24" s="6">
        <f>SUMIFS(Concentrado!G$2:G769, Concentrado!$A$2:$A769, "=Hidalgo", Concentrado!$B$2:$B769,  "="&amp;$A24)</f>
        <v>4</v>
      </c>
    </row>
    <row r="25" spans="1:6" x14ac:dyDescent="0.25">
      <c r="A25" s="7" t="s">
        <v>28</v>
      </c>
      <c r="B25" s="8">
        <f>SUMIFS(Concentrado!C$2:C769, Concentrado!$A$2:$A769, "=Hidalgo", Concentrado!$B$2:$B769,  "="&amp;$A25)</f>
        <v>18958</v>
      </c>
      <c r="C25" s="8">
        <f>SUMIFS(Concentrado!D$2:D769, Concentrado!$A$2:$A769, "=Hidalgo", Concentrado!$B$2:$B769,  "="&amp;$A25)</f>
        <v>15396</v>
      </c>
      <c r="D25" s="8">
        <f>SUMIFS(Concentrado!E$2:E769, Concentrado!$A$2:$A769, "=Hidalgo", Concentrado!$B$2:$B769,  "="&amp;$A25)</f>
        <v>0</v>
      </c>
      <c r="E25" s="8">
        <f>SUMIFS(Concentrado!F$2:F769, Concentrado!$A$2:$A769, "=Hidalgo", Concentrado!$B$2:$B769,  "="&amp;$A25)</f>
        <v>4</v>
      </c>
      <c r="F25" s="8">
        <f>SUMIFS(Concentrado!G$2:G769, Concentrado!$A$2:$A769, "=Hidalgo", Concentrado!$B$2:$B769,  "="&amp;$A25)</f>
        <v>34358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"=Jalisco", Concentrado!$B$2:$B769,  "="&amp;$A2)</f>
        <v>213</v>
      </c>
      <c r="C2" s="6">
        <f>SUMIFS(Concentrado!D$2:D769, Concentrado!$A$2:$A769, "=Jalisco", Concentrado!$B$2:$B769,  "="&amp;$A2)</f>
        <v>160</v>
      </c>
      <c r="D2" s="6">
        <f>SUMIFS(Concentrado!E$2:E769, Concentrado!$A$2:$A769, "=Jalisco", Concentrado!$B$2:$B769,  "="&amp;$A2)</f>
        <v>0</v>
      </c>
      <c r="E2" s="6">
        <f>SUMIFS(Concentrado!F$2:F769, Concentrado!$A$2:$A769, "=Jalisco", Concentrado!$B$2:$B769,  "="&amp;$A2)</f>
        <v>1</v>
      </c>
      <c r="F2" s="6">
        <f>SUMIFS(Concentrado!G$2:G769, Concentrado!$A$2:$A769, "=Jalisco", Concentrado!$B$2:$B769,  "="&amp;$A2)</f>
        <v>374</v>
      </c>
    </row>
    <row r="3" spans="1:6" x14ac:dyDescent="0.25">
      <c r="A3" s="5" t="s">
        <v>6</v>
      </c>
      <c r="B3" s="6">
        <f>SUMIFS(Concentrado!C$2:C769, Concentrado!$A$2:$A769, "=Jalisco", Concentrado!$B$2:$B769,  "="&amp;$A3)</f>
        <v>1680</v>
      </c>
      <c r="C3" s="6">
        <f>SUMIFS(Concentrado!D$2:D769, Concentrado!$A$2:$A769, "=Jalisco", Concentrado!$B$2:$B769,  "="&amp;$A3)</f>
        <v>1295</v>
      </c>
      <c r="D3" s="6">
        <f>SUMIFS(Concentrado!E$2:E769, Concentrado!$A$2:$A769, "=Jalisco", Concentrado!$B$2:$B769,  "="&amp;$A3)</f>
        <v>0</v>
      </c>
      <c r="E3" s="6">
        <f>SUMIFS(Concentrado!F$2:F769, Concentrado!$A$2:$A769, "=Jalisco", Concentrado!$B$2:$B769,  "="&amp;$A3)</f>
        <v>1</v>
      </c>
      <c r="F3" s="6">
        <f>SUMIFS(Concentrado!G$2:G769, Concentrado!$A$2:$A769, "=Jalisco", Concentrado!$B$2:$B769,  "="&amp;$A3)</f>
        <v>2976</v>
      </c>
    </row>
    <row r="4" spans="1:6" x14ac:dyDescent="0.25">
      <c r="A4" s="5" t="s">
        <v>15</v>
      </c>
      <c r="B4" s="6">
        <f>SUMIFS(Concentrado!C$2:C769, Concentrado!$A$2:$A769, "=Jalisco", Concentrado!$B$2:$B769,  "="&amp;$A4)</f>
        <v>2123</v>
      </c>
      <c r="C4" s="6">
        <f>SUMIFS(Concentrado!D$2:D769, Concentrado!$A$2:$A769, "=Jalisco", Concentrado!$B$2:$B769,  "="&amp;$A4)</f>
        <v>1478</v>
      </c>
      <c r="D4" s="6">
        <f>SUMIFS(Concentrado!E$2:E769, Concentrado!$A$2:$A769, "=Jalisco", Concentrado!$B$2:$B769,  "="&amp;$A4)</f>
        <v>0</v>
      </c>
      <c r="E4" s="6">
        <f>SUMIFS(Concentrado!F$2:F769, Concentrado!$A$2:$A769, "=Jalisco", Concentrado!$B$2:$B769,  "="&amp;$A4)</f>
        <v>0</v>
      </c>
      <c r="F4" s="6">
        <f>SUMIFS(Concentrado!G$2:G769, Concentrado!$A$2:$A769, "=Jalisco", Concentrado!$B$2:$B769,  "="&amp;$A4)</f>
        <v>3601</v>
      </c>
    </row>
    <row r="5" spans="1:6" x14ac:dyDescent="0.25">
      <c r="A5" s="5" t="s">
        <v>7</v>
      </c>
      <c r="B5" s="6">
        <f>SUMIFS(Concentrado!C$2:C769, Concentrado!$A$2:$A769, "=Jalisco", Concentrado!$B$2:$B769,  "="&amp;$A5)</f>
        <v>2766</v>
      </c>
      <c r="C5" s="6">
        <f>SUMIFS(Concentrado!D$2:D769, Concentrado!$A$2:$A769, "=Jalisco", Concentrado!$B$2:$B769,  "="&amp;$A5)</f>
        <v>1765</v>
      </c>
      <c r="D5" s="6">
        <f>SUMIFS(Concentrado!E$2:E769, Concentrado!$A$2:$A769, "=Jalisco", Concentrado!$B$2:$B769,  "="&amp;$A5)</f>
        <v>0</v>
      </c>
      <c r="E5" s="6">
        <f>SUMIFS(Concentrado!F$2:F769, Concentrado!$A$2:$A769, "=Jalisco", Concentrado!$B$2:$B769,  "="&amp;$A5)</f>
        <v>1</v>
      </c>
      <c r="F5" s="6">
        <f>SUMIFS(Concentrado!G$2:G769, Concentrado!$A$2:$A769, "=Jalisco", Concentrado!$B$2:$B769,  "="&amp;$A5)</f>
        <v>4532</v>
      </c>
    </row>
    <row r="6" spans="1:6" x14ac:dyDescent="0.25">
      <c r="A6" s="5" t="s">
        <v>8</v>
      </c>
      <c r="B6" s="6">
        <f>SUMIFS(Concentrado!C$2:C769, Concentrado!$A$2:$A769, "=Jalisco", Concentrado!$B$2:$B769,  "="&amp;$A6)</f>
        <v>4085</v>
      </c>
      <c r="C6" s="6">
        <f>SUMIFS(Concentrado!D$2:D769, Concentrado!$A$2:$A769, "=Jalisco", Concentrado!$B$2:$B769,  "="&amp;$A6)</f>
        <v>2800</v>
      </c>
      <c r="D6" s="6">
        <f>SUMIFS(Concentrado!E$2:E769, Concentrado!$A$2:$A769, "=Jalisco", Concentrado!$B$2:$B769,  "="&amp;$A6)</f>
        <v>0</v>
      </c>
      <c r="E6" s="6">
        <f>SUMIFS(Concentrado!F$2:F769, Concentrado!$A$2:$A769, "=Jalisco", Concentrado!$B$2:$B769,  "="&amp;$A6)</f>
        <v>0</v>
      </c>
      <c r="F6" s="6">
        <f>SUMIFS(Concentrado!G$2:G769, Concentrado!$A$2:$A769, "=Jalisco", Concentrado!$B$2:$B769,  "="&amp;$A6)</f>
        <v>6885</v>
      </c>
    </row>
    <row r="7" spans="1:6" x14ac:dyDescent="0.25">
      <c r="A7" s="5" t="s">
        <v>9</v>
      </c>
      <c r="B7" s="6">
        <f>SUMIFS(Concentrado!C$2:C769, Concentrado!$A$2:$A769, "=Jalisco", Concentrado!$B$2:$B769,  "="&amp;$A7)</f>
        <v>3271</v>
      </c>
      <c r="C7" s="6">
        <f>SUMIFS(Concentrado!D$2:D769, Concentrado!$A$2:$A769, "=Jalisco", Concentrado!$B$2:$B769,  "="&amp;$A7)</f>
        <v>2648</v>
      </c>
      <c r="D7" s="6">
        <f>SUMIFS(Concentrado!E$2:E769, Concentrado!$A$2:$A769, "=Jalisco", Concentrado!$B$2:$B769,  "="&amp;$A7)</f>
        <v>0</v>
      </c>
      <c r="E7" s="6">
        <f>SUMIFS(Concentrado!F$2:F769, Concentrado!$A$2:$A769, "=Jalisco", Concentrado!$B$2:$B769,  "="&amp;$A7)</f>
        <v>0</v>
      </c>
      <c r="F7" s="6">
        <f>SUMIFS(Concentrado!G$2:G769, Concentrado!$A$2:$A769, "=Jalisco", Concentrado!$B$2:$B769,  "="&amp;$A7)</f>
        <v>5919</v>
      </c>
    </row>
    <row r="8" spans="1:6" x14ac:dyDescent="0.25">
      <c r="A8" s="5" t="s">
        <v>10</v>
      </c>
      <c r="B8" s="6">
        <f>SUMIFS(Concentrado!C$2:C769, Concentrado!$A$2:$A769, "=Jalisco", Concentrado!$B$2:$B769,  "="&amp;$A8)</f>
        <v>2524</v>
      </c>
      <c r="C8" s="6">
        <f>SUMIFS(Concentrado!D$2:D769, Concentrado!$A$2:$A769, "=Jalisco", Concentrado!$B$2:$B769,  "="&amp;$A8)</f>
        <v>2370</v>
      </c>
      <c r="D8" s="6">
        <f>SUMIFS(Concentrado!E$2:E769, Concentrado!$A$2:$A769, "=Jalisco", Concentrado!$B$2:$B769,  "="&amp;$A8)</f>
        <v>0</v>
      </c>
      <c r="E8" s="6">
        <f>SUMIFS(Concentrado!F$2:F769, Concentrado!$A$2:$A769, "=Jalisco", Concentrado!$B$2:$B769,  "="&amp;$A8)</f>
        <v>1</v>
      </c>
      <c r="F8" s="6">
        <f>SUMIFS(Concentrado!G$2:G769, Concentrado!$A$2:$A769, "=Jalisco", Concentrado!$B$2:$B769,  "="&amp;$A8)</f>
        <v>4895</v>
      </c>
    </row>
    <row r="9" spans="1:6" x14ac:dyDescent="0.25">
      <c r="A9" s="5" t="s">
        <v>11</v>
      </c>
      <c r="B9" s="6">
        <f>SUMIFS(Concentrado!C$2:C769, Concentrado!$A$2:$A769, "=Jalisco", Concentrado!$B$2:$B769,  "="&amp;$A9)</f>
        <v>2089</v>
      </c>
      <c r="C9" s="6">
        <f>SUMIFS(Concentrado!D$2:D769, Concentrado!$A$2:$A769, "=Jalisco", Concentrado!$B$2:$B769,  "="&amp;$A9)</f>
        <v>2142</v>
      </c>
      <c r="D9" s="6">
        <f>SUMIFS(Concentrado!E$2:E769, Concentrado!$A$2:$A769, "=Jalisco", Concentrado!$B$2:$B769,  "="&amp;$A9)</f>
        <v>0</v>
      </c>
      <c r="E9" s="6">
        <f>SUMIFS(Concentrado!F$2:F769, Concentrado!$A$2:$A769, "=Jalisco", Concentrado!$B$2:$B769,  "="&amp;$A9)</f>
        <v>0</v>
      </c>
      <c r="F9" s="6">
        <f>SUMIFS(Concentrado!G$2:G769, Concentrado!$A$2:$A769, "=Jalisco", Concentrado!$B$2:$B769,  "="&amp;$A9)</f>
        <v>4231</v>
      </c>
    </row>
    <row r="10" spans="1:6" x14ac:dyDescent="0.25">
      <c r="A10" s="5" t="s">
        <v>12</v>
      </c>
      <c r="B10" s="6">
        <f>SUMIFS(Concentrado!C$2:C769, Concentrado!$A$2:$A769, "=Jalisco", Concentrado!$B$2:$B769,  "="&amp;$A10)</f>
        <v>1661</v>
      </c>
      <c r="C10" s="6">
        <f>SUMIFS(Concentrado!D$2:D769, Concentrado!$A$2:$A769, "=Jalisco", Concentrado!$B$2:$B769,  "="&amp;$A10)</f>
        <v>1788</v>
      </c>
      <c r="D10" s="6">
        <f>SUMIFS(Concentrado!E$2:E769, Concentrado!$A$2:$A769, "=Jalisco", Concentrado!$B$2:$B769,  "="&amp;$A10)</f>
        <v>0</v>
      </c>
      <c r="E10" s="6">
        <f>SUMIFS(Concentrado!F$2:F769, Concentrado!$A$2:$A769, "=Jalisco", Concentrado!$B$2:$B769,  "="&amp;$A10)</f>
        <v>0</v>
      </c>
      <c r="F10" s="6">
        <f>SUMIFS(Concentrado!G$2:G769, Concentrado!$A$2:$A769, "=Jalisco", Concentrado!$B$2:$B769,  "="&amp;$A10)</f>
        <v>3449</v>
      </c>
    </row>
    <row r="11" spans="1:6" x14ac:dyDescent="0.25">
      <c r="A11" s="5" t="s">
        <v>13</v>
      </c>
      <c r="B11" s="6">
        <f>SUMIFS(Concentrado!C$2:C769, Concentrado!$A$2:$A769, "=Jalisco", Concentrado!$B$2:$B769,  "="&amp;$A11)</f>
        <v>1620</v>
      </c>
      <c r="C11" s="6">
        <f>SUMIFS(Concentrado!D$2:D769, Concentrado!$A$2:$A769, "=Jalisco", Concentrado!$B$2:$B769,  "="&amp;$A11)</f>
        <v>1600</v>
      </c>
      <c r="D11" s="6">
        <f>SUMIFS(Concentrado!E$2:E769, Concentrado!$A$2:$A769, "=Jalisco", Concentrado!$B$2:$B769,  "="&amp;$A11)</f>
        <v>1</v>
      </c>
      <c r="E11" s="6">
        <f>SUMIFS(Concentrado!F$2:F769, Concentrado!$A$2:$A769, "=Jalisco", Concentrado!$B$2:$B769,  "="&amp;$A11)</f>
        <v>2</v>
      </c>
      <c r="F11" s="6">
        <f>SUMIFS(Concentrado!G$2:G769, Concentrado!$A$2:$A769, "=Jalisco", Concentrado!$B$2:$B769,  "="&amp;$A11)</f>
        <v>3223</v>
      </c>
    </row>
    <row r="12" spans="1:6" x14ac:dyDescent="0.25">
      <c r="A12" s="5" t="s">
        <v>14</v>
      </c>
      <c r="B12" s="6">
        <f>SUMIFS(Concentrado!C$2:C769, Concentrado!$A$2:$A769, "=Jalisco", Concentrado!$B$2:$B769,  "="&amp;$A12)</f>
        <v>1488</v>
      </c>
      <c r="C12" s="6">
        <f>SUMIFS(Concentrado!D$2:D769, Concentrado!$A$2:$A769, "=Jalisco", Concentrado!$B$2:$B769,  "="&amp;$A12)</f>
        <v>1349</v>
      </c>
      <c r="D12" s="6">
        <f>SUMIFS(Concentrado!E$2:E769, Concentrado!$A$2:$A769, "=Jalisco", Concentrado!$B$2:$B769,  "="&amp;$A12)</f>
        <v>0</v>
      </c>
      <c r="E12" s="6">
        <f>SUMIFS(Concentrado!F$2:F769, Concentrado!$A$2:$A769, "=Jalisco", Concentrado!$B$2:$B769,  "="&amp;$A12)</f>
        <v>0</v>
      </c>
      <c r="F12" s="6">
        <f>SUMIFS(Concentrado!G$2:G769, Concentrado!$A$2:$A769, "=Jalisco", Concentrado!$B$2:$B769,  "="&amp;$A12)</f>
        <v>2837</v>
      </c>
    </row>
    <row r="13" spans="1:6" x14ac:dyDescent="0.25">
      <c r="A13" s="5" t="s">
        <v>16</v>
      </c>
      <c r="B13" s="6">
        <f>SUMIFS(Concentrado!C$2:C769, Concentrado!$A$2:$A769, "=Jalisco", Concentrado!$B$2:$B769,  "="&amp;$A13)</f>
        <v>1259</v>
      </c>
      <c r="C13" s="6">
        <f>SUMIFS(Concentrado!D$2:D769, Concentrado!$A$2:$A769, "=Jalisco", Concentrado!$B$2:$B769,  "="&amp;$A13)</f>
        <v>1149</v>
      </c>
      <c r="D13" s="6">
        <f>SUMIFS(Concentrado!E$2:E769, Concentrado!$A$2:$A769, "=Jalisco", Concentrado!$B$2:$B769,  "="&amp;$A13)</f>
        <v>0</v>
      </c>
      <c r="E13" s="6">
        <f>SUMIFS(Concentrado!F$2:F769, Concentrado!$A$2:$A769, "=Jalisco", Concentrado!$B$2:$B769,  "="&amp;$A13)</f>
        <v>0</v>
      </c>
      <c r="F13" s="6">
        <f>SUMIFS(Concentrado!G$2:G769, Concentrado!$A$2:$A769, "=Jalisco", Concentrado!$B$2:$B769,  "="&amp;$A13)</f>
        <v>2408</v>
      </c>
    </row>
    <row r="14" spans="1:6" x14ac:dyDescent="0.25">
      <c r="A14" s="5" t="s">
        <v>17</v>
      </c>
      <c r="B14" s="6">
        <f>SUMIFS(Concentrado!C$2:C769, Concentrado!$A$2:$A769, "=Jalisco", Concentrado!$B$2:$B769,  "="&amp;$A14)</f>
        <v>957</v>
      </c>
      <c r="C14" s="6">
        <f>SUMIFS(Concentrado!D$2:D769, Concentrado!$A$2:$A769, "=Jalisco", Concentrado!$B$2:$B769,  "="&amp;$A14)</f>
        <v>900</v>
      </c>
      <c r="D14" s="6">
        <f>SUMIFS(Concentrado!E$2:E769, Concentrado!$A$2:$A769, "=Jalisco", Concentrado!$B$2:$B769,  "="&amp;$A14)</f>
        <v>0</v>
      </c>
      <c r="E14" s="6">
        <f>SUMIFS(Concentrado!F$2:F769, Concentrado!$A$2:$A769, "=Jalisco", Concentrado!$B$2:$B769,  "="&amp;$A14)</f>
        <v>0</v>
      </c>
      <c r="F14" s="6">
        <f>SUMIFS(Concentrado!G$2:G769, Concentrado!$A$2:$A769, "=Jalisco", Concentrado!$B$2:$B769,  "="&amp;$A14)</f>
        <v>1857</v>
      </c>
    </row>
    <row r="15" spans="1:6" x14ac:dyDescent="0.25">
      <c r="A15" s="5" t="s">
        <v>18</v>
      </c>
      <c r="B15" s="6">
        <f>SUMIFS(Concentrado!C$2:C769, Concentrado!$A$2:$A769, "=Jalisco", Concentrado!$B$2:$B769,  "="&amp;$A15)</f>
        <v>785</v>
      </c>
      <c r="C15" s="6">
        <f>SUMIFS(Concentrado!D$2:D769, Concentrado!$A$2:$A769, "=Jalisco", Concentrado!$B$2:$B769,  "="&amp;$A15)</f>
        <v>702</v>
      </c>
      <c r="D15" s="6">
        <f>SUMIFS(Concentrado!E$2:E769, Concentrado!$A$2:$A769, "=Jalisco", Concentrado!$B$2:$B769,  "="&amp;$A15)</f>
        <v>0</v>
      </c>
      <c r="E15" s="6">
        <f>SUMIFS(Concentrado!F$2:F769, Concentrado!$A$2:$A769, "=Jalisco", Concentrado!$B$2:$B769,  "="&amp;$A15)</f>
        <v>2</v>
      </c>
      <c r="F15" s="6">
        <f>SUMIFS(Concentrado!G$2:G769, Concentrado!$A$2:$A769, "=Jalisco", Concentrado!$B$2:$B769,  "="&amp;$A15)</f>
        <v>1489</v>
      </c>
    </row>
    <row r="16" spans="1:6" x14ac:dyDescent="0.25">
      <c r="A16" s="5" t="s">
        <v>19</v>
      </c>
      <c r="B16" s="6">
        <f>SUMIFS(Concentrado!C$2:C769, Concentrado!$A$2:$A769, "=Jalisco", Concentrado!$B$2:$B769,  "="&amp;$A16)</f>
        <v>568</v>
      </c>
      <c r="C16" s="6">
        <f>SUMIFS(Concentrado!D$2:D769, Concentrado!$A$2:$A769, "=Jalisco", Concentrado!$B$2:$B769,  "="&amp;$A16)</f>
        <v>543</v>
      </c>
      <c r="D16" s="6">
        <f>SUMIFS(Concentrado!E$2:E769, Concentrado!$A$2:$A769, "=Jalisco", Concentrado!$B$2:$B769,  "="&amp;$A16)</f>
        <v>0</v>
      </c>
      <c r="E16" s="6">
        <f>SUMIFS(Concentrado!F$2:F769, Concentrado!$A$2:$A769, "=Jalisco", Concentrado!$B$2:$B769,  "="&amp;$A16)</f>
        <v>0</v>
      </c>
      <c r="F16" s="6">
        <f>SUMIFS(Concentrado!G$2:G769, Concentrado!$A$2:$A769, "=Jalisco", Concentrado!$B$2:$B769,  "="&amp;$A16)</f>
        <v>1111</v>
      </c>
    </row>
    <row r="17" spans="1:6" x14ac:dyDescent="0.25">
      <c r="A17" s="5" t="s">
        <v>20</v>
      </c>
      <c r="B17" s="6">
        <f>SUMIFS(Concentrado!C$2:C769, Concentrado!$A$2:$A769, "=Jalisco", Concentrado!$B$2:$B769,  "="&amp;$A17)</f>
        <v>396</v>
      </c>
      <c r="C17" s="6">
        <f>SUMIFS(Concentrado!D$2:D769, Concentrado!$A$2:$A769, "=Jalisco", Concentrado!$B$2:$B769,  "="&amp;$A17)</f>
        <v>449</v>
      </c>
      <c r="D17" s="6">
        <f>SUMIFS(Concentrado!E$2:E769, Concentrado!$A$2:$A769, "=Jalisco", Concentrado!$B$2:$B769,  "="&amp;$A17)</f>
        <v>0</v>
      </c>
      <c r="E17" s="6">
        <f>SUMIFS(Concentrado!F$2:F769, Concentrado!$A$2:$A769, "=Jalisco", Concentrado!$B$2:$B769,  "="&amp;$A17)</f>
        <v>1</v>
      </c>
      <c r="F17" s="6">
        <f>SUMIFS(Concentrado!G$2:G769, Concentrado!$A$2:$A769, "=Jalisco", Concentrado!$B$2:$B769,  "="&amp;$A17)</f>
        <v>846</v>
      </c>
    </row>
    <row r="18" spans="1:6" x14ac:dyDescent="0.25">
      <c r="A18" s="5" t="s">
        <v>21</v>
      </c>
      <c r="B18" s="6">
        <f>SUMIFS(Concentrado!C$2:C769, Concentrado!$A$2:$A769, "=Jalisco", Concentrado!$B$2:$B769,  "="&amp;$A18)</f>
        <v>334</v>
      </c>
      <c r="C18" s="6">
        <f>SUMIFS(Concentrado!D$2:D769, Concentrado!$A$2:$A769, "=Jalisco", Concentrado!$B$2:$B769,  "="&amp;$A18)</f>
        <v>367</v>
      </c>
      <c r="D18" s="6">
        <f>SUMIFS(Concentrado!E$2:E769, Concentrado!$A$2:$A769, "=Jalisco", Concentrado!$B$2:$B769,  "="&amp;$A18)</f>
        <v>0</v>
      </c>
      <c r="E18" s="6">
        <f>SUMIFS(Concentrado!F$2:F769, Concentrado!$A$2:$A769, "=Jalisco", Concentrado!$B$2:$B769,  "="&amp;$A18)</f>
        <v>0</v>
      </c>
      <c r="F18" s="6">
        <f>SUMIFS(Concentrado!G$2:G769, Concentrado!$A$2:$A769, "=Jalisco", Concentrado!$B$2:$B769,  "="&amp;$A18)</f>
        <v>701</v>
      </c>
    </row>
    <row r="19" spans="1:6" x14ac:dyDescent="0.25">
      <c r="A19" s="5" t="s">
        <v>22</v>
      </c>
      <c r="B19" s="6">
        <f>SUMIFS(Concentrado!C$2:C769, Concentrado!$A$2:$A769, "=Jalisco", Concentrado!$B$2:$B769,  "="&amp;$A19)</f>
        <v>215</v>
      </c>
      <c r="C19" s="6">
        <f>SUMIFS(Concentrado!D$2:D769, Concentrado!$A$2:$A769, "=Jalisco", Concentrado!$B$2:$B769,  "="&amp;$A19)</f>
        <v>246</v>
      </c>
      <c r="D19" s="6">
        <f>SUMIFS(Concentrado!E$2:E769, Concentrado!$A$2:$A769, "=Jalisco", Concentrado!$B$2:$B769,  "="&amp;$A19)</f>
        <v>0</v>
      </c>
      <c r="E19" s="6">
        <f>SUMIFS(Concentrado!F$2:F769, Concentrado!$A$2:$A769, "=Jalisco", Concentrado!$B$2:$B769,  "="&amp;$A19)</f>
        <v>0</v>
      </c>
      <c r="F19" s="6">
        <f>SUMIFS(Concentrado!G$2:G769, Concentrado!$A$2:$A769, "=Jalisco", Concentrado!$B$2:$B769,  "="&amp;$A19)</f>
        <v>461</v>
      </c>
    </row>
    <row r="20" spans="1:6" x14ac:dyDescent="0.25">
      <c r="A20" s="5" t="s">
        <v>23</v>
      </c>
      <c r="B20" s="6">
        <f>SUMIFS(Concentrado!C$2:C769, Concentrado!$A$2:$A769, "=Jalisco", Concentrado!$B$2:$B769,  "="&amp;$A20)</f>
        <v>139</v>
      </c>
      <c r="C20" s="6">
        <f>SUMIFS(Concentrado!D$2:D769, Concentrado!$A$2:$A769, "=Jalisco", Concentrado!$B$2:$B769,  "="&amp;$A20)</f>
        <v>167</v>
      </c>
      <c r="D20" s="6">
        <f>SUMIFS(Concentrado!E$2:E769, Concentrado!$A$2:$A769, "=Jalisco", Concentrado!$B$2:$B769,  "="&amp;$A20)</f>
        <v>0</v>
      </c>
      <c r="E20" s="6">
        <f>SUMIFS(Concentrado!F$2:F769, Concentrado!$A$2:$A769, "=Jalisco", Concentrado!$B$2:$B769,  "="&amp;$A20)</f>
        <v>0</v>
      </c>
      <c r="F20" s="6">
        <f>SUMIFS(Concentrado!G$2:G769, Concentrado!$A$2:$A769, "=Jalisco", Concentrado!$B$2:$B769,  "="&amp;$A20)</f>
        <v>306</v>
      </c>
    </row>
    <row r="21" spans="1:6" x14ac:dyDescent="0.25">
      <c r="A21" s="5" t="s">
        <v>24</v>
      </c>
      <c r="B21" s="6">
        <f>SUMIFS(Concentrado!C$2:C769, Concentrado!$A$2:$A769, "=Jalisco", Concentrado!$B$2:$B769,  "="&amp;$A21)</f>
        <v>59</v>
      </c>
      <c r="C21" s="6">
        <f>SUMIFS(Concentrado!D$2:D769, Concentrado!$A$2:$A769, "=Jalisco", Concentrado!$B$2:$B769,  "="&amp;$A21)</f>
        <v>84</v>
      </c>
      <c r="D21" s="6">
        <f>SUMIFS(Concentrado!E$2:E769, Concentrado!$A$2:$A769, "=Jalisco", Concentrado!$B$2:$B769,  "="&amp;$A21)</f>
        <v>0</v>
      </c>
      <c r="E21" s="6">
        <f>SUMIFS(Concentrado!F$2:F769, Concentrado!$A$2:$A769, "=Jalisco", Concentrado!$B$2:$B769,  "="&amp;$A21)</f>
        <v>0</v>
      </c>
      <c r="F21" s="6">
        <f>SUMIFS(Concentrado!G$2:G769, Concentrado!$A$2:$A769, "=Jalisco", Concentrado!$B$2:$B769,  "="&amp;$A21)</f>
        <v>143</v>
      </c>
    </row>
    <row r="22" spans="1:6" x14ac:dyDescent="0.25">
      <c r="A22" s="5" t="s">
        <v>25</v>
      </c>
      <c r="B22" s="6">
        <f>SUMIFS(Concentrado!C$2:C769, Concentrado!$A$2:$A769, "=Jalisco", Concentrado!$B$2:$B769,  "="&amp;$A22)</f>
        <v>17</v>
      </c>
      <c r="C22" s="6">
        <f>SUMIFS(Concentrado!D$2:D769, Concentrado!$A$2:$A769, "=Jalisco", Concentrado!$B$2:$B769,  "="&amp;$A22)</f>
        <v>28</v>
      </c>
      <c r="D22" s="6">
        <f>SUMIFS(Concentrado!E$2:E769, Concentrado!$A$2:$A769, "=Jalisco", Concentrado!$B$2:$B769,  "="&amp;$A22)</f>
        <v>0</v>
      </c>
      <c r="E22" s="6">
        <f>SUMIFS(Concentrado!F$2:F769, Concentrado!$A$2:$A769, "=Jalisco", Concentrado!$B$2:$B769,  "="&amp;$A22)</f>
        <v>0</v>
      </c>
      <c r="F22" s="6">
        <f>SUMIFS(Concentrado!G$2:G769, Concentrado!$A$2:$A769, "=Jalisco", Concentrado!$B$2:$B769,  "="&amp;$A22)</f>
        <v>45</v>
      </c>
    </row>
    <row r="23" spans="1:6" x14ac:dyDescent="0.25">
      <c r="A23" s="5" t="s">
        <v>34</v>
      </c>
      <c r="B23" s="6">
        <f>SUMIFS(Concentrado!C$2:C769, Concentrado!$A$2:$A769, "=Jalisco", Concentrado!$B$2:$B769,  "="&amp;$A23)</f>
        <v>0</v>
      </c>
      <c r="C23" s="6">
        <f>SUMIFS(Concentrado!D$2:D769, Concentrado!$A$2:$A769, "=Jalisco", Concentrado!$B$2:$B769,  "="&amp;$A23)</f>
        <v>0</v>
      </c>
      <c r="D23" s="6">
        <f>SUMIFS(Concentrado!E$2:E769, Concentrado!$A$2:$A769, "=Jalisco", Concentrado!$B$2:$B769,  "="&amp;$A23)</f>
        <v>0</v>
      </c>
      <c r="E23" s="6">
        <f>SUMIFS(Concentrado!F$2:F769, Concentrado!$A$2:$A769, "=Jalisco", Concentrado!$B$2:$B769,  "="&amp;$A23)</f>
        <v>0</v>
      </c>
      <c r="F23" s="6">
        <f>SUMIFS(Concentrado!G$2:G769, Concentrado!$A$2:$A769, "=Jalisco",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"=Jalisco", Concentrado!$B$2:$B769,  "="&amp;$A24)</f>
        <v>19</v>
      </c>
      <c r="C24" s="6">
        <f>SUMIFS(Concentrado!D$2:D769, Concentrado!$A$2:$A769, "=Jalisco", Concentrado!$B$2:$B769,  "="&amp;$A24)</f>
        <v>4</v>
      </c>
      <c r="D24" s="6">
        <f>SUMIFS(Concentrado!E$2:E769, Concentrado!$A$2:$A769, "=Jalisco", Concentrado!$B$2:$B769,  "="&amp;$A24)</f>
        <v>0</v>
      </c>
      <c r="E24" s="6">
        <f>SUMIFS(Concentrado!F$2:F769, Concentrado!$A$2:$A769, "=Jalisco", Concentrado!$B$2:$B769,  "="&amp;$A24)</f>
        <v>0</v>
      </c>
      <c r="F24" s="6">
        <f>SUMIFS(Concentrado!G$2:G769, Concentrado!$A$2:$A769, "=Jalisco", Concentrado!$B$2:$B769,  "="&amp;$A24)</f>
        <v>23</v>
      </c>
    </row>
    <row r="25" spans="1:6" x14ac:dyDescent="0.25">
      <c r="A25" s="7" t="s">
        <v>28</v>
      </c>
      <c r="B25" s="8">
        <f>SUMIFS(Concentrado!C$2:C769, Concentrado!$A$2:$A769, "=Jalisco", Concentrado!$B$2:$B769,  "="&amp;$A25)</f>
        <v>28284</v>
      </c>
      <c r="C25" s="8">
        <f>SUMIFS(Concentrado!D$2:D769, Concentrado!$A$2:$A769, "=Jalisco", Concentrado!$B$2:$B769,  "="&amp;$A25)</f>
        <v>24048</v>
      </c>
      <c r="D25" s="8">
        <f>SUMIFS(Concentrado!E$2:E769, Concentrado!$A$2:$A769, "=Jalisco", Concentrado!$B$2:$B769,  "="&amp;$A25)</f>
        <v>1</v>
      </c>
      <c r="E25" s="8">
        <f>SUMIFS(Concentrado!F$2:F769, Concentrado!$A$2:$A769, "=Jalisco", Concentrado!$B$2:$B769,  "="&amp;$A25)</f>
        <v>9</v>
      </c>
      <c r="F25" s="8">
        <f>SUMIFS(Concentrado!G$2:G769, Concentrado!$A$2:$A769, "=Jalisco", Concentrado!$B$2:$B769,  "="&amp;$A25)</f>
        <v>52342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"=México", Concentrado!$B$2:$B769,  "="&amp;$A2)</f>
        <v>298</v>
      </c>
      <c r="C2" s="6">
        <f>SUMIFS(Concentrado!D$2:D769, Concentrado!$A$2:$A769, "=México", Concentrado!$B$2:$B769,  "="&amp;$A2)</f>
        <v>254</v>
      </c>
      <c r="D2" s="6">
        <f>SUMIFS(Concentrado!E$2:E769, Concentrado!$A$2:$A769, "=México", Concentrado!$B$2:$B769,  "="&amp;$A2)</f>
        <v>1</v>
      </c>
      <c r="E2" s="6">
        <f>SUMIFS(Concentrado!F$2:F769, Concentrado!$A$2:$A769, "=México", Concentrado!$B$2:$B769,  "="&amp;$A2)</f>
        <v>2</v>
      </c>
      <c r="F2" s="6">
        <f>SUMIFS(Concentrado!G$2:G769, Concentrado!$A$2:$A769, "=México", Concentrado!$B$2:$B769,  "="&amp;$A2)</f>
        <v>555</v>
      </c>
    </row>
    <row r="3" spans="1:6" x14ac:dyDescent="0.25">
      <c r="A3" s="5" t="s">
        <v>6</v>
      </c>
      <c r="B3" s="6">
        <f>SUMIFS(Concentrado!C$2:C769, Concentrado!$A$2:$A769, "=México", Concentrado!$B$2:$B769,  "="&amp;$A3)</f>
        <v>2479</v>
      </c>
      <c r="C3" s="6">
        <f>SUMIFS(Concentrado!D$2:D769, Concentrado!$A$2:$A769, "=México", Concentrado!$B$2:$B769,  "="&amp;$A3)</f>
        <v>1826</v>
      </c>
      <c r="D3" s="6">
        <f>SUMIFS(Concentrado!E$2:E769, Concentrado!$A$2:$A769, "=México", Concentrado!$B$2:$B769,  "="&amp;$A3)</f>
        <v>0</v>
      </c>
      <c r="E3" s="6">
        <f>SUMIFS(Concentrado!F$2:F769, Concentrado!$A$2:$A769, "=México", Concentrado!$B$2:$B769,  "="&amp;$A3)</f>
        <v>2</v>
      </c>
      <c r="F3" s="6">
        <f>SUMIFS(Concentrado!G$2:G769, Concentrado!$A$2:$A769, "=México", Concentrado!$B$2:$B769,  "="&amp;$A3)</f>
        <v>4307</v>
      </c>
    </row>
    <row r="4" spans="1:6" x14ac:dyDescent="0.25">
      <c r="A4" s="5" t="s">
        <v>15</v>
      </c>
      <c r="B4" s="6">
        <f>SUMIFS(Concentrado!C$2:C769, Concentrado!$A$2:$A769, "=México", Concentrado!$B$2:$B769,  "="&amp;$A4)</f>
        <v>3194</v>
      </c>
      <c r="C4" s="6">
        <f>SUMIFS(Concentrado!D$2:D769, Concentrado!$A$2:$A769, "=México", Concentrado!$B$2:$B769,  "="&amp;$A4)</f>
        <v>2306</v>
      </c>
      <c r="D4" s="6">
        <f>SUMIFS(Concentrado!E$2:E769, Concentrado!$A$2:$A769, "=México", Concentrado!$B$2:$B769,  "="&amp;$A4)</f>
        <v>0</v>
      </c>
      <c r="E4" s="6">
        <f>SUMIFS(Concentrado!F$2:F769, Concentrado!$A$2:$A769, "=México", Concentrado!$B$2:$B769,  "="&amp;$A4)</f>
        <v>2</v>
      </c>
      <c r="F4" s="6">
        <f>SUMIFS(Concentrado!G$2:G769, Concentrado!$A$2:$A769, "=México", Concentrado!$B$2:$B769,  "="&amp;$A4)</f>
        <v>5502</v>
      </c>
    </row>
    <row r="5" spans="1:6" x14ac:dyDescent="0.25">
      <c r="A5" s="5" t="s">
        <v>7</v>
      </c>
      <c r="B5" s="6">
        <f>SUMIFS(Concentrado!C$2:C769, Concentrado!$A$2:$A769, "=México", Concentrado!$B$2:$B769,  "="&amp;$A5)</f>
        <v>3863</v>
      </c>
      <c r="C5" s="6">
        <f>SUMIFS(Concentrado!D$2:D769, Concentrado!$A$2:$A769, "=México", Concentrado!$B$2:$B769,  "="&amp;$A5)</f>
        <v>3267</v>
      </c>
      <c r="D5" s="6">
        <f>SUMIFS(Concentrado!E$2:E769, Concentrado!$A$2:$A769, "=México", Concentrado!$B$2:$B769,  "="&amp;$A5)</f>
        <v>0</v>
      </c>
      <c r="E5" s="6">
        <f>SUMIFS(Concentrado!F$2:F769, Concentrado!$A$2:$A769, "=México", Concentrado!$B$2:$B769,  "="&amp;$A5)</f>
        <v>3</v>
      </c>
      <c r="F5" s="6">
        <f>SUMIFS(Concentrado!G$2:G769, Concentrado!$A$2:$A769, "=México", Concentrado!$B$2:$B769,  "="&amp;$A5)</f>
        <v>7133</v>
      </c>
    </row>
    <row r="6" spans="1:6" x14ac:dyDescent="0.25">
      <c r="A6" s="5" t="s">
        <v>8</v>
      </c>
      <c r="B6" s="6">
        <f>SUMIFS(Concentrado!C$2:C769, Concentrado!$A$2:$A769, "=México", Concentrado!$B$2:$B769,  "="&amp;$A6)</f>
        <v>5201</v>
      </c>
      <c r="C6" s="6">
        <f>SUMIFS(Concentrado!D$2:D769, Concentrado!$A$2:$A769, "=México", Concentrado!$B$2:$B769,  "="&amp;$A6)</f>
        <v>6288</v>
      </c>
      <c r="D6" s="6">
        <f>SUMIFS(Concentrado!E$2:E769, Concentrado!$A$2:$A769, "=México", Concentrado!$B$2:$B769,  "="&amp;$A6)</f>
        <v>1</v>
      </c>
      <c r="E6" s="6">
        <f>SUMIFS(Concentrado!F$2:F769, Concentrado!$A$2:$A769, "=México", Concentrado!$B$2:$B769,  "="&amp;$A6)</f>
        <v>7</v>
      </c>
      <c r="F6" s="6">
        <f>SUMIFS(Concentrado!G$2:G769, Concentrado!$A$2:$A769, "=México", Concentrado!$B$2:$B769,  "="&amp;$A6)</f>
        <v>11497</v>
      </c>
    </row>
    <row r="7" spans="1:6" x14ac:dyDescent="0.25">
      <c r="A7" s="5" t="s">
        <v>9</v>
      </c>
      <c r="B7" s="6">
        <f>SUMIFS(Concentrado!C$2:C769, Concentrado!$A$2:$A769, "=México", Concentrado!$B$2:$B769,  "="&amp;$A7)</f>
        <v>4823</v>
      </c>
      <c r="C7" s="6">
        <f>SUMIFS(Concentrado!D$2:D769, Concentrado!$A$2:$A769, "=México", Concentrado!$B$2:$B769,  "="&amp;$A7)</f>
        <v>5685</v>
      </c>
      <c r="D7" s="6">
        <f>SUMIFS(Concentrado!E$2:E769, Concentrado!$A$2:$A769, "=México", Concentrado!$B$2:$B769,  "="&amp;$A7)</f>
        <v>0</v>
      </c>
      <c r="E7" s="6">
        <f>SUMIFS(Concentrado!F$2:F769, Concentrado!$A$2:$A769, "=México", Concentrado!$B$2:$B769,  "="&amp;$A7)</f>
        <v>8</v>
      </c>
      <c r="F7" s="6">
        <f>SUMIFS(Concentrado!G$2:G769, Concentrado!$A$2:$A769, "=México", Concentrado!$B$2:$B769,  "="&amp;$A7)</f>
        <v>10516</v>
      </c>
    </row>
    <row r="8" spans="1:6" x14ac:dyDescent="0.25">
      <c r="A8" s="5" t="s">
        <v>10</v>
      </c>
      <c r="B8" s="6">
        <f>SUMIFS(Concentrado!C$2:C769, Concentrado!$A$2:$A769, "=México", Concentrado!$B$2:$B769,  "="&amp;$A8)</f>
        <v>3884</v>
      </c>
      <c r="C8" s="6">
        <f>SUMIFS(Concentrado!D$2:D769, Concentrado!$A$2:$A769, "=México", Concentrado!$B$2:$B769,  "="&amp;$A8)</f>
        <v>4737</v>
      </c>
      <c r="D8" s="6">
        <f>SUMIFS(Concentrado!E$2:E769, Concentrado!$A$2:$A769, "=México", Concentrado!$B$2:$B769,  "="&amp;$A8)</f>
        <v>0</v>
      </c>
      <c r="E8" s="6">
        <f>SUMIFS(Concentrado!F$2:F769, Concentrado!$A$2:$A769, "=México", Concentrado!$B$2:$B769,  "="&amp;$A8)</f>
        <v>7</v>
      </c>
      <c r="F8" s="6">
        <f>SUMIFS(Concentrado!G$2:G769, Concentrado!$A$2:$A769, "=México", Concentrado!$B$2:$B769,  "="&amp;$A8)</f>
        <v>8628</v>
      </c>
    </row>
    <row r="9" spans="1:6" x14ac:dyDescent="0.25">
      <c r="A9" s="5" t="s">
        <v>11</v>
      </c>
      <c r="B9" s="6">
        <f>SUMIFS(Concentrado!C$2:C769, Concentrado!$A$2:$A769, "=México", Concentrado!$B$2:$B769,  "="&amp;$A9)</f>
        <v>3149</v>
      </c>
      <c r="C9" s="6">
        <f>SUMIFS(Concentrado!D$2:D769, Concentrado!$A$2:$A769, "=México", Concentrado!$B$2:$B769,  "="&amp;$A9)</f>
        <v>3978</v>
      </c>
      <c r="D9" s="6">
        <f>SUMIFS(Concentrado!E$2:E769, Concentrado!$A$2:$A769, "=México", Concentrado!$B$2:$B769,  "="&amp;$A9)</f>
        <v>1</v>
      </c>
      <c r="E9" s="6">
        <f>SUMIFS(Concentrado!F$2:F769, Concentrado!$A$2:$A769, "=México", Concentrado!$B$2:$B769,  "="&amp;$A9)</f>
        <v>7</v>
      </c>
      <c r="F9" s="6">
        <f>SUMIFS(Concentrado!G$2:G769, Concentrado!$A$2:$A769, "=México", Concentrado!$B$2:$B769,  "="&amp;$A9)</f>
        <v>7135</v>
      </c>
    </row>
    <row r="10" spans="1:6" x14ac:dyDescent="0.25">
      <c r="A10" s="5" t="s">
        <v>12</v>
      </c>
      <c r="B10" s="6">
        <f>SUMIFS(Concentrado!C$2:C769, Concentrado!$A$2:$A769, "=México", Concentrado!$B$2:$B769,  "="&amp;$A10)</f>
        <v>2599</v>
      </c>
      <c r="C10" s="6">
        <f>SUMIFS(Concentrado!D$2:D769, Concentrado!$A$2:$A769, "=México", Concentrado!$B$2:$B769,  "="&amp;$A10)</f>
        <v>3102</v>
      </c>
      <c r="D10" s="6">
        <f>SUMIFS(Concentrado!E$2:E769, Concentrado!$A$2:$A769, "=México", Concentrado!$B$2:$B769,  "="&amp;$A10)</f>
        <v>0</v>
      </c>
      <c r="E10" s="6">
        <f>SUMIFS(Concentrado!F$2:F769, Concentrado!$A$2:$A769, "=México", Concentrado!$B$2:$B769,  "="&amp;$A10)</f>
        <v>3</v>
      </c>
      <c r="F10" s="6">
        <f>SUMIFS(Concentrado!G$2:G769, Concentrado!$A$2:$A769, "=México", Concentrado!$B$2:$B769,  "="&amp;$A10)</f>
        <v>5704</v>
      </c>
    </row>
    <row r="11" spans="1:6" x14ac:dyDescent="0.25">
      <c r="A11" s="5" t="s">
        <v>13</v>
      </c>
      <c r="B11" s="6">
        <f>SUMIFS(Concentrado!C$2:C769, Concentrado!$A$2:$A769, "=México", Concentrado!$B$2:$B769,  "="&amp;$A11)</f>
        <v>2124</v>
      </c>
      <c r="C11" s="6">
        <f>SUMIFS(Concentrado!D$2:D769, Concentrado!$A$2:$A769, "=México", Concentrado!$B$2:$B769,  "="&amp;$A11)</f>
        <v>2694</v>
      </c>
      <c r="D11" s="6">
        <f>SUMIFS(Concentrado!E$2:E769, Concentrado!$A$2:$A769, "=México", Concentrado!$B$2:$B769,  "="&amp;$A11)</f>
        <v>0</v>
      </c>
      <c r="E11" s="6">
        <f>SUMIFS(Concentrado!F$2:F769, Concentrado!$A$2:$A769, "=México", Concentrado!$B$2:$B769,  "="&amp;$A11)</f>
        <v>3</v>
      </c>
      <c r="F11" s="6">
        <f>SUMIFS(Concentrado!G$2:G769, Concentrado!$A$2:$A769, "=México", Concentrado!$B$2:$B769,  "="&amp;$A11)</f>
        <v>4821</v>
      </c>
    </row>
    <row r="12" spans="1:6" x14ac:dyDescent="0.25">
      <c r="A12" s="5" t="s">
        <v>14</v>
      </c>
      <c r="B12" s="6">
        <f>SUMIFS(Concentrado!C$2:C769, Concentrado!$A$2:$A769, "=México", Concentrado!$B$2:$B769,  "="&amp;$A12)</f>
        <v>1902</v>
      </c>
      <c r="C12" s="6">
        <f>SUMIFS(Concentrado!D$2:D769, Concentrado!$A$2:$A769, "=México", Concentrado!$B$2:$B769,  "="&amp;$A12)</f>
        <v>2325</v>
      </c>
      <c r="D12" s="6">
        <f>SUMIFS(Concentrado!E$2:E769, Concentrado!$A$2:$A769, "=México", Concentrado!$B$2:$B769,  "="&amp;$A12)</f>
        <v>0</v>
      </c>
      <c r="E12" s="6">
        <f>SUMIFS(Concentrado!F$2:F769, Concentrado!$A$2:$A769, "=México", Concentrado!$B$2:$B769,  "="&amp;$A12)</f>
        <v>1</v>
      </c>
      <c r="F12" s="6">
        <f>SUMIFS(Concentrado!G$2:G769, Concentrado!$A$2:$A769, "=México", Concentrado!$B$2:$B769,  "="&amp;$A12)</f>
        <v>4228</v>
      </c>
    </row>
    <row r="13" spans="1:6" x14ac:dyDescent="0.25">
      <c r="A13" s="5" t="s">
        <v>16</v>
      </c>
      <c r="B13" s="6">
        <f>SUMIFS(Concentrado!C$2:C769, Concentrado!$A$2:$A769, "=México", Concentrado!$B$2:$B769,  "="&amp;$A13)</f>
        <v>1551</v>
      </c>
      <c r="C13" s="6">
        <f>SUMIFS(Concentrado!D$2:D769, Concentrado!$A$2:$A769, "=México", Concentrado!$B$2:$B769,  "="&amp;$A13)</f>
        <v>1853</v>
      </c>
      <c r="D13" s="6">
        <f>SUMIFS(Concentrado!E$2:E769, Concentrado!$A$2:$A769, "=México", Concentrado!$B$2:$B769,  "="&amp;$A13)</f>
        <v>0</v>
      </c>
      <c r="E13" s="6">
        <f>SUMIFS(Concentrado!F$2:F769, Concentrado!$A$2:$A769, "=México", Concentrado!$B$2:$B769,  "="&amp;$A13)</f>
        <v>0</v>
      </c>
      <c r="F13" s="6">
        <f>SUMIFS(Concentrado!G$2:G769, Concentrado!$A$2:$A769, "=México", Concentrado!$B$2:$B769,  "="&amp;$A13)</f>
        <v>3404</v>
      </c>
    </row>
    <row r="14" spans="1:6" x14ac:dyDescent="0.25">
      <c r="A14" s="5" t="s">
        <v>17</v>
      </c>
      <c r="B14" s="6">
        <f>SUMIFS(Concentrado!C$2:C769, Concentrado!$A$2:$A769, "=México", Concentrado!$B$2:$B769,  "="&amp;$A14)</f>
        <v>1302</v>
      </c>
      <c r="C14" s="6">
        <f>SUMIFS(Concentrado!D$2:D769, Concentrado!$A$2:$A769, "=México", Concentrado!$B$2:$B769,  "="&amp;$A14)</f>
        <v>1547</v>
      </c>
      <c r="D14" s="6">
        <f>SUMIFS(Concentrado!E$2:E769, Concentrado!$A$2:$A769, "=México", Concentrado!$B$2:$B769,  "="&amp;$A14)</f>
        <v>0</v>
      </c>
      <c r="E14" s="6">
        <f>SUMIFS(Concentrado!F$2:F769, Concentrado!$A$2:$A769, "=México", Concentrado!$B$2:$B769,  "="&amp;$A14)</f>
        <v>2</v>
      </c>
      <c r="F14" s="6">
        <f>SUMIFS(Concentrado!G$2:G769, Concentrado!$A$2:$A769, "=México", Concentrado!$B$2:$B769,  "="&amp;$A14)</f>
        <v>2851</v>
      </c>
    </row>
    <row r="15" spans="1:6" x14ac:dyDescent="0.25">
      <c r="A15" s="5" t="s">
        <v>18</v>
      </c>
      <c r="B15" s="6">
        <f>SUMIFS(Concentrado!C$2:C769, Concentrado!$A$2:$A769, "=México", Concentrado!$B$2:$B769,  "="&amp;$A15)</f>
        <v>972</v>
      </c>
      <c r="C15" s="6">
        <f>SUMIFS(Concentrado!D$2:D769, Concentrado!$A$2:$A769, "=México", Concentrado!$B$2:$B769,  "="&amp;$A15)</f>
        <v>1206</v>
      </c>
      <c r="D15" s="6">
        <f>SUMIFS(Concentrado!E$2:E769, Concentrado!$A$2:$A769, "=México", Concentrado!$B$2:$B769,  "="&amp;$A15)</f>
        <v>0</v>
      </c>
      <c r="E15" s="6">
        <f>SUMIFS(Concentrado!F$2:F769, Concentrado!$A$2:$A769, "=México", Concentrado!$B$2:$B769,  "="&amp;$A15)</f>
        <v>3</v>
      </c>
      <c r="F15" s="6">
        <f>SUMIFS(Concentrado!G$2:G769, Concentrado!$A$2:$A769, "=México", Concentrado!$B$2:$B769,  "="&amp;$A15)</f>
        <v>2181</v>
      </c>
    </row>
    <row r="16" spans="1:6" x14ac:dyDescent="0.25">
      <c r="A16" s="5" t="s">
        <v>19</v>
      </c>
      <c r="B16" s="6">
        <f>SUMIFS(Concentrado!C$2:C769, Concentrado!$A$2:$A769, "=México", Concentrado!$B$2:$B769,  "="&amp;$A16)</f>
        <v>743</v>
      </c>
      <c r="C16" s="6">
        <f>SUMIFS(Concentrado!D$2:D769, Concentrado!$A$2:$A769, "=México", Concentrado!$B$2:$B769,  "="&amp;$A16)</f>
        <v>879</v>
      </c>
      <c r="D16" s="6">
        <f>SUMIFS(Concentrado!E$2:E769, Concentrado!$A$2:$A769, "=México", Concentrado!$B$2:$B769,  "="&amp;$A16)</f>
        <v>0</v>
      </c>
      <c r="E16" s="6">
        <f>SUMIFS(Concentrado!F$2:F769, Concentrado!$A$2:$A769, "=México", Concentrado!$B$2:$B769,  "="&amp;$A16)</f>
        <v>0</v>
      </c>
      <c r="F16" s="6">
        <f>SUMIFS(Concentrado!G$2:G769, Concentrado!$A$2:$A769, "=México", Concentrado!$B$2:$B769,  "="&amp;$A16)</f>
        <v>1622</v>
      </c>
    </row>
    <row r="17" spans="1:6" x14ac:dyDescent="0.25">
      <c r="A17" s="5" t="s">
        <v>20</v>
      </c>
      <c r="B17" s="6">
        <f>SUMIFS(Concentrado!C$2:C769, Concentrado!$A$2:$A769, "=México", Concentrado!$B$2:$B769,  "="&amp;$A17)</f>
        <v>514</v>
      </c>
      <c r="C17" s="6">
        <f>SUMIFS(Concentrado!D$2:D769, Concentrado!$A$2:$A769, "=México", Concentrado!$B$2:$B769,  "="&amp;$A17)</f>
        <v>665</v>
      </c>
      <c r="D17" s="6">
        <f>SUMIFS(Concentrado!E$2:E769, Concentrado!$A$2:$A769, "=México", Concentrado!$B$2:$B769,  "="&amp;$A17)</f>
        <v>0</v>
      </c>
      <c r="E17" s="6">
        <f>SUMIFS(Concentrado!F$2:F769, Concentrado!$A$2:$A769, "=México", Concentrado!$B$2:$B769,  "="&amp;$A17)</f>
        <v>0</v>
      </c>
      <c r="F17" s="6">
        <f>SUMIFS(Concentrado!G$2:G769, Concentrado!$A$2:$A769, "=México", Concentrado!$B$2:$B769,  "="&amp;$A17)</f>
        <v>1179</v>
      </c>
    </row>
    <row r="18" spans="1:6" x14ac:dyDescent="0.25">
      <c r="A18" s="5" t="s">
        <v>21</v>
      </c>
      <c r="B18" s="6">
        <f>SUMIFS(Concentrado!C$2:C769, Concentrado!$A$2:$A769, "=México", Concentrado!$B$2:$B769,  "="&amp;$A18)</f>
        <v>351</v>
      </c>
      <c r="C18" s="6">
        <f>SUMIFS(Concentrado!D$2:D769, Concentrado!$A$2:$A769, "=México", Concentrado!$B$2:$B769,  "="&amp;$A18)</f>
        <v>504</v>
      </c>
      <c r="D18" s="6">
        <f>SUMIFS(Concentrado!E$2:E769, Concentrado!$A$2:$A769, "=México", Concentrado!$B$2:$B769,  "="&amp;$A18)</f>
        <v>0</v>
      </c>
      <c r="E18" s="6">
        <f>SUMIFS(Concentrado!F$2:F769, Concentrado!$A$2:$A769, "=México", Concentrado!$B$2:$B769,  "="&amp;$A18)</f>
        <v>0</v>
      </c>
      <c r="F18" s="6">
        <f>SUMIFS(Concentrado!G$2:G769, Concentrado!$A$2:$A769, "=México", Concentrado!$B$2:$B769,  "="&amp;$A18)</f>
        <v>855</v>
      </c>
    </row>
    <row r="19" spans="1:6" x14ac:dyDescent="0.25">
      <c r="A19" s="5" t="s">
        <v>22</v>
      </c>
      <c r="B19" s="6">
        <f>SUMIFS(Concentrado!C$2:C769, Concentrado!$A$2:$A769, "=México", Concentrado!$B$2:$B769,  "="&amp;$A19)</f>
        <v>220</v>
      </c>
      <c r="C19" s="6">
        <f>SUMIFS(Concentrado!D$2:D769, Concentrado!$A$2:$A769, "=México", Concentrado!$B$2:$B769,  "="&amp;$A19)</f>
        <v>376</v>
      </c>
      <c r="D19" s="6">
        <f>SUMIFS(Concentrado!E$2:E769, Concentrado!$A$2:$A769, "=México", Concentrado!$B$2:$B769,  "="&amp;$A19)</f>
        <v>0</v>
      </c>
      <c r="E19" s="6">
        <f>SUMIFS(Concentrado!F$2:F769, Concentrado!$A$2:$A769, "=México", Concentrado!$B$2:$B769,  "="&amp;$A19)</f>
        <v>0</v>
      </c>
      <c r="F19" s="6">
        <f>SUMIFS(Concentrado!G$2:G769, Concentrado!$A$2:$A769, "=México", Concentrado!$B$2:$B769,  "="&amp;$A19)</f>
        <v>596</v>
      </c>
    </row>
    <row r="20" spans="1:6" x14ac:dyDescent="0.25">
      <c r="A20" s="5" t="s">
        <v>23</v>
      </c>
      <c r="B20" s="6">
        <f>SUMIFS(Concentrado!C$2:C769, Concentrado!$A$2:$A769, "=México", Concentrado!$B$2:$B769,  "="&amp;$A20)</f>
        <v>112</v>
      </c>
      <c r="C20" s="6">
        <f>SUMIFS(Concentrado!D$2:D769, Concentrado!$A$2:$A769, "=México", Concentrado!$B$2:$B769,  "="&amp;$A20)</f>
        <v>219</v>
      </c>
      <c r="D20" s="6">
        <f>SUMIFS(Concentrado!E$2:E769, Concentrado!$A$2:$A769, "=México", Concentrado!$B$2:$B769,  "="&amp;$A20)</f>
        <v>0</v>
      </c>
      <c r="E20" s="6">
        <f>SUMIFS(Concentrado!F$2:F769, Concentrado!$A$2:$A769, "=México", Concentrado!$B$2:$B769,  "="&amp;$A20)</f>
        <v>0</v>
      </c>
      <c r="F20" s="6">
        <f>SUMIFS(Concentrado!G$2:G769, Concentrado!$A$2:$A769, "=México", Concentrado!$B$2:$B769,  "="&amp;$A20)</f>
        <v>331</v>
      </c>
    </row>
    <row r="21" spans="1:6" x14ac:dyDescent="0.25">
      <c r="A21" s="5" t="s">
        <v>24</v>
      </c>
      <c r="B21" s="6">
        <f>SUMIFS(Concentrado!C$2:C769, Concentrado!$A$2:$A769, "=México", Concentrado!$B$2:$B769,  "="&amp;$A21)</f>
        <v>51</v>
      </c>
      <c r="C21" s="6">
        <f>SUMIFS(Concentrado!D$2:D769, Concentrado!$A$2:$A769, "=México", Concentrado!$B$2:$B769,  "="&amp;$A21)</f>
        <v>156</v>
      </c>
      <c r="D21" s="6">
        <f>SUMIFS(Concentrado!E$2:E769, Concentrado!$A$2:$A769, "=México", Concentrado!$B$2:$B769,  "="&amp;$A21)</f>
        <v>0</v>
      </c>
      <c r="E21" s="6">
        <f>SUMIFS(Concentrado!F$2:F769, Concentrado!$A$2:$A769, "=México", Concentrado!$B$2:$B769,  "="&amp;$A21)</f>
        <v>0</v>
      </c>
      <c r="F21" s="6">
        <f>SUMIFS(Concentrado!G$2:G769, Concentrado!$A$2:$A769, "=México", Concentrado!$B$2:$B769,  "="&amp;$A21)</f>
        <v>207</v>
      </c>
    </row>
    <row r="22" spans="1:6" x14ac:dyDescent="0.25">
      <c r="A22" s="5" t="s">
        <v>25</v>
      </c>
      <c r="B22" s="6">
        <f>SUMIFS(Concentrado!C$2:C769, Concentrado!$A$2:$A769, "=México", Concentrado!$B$2:$B769,  "="&amp;$A22)</f>
        <v>10</v>
      </c>
      <c r="C22" s="6">
        <f>SUMIFS(Concentrado!D$2:D769, Concentrado!$A$2:$A769, "=México", Concentrado!$B$2:$B769,  "="&amp;$A22)</f>
        <v>38</v>
      </c>
      <c r="D22" s="6">
        <f>SUMIFS(Concentrado!E$2:E769, Concentrado!$A$2:$A769, "=México", Concentrado!$B$2:$B769,  "="&amp;$A22)</f>
        <v>0</v>
      </c>
      <c r="E22" s="6">
        <f>SUMIFS(Concentrado!F$2:F769, Concentrado!$A$2:$A769, "=México", Concentrado!$B$2:$B769,  "="&amp;$A22)</f>
        <v>0</v>
      </c>
      <c r="F22" s="6">
        <f>SUMIFS(Concentrado!G$2:G769, Concentrado!$A$2:$A769, "=México", Concentrado!$B$2:$B769,  "="&amp;$A22)</f>
        <v>48</v>
      </c>
    </row>
    <row r="23" spans="1:6" x14ac:dyDescent="0.25">
      <c r="A23" s="5" t="s">
        <v>34</v>
      </c>
      <c r="B23" s="6">
        <f>SUMIFS(Concentrado!C$2:C769, Concentrado!$A$2:$A769, "=México", Concentrado!$B$2:$B769,  "="&amp;$A23)</f>
        <v>0</v>
      </c>
      <c r="C23" s="6">
        <f>SUMIFS(Concentrado!D$2:D769, Concentrado!$A$2:$A769, "=México", Concentrado!$B$2:$B769,  "="&amp;$A23)</f>
        <v>0</v>
      </c>
      <c r="D23" s="6">
        <f>SUMIFS(Concentrado!E$2:E769, Concentrado!$A$2:$A769, "=México", Concentrado!$B$2:$B769,  "="&amp;$A23)</f>
        <v>0</v>
      </c>
      <c r="E23" s="6">
        <f>SUMIFS(Concentrado!F$2:F769, Concentrado!$A$2:$A769, "=México", Concentrado!$B$2:$B769,  "="&amp;$A23)</f>
        <v>0</v>
      </c>
      <c r="F23" s="6">
        <f>SUMIFS(Concentrado!G$2:G769, Concentrado!$A$2:$A769, "=México",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"=México", Concentrado!$B$2:$B769,  "="&amp;$A24)</f>
        <v>11</v>
      </c>
      <c r="C24" s="6">
        <f>SUMIFS(Concentrado!D$2:D769, Concentrado!$A$2:$A769, "=México", Concentrado!$B$2:$B769,  "="&amp;$A24)</f>
        <v>6</v>
      </c>
      <c r="D24" s="6">
        <f>SUMIFS(Concentrado!E$2:E769, Concentrado!$A$2:$A769, "=México", Concentrado!$B$2:$B769,  "="&amp;$A24)</f>
        <v>0</v>
      </c>
      <c r="E24" s="6">
        <f>SUMIFS(Concentrado!F$2:F769, Concentrado!$A$2:$A769, "=México", Concentrado!$B$2:$B769,  "="&amp;$A24)</f>
        <v>1</v>
      </c>
      <c r="F24" s="6">
        <f>SUMIFS(Concentrado!G$2:G769, Concentrado!$A$2:$A769, "=México", Concentrado!$B$2:$B769,  "="&amp;$A24)</f>
        <v>18</v>
      </c>
    </row>
    <row r="25" spans="1:6" x14ac:dyDescent="0.25">
      <c r="A25" s="7" t="s">
        <v>28</v>
      </c>
      <c r="B25" s="8">
        <f>SUMIFS(Concentrado!C$2:C769, Concentrado!$A$2:$A769, "=México", Concentrado!$B$2:$B769,  "="&amp;$A25)</f>
        <v>39358</v>
      </c>
      <c r="C25" s="8">
        <f>SUMIFS(Concentrado!D$2:D769, Concentrado!$A$2:$A769, "=México", Concentrado!$B$2:$B769,  "="&amp;$A25)</f>
        <v>43918</v>
      </c>
      <c r="D25" s="8">
        <f>SUMIFS(Concentrado!E$2:E769, Concentrado!$A$2:$A769, "=México", Concentrado!$B$2:$B769,  "="&amp;$A25)</f>
        <v>3</v>
      </c>
      <c r="E25" s="8">
        <f>SUMIFS(Concentrado!F$2:F769, Concentrado!$A$2:$A769, "=México", Concentrado!$B$2:$B769,  "="&amp;$A25)</f>
        <v>51</v>
      </c>
      <c r="F25" s="8">
        <f>SUMIFS(Concentrado!G$2:G769, Concentrado!$A$2:$A769, "=México", Concentrado!$B$2:$B769,  "="&amp;$A25)</f>
        <v>83330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"=Michoacán", Concentrado!$B$2:$B769,  "="&amp;$A2)</f>
        <v>117</v>
      </c>
      <c r="C2" s="6">
        <f>SUMIFS(Concentrado!D$2:D769, Concentrado!$A$2:$A769, "=Michoacán", Concentrado!$B$2:$B769,  "="&amp;$A2)</f>
        <v>78</v>
      </c>
      <c r="D2" s="6">
        <f>SUMIFS(Concentrado!E$2:E769, Concentrado!$A$2:$A769, "=Michoacán", Concentrado!$B$2:$B769,  "="&amp;$A2)</f>
        <v>0</v>
      </c>
      <c r="E2" s="6">
        <f>SUMIFS(Concentrado!F$2:F769, Concentrado!$A$2:$A769, "=Michoacán", Concentrado!$B$2:$B769,  "="&amp;$A2)</f>
        <v>0</v>
      </c>
      <c r="F2" s="6">
        <f>SUMIFS(Concentrado!G$2:G769, Concentrado!$A$2:$A769, "=Michoacán", Concentrado!$B$2:$B769,  "="&amp;$A2)</f>
        <v>195</v>
      </c>
    </row>
    <row r="3" spans="1:6" x14ac:dyDescent="0.25">
      <c r="A3" s="5" t="s">
        <v>6</v>
      </c>
      <c r="B3" s="6">
        <f>SUMIFS(Concentrado!C$2:C769, Concentrado!$A$2:$A769, "=Michoacán", Concentrado!$B$2:$B769,  "="&amp;$A3)</f>
        <v>1248</v>
      </c>
      <c r="C3" s="6">
        <f>SUMIFS(Concentrado!D$2:D769, Concentrado!$A$2:$A769, "=Michoacán", Concentrado!$B$2:$B769,  "="&amp;$A3)</f>
        <v>925</v>
      </c>
      <c r="D3" s="6">
        <f>SUMIFS(Concentrado!E$2:E769, Concentrado!$A$2:$A769, "=Michoacán", Concentrado!$B$2:$B769,  "="&amp;$A3)</f>
        <v>0</v>
      </c>
      <c r="E3" s="6">
        <f>SUMIFS(Concentrado!F$2:F769, Concentrado!$A$2:$A769, "=Michoacán", Concentrado!$B$2:$B769,  "="&amp;$A3)</f>
        <v>0</v>
      </c>
      <c r="F3" s="6">
        <f>SUMIFS(Concentrado!G$2:G769, Concentrado!$A$2:$A769, "=Michoacán", Concentrado!$B$2:$B769,  "="&amp;$A3)</f>
        <v>2173</v>
      </c>
    </row>
    <row r="4" spans="1:6" x14ac:dyDescent="0.25">
      <c r="A4" s="5" t="s">
        <v>15</v>
      </c>
      <c r="B4" s="6">
        <f>SUMIFS(Concentrado!C$2:C769, Concentrado!$A$2:$A769, "=Michoacán", Concentrado!$B$2:$B769,  "="&amp;$A4)</f>
        <v>1641</v>
      </c>
      <c r="C4" s="6">
        <f>SUMIFS(Concentrado!D$2:D769, Concentrado!$A$2:$A769, "=Michoacán", Concentrado!$B$2:$B769,  "="&amp;$A4)</f>
        <v>1074</v>
      </c>
      <c r="D4" s="6">
        <f>SUMIFS(Concentrado!E$2:E769, Concentrado!$A$2:$A769, "=Michoacán", Concentrado!$B$2:$B769,  "="&amp;$A4)</f>
        <v>0</v>
      </c>
      <c r="E4" s="6">
        <f>SUMIFS(Concentrado!F$2:F769, Concentrado!$A$2:$A769, "=Michoacán", Concentrado!$B$2:$B769,  "="&amp;$A4)</f>
        <v>0</v>
      </c>
      <c r="F4" s="6">
        <f>SUMIFS(Concentrado!G$2:G769, Concentrado!$A$2:$A769, "=Michoacán", Concentrado!$B$2:$B769,  "="&amp;$A4)</f>
        <v>2715</v>
      </c>
    </row>
    <row r="5" spans="1:6" x14ac:dyDescent="0.25">
      <c r="A5" s="5" t="s">
        <v>7</v>
      </c>
      <c r="B5" s="6">
        <f>SUMIFS(Concentrado!C$2:C769, Concentrado!$A$2:$A769, "=Michoacán", Concentrado!$B$2:$B769,  "="&amp;$A5)</f>
        <v>1830</v>
      </c>
      <c r="C5" s="6">
        <f>SUMIFS(Concentrado!D$2:D769, Concentrado!$A$2:$A769, "=Michoacán", Concentrado!$B$2:$B769,  "="&amp;$A5)</f>
        <v>1115</v>
      </c>
      <c r="D5" s="6">
        <f>SUMIFS(Concentrado!E$2:E769, Concentrado!$A$2:$A769, "=Michoacán", Concentrado!$B$2:$B769,  "="&amp;$A5)</f>
        <v>0</v>
      </c>
      <c r="E5" s="6">
        <f>SUMIFS(Concentrado!F$2:F769, Concentrado!$A$2:$A769, "=Michoacán", Concentrado!$B$2:$B769,  "="&amp;$A5)</f>
        <v>0</v>
      </c>
      <c r="F5" s="6">
        <f>SUMIFS(Concentrado!G$2:G769, Concentrado!$A$2:$A769, "=Michoacán", Concentrado!$B$2:$B769,  "="&amp;$A5)</f>
        <v>2945</v>
      </c>
    </row>
    <row r="6" spans="1:6" x14ac:dyDescent="0.25">
      <c r="A6" s="5" t="s">
        <v>8</v>
      </c>
      <c r="B6" s="6">
        <f>SUMIFS(Concentrado!C$2:C769, Concentrado!$A$2:$A769, "=Michoacán", Concentrado!$B$2:$B769,  "="&amp;$A6)</f>
        <v>2532</v>
      </c>
      <c r="C6" s="6">
        <f>SUMIFS(Concentrado!D$2:D769, Concentrado!$A$2:$A769, "=Michoacán", Concentrado!$B$2:$B769,  "="&amp;$A6)</f>
        <v>1574</v>
      </c>
      <c r="D6" s="6">
        <f>SUMIFS(Concentrado!E$2:E769, Concentrado!$A$2:$A769, "=Michoacán", Concentrado!$B$2:$B769,  "="&amp;$A6)</f>
        <v>1</v>
      </c>
      <c r="E6" s="6">
        <f>SUMIFS(Concentrado!F$2:F769, Concentrado!$A$2:$A769, "=Michoacán", Concentrado!$B$2:$B769,  "="&amp;$A6)</f>
        <v>1</v>
      </c>
      <c r="F6" s="6">
        <f>SUMIFS(Concentrado!G$2:G769, Concentrado!$A$2:$A769, "=Michoacán", Concentrado!$B$2:$B769,  "="&amp;$A6)</f>
        <v>4108</v>
      </c>
    </row>
    <row r="7" spans="1:6" x14ac:dyDescent="0.25">
      <c r="A7" s="5" t="s">
        <v>9</v>
      </c>
      <c r="B7" s="6">
        <f>SUMIFS(Concentrado!C$2:C769, Concentrado!$A$2:$A769, "=Michoacán", Concentrado!$B$2:$B769,  "="&amp;$A7)</f>
        <v>2178</v>
      </c>
      <c r="C7" s="6">
        <f>SUMIFS(Concentrado!D$2:D769, Concentrado!$A$2:$A769, "=Michoacán", Concentrado!$B$2:$B769,  "="&amp;$A7)</f>
        <v>1561</v>
      </c>
      <c r="D7" s="6">
        <f>SUMIFS(Concentrado!E$2:E769, Concentrado!$A$2:$A769, "=Michoacán", Concentrado!$B$2:$B769,  "="&amp;$A7)</f>
        <v>0</v>
      </c>
      <c r="E7" s="6">
        <f>SUMIFS(Concentrado!F$2:F769, Concentrado!$A$2:$A769, "=Michoacán", Concentrado!$B$2:$B769,  "="&amp;$A7)</f>
        <v>0</v>
      </c>
      <c r="F7" s="6">
        <f>SUMIFS(Concentrado!G$2:G769, Concentrado!$A$2:$A769, "=Michoacán", Concentrado!$B$2:$B769,  "="&amp;$A7)</f>
        <v>3739</v>
      </c>
    </row>
    <row r="8" spans="1:6" x14ac:dyDescent="0.25">
      <c r="A8" s="5" t="s">
        <v>10</v>
      </c>
      <c r="B8" s="6">
        <f>SUMIFS(Concentrado!C$2:C769, Concentrado!$A$2:$A769, "=Michoacán", Concentrado!$B$2:$B769,  "="&amp;$A8)</f>
        <v>1699</v>
      </c>
      <c r="C8" s="6">
        <f>SUMIFS(Concentrado!D$2:D769, Concentrado!$A$2:$A769, "=Michoacán", Concentrado!$B$2:$B769,  "="&amp;$A8)</f>
        <v>1287</v>
      </c>
      <c r="D8" s="6">
        <f>SUMIFS(Concentrado!E$2:E769, Concentrado!$A$2:$A769, "=Michoacán", Concentrado!$B$2:$B769,  "="&amp;$A8)</f>
        <v>0</v>
      </c>
      <c r="E8" s="6">
        <f>SUMIFS(Concentrado!F$2:F769, Concentrado!$A$2:$A769, "=Michoacán", Concentrado!$B$2:$B769,  "="&amp;$A8)</f>
        <v>0</v>
      </c>
      <c r="F8" s="6">
        <f>SUMIFS(Concentrado!G$2:G769, Concentrado!$A$2:$A769, "=Michoacán", Concentrado!$B$2:$B769,  "="&amp;$A8)</f>
        <v>2986</v>
      </c>
    </row>
    <row r="9" spans="1:6" x14ac:dyDescent="0.25">
      <c r="A9" s="5" t="s">
        <v>11</v>
      </c>
      <c r="B9" s="6">
        <f>SUMIFS(Concentrado!C$2:C769, Concentrado!$A$2:$A769, "=Michoacán", Concentrado!$B$2:$B769,  "="&amp;$A9)</f>
        <v>1345</v>
      </c>
      <c r="C9" s="6">
        <f>SUMIFS(Concentrado!D$2:D769, Concentrado!$A$2:$A769, "=Michoacán", Concentrado!$B$2:$B769,  "="&amp;$A9)</f>
        <v>1131</v>
      </c>
      <c r="D9" s="6">
        <f>SUMIFS(Concentrado!E$2:E769, Concentrado!$A$2:$A769, "=Michoacán", Concentrado!$B$2:$B769,  "="&amp;$A9)</f>
        <v>0</v>
      </c>
      <c r="E9" s="6">
        <f>SUMIFS(Concentrado!F$2:F769, Concentrado!$A$2:$A769, "=Michoacán", Concentrado!$B$2:$B769,  "="&amp;$A9)</f>
        <v>0</v>
      </c>
      <c r="F9" s="6">
        <f>SUMIFS(Concentrado!G$2:G769, Concentrado!$A$2:$A769, "=Michoacán", Concentrado!$B$2:$B769,  "="&amp;$A9)</f>
        <v>2476</v>
      </c>
    </row>
    <row r="10" spans="1:6" x14ac:dyDescent="0.25">
      <c r="A10" s="5" t="s">
        <v>12</v>
      </c>
      <c r="B10" s="6">
        <f>SUMIFS(Concentrado!C$2:C769, Concentrado!$A$2:$A769, "=Michoacán", Concentrado!$B$2:$B769,  "="&amp;$A10)</f>
        <v>1204</v>
      </c>
      <c r="C10" s="6">
        <f>SUMIFS(Concentrado!D$2:D769, Concentrado!$A$2:$A769, "=Michoacán", Concentrado!$B$2:$B769,  "="&amp;$A10)</f>
        <v>873</v>
      </c>
      <c r="D10" s="6">
        <f>SUMIFS(Concentrado!E$2:E769, Concentrado!$A$2:$A769, "=Michoacán", Concentrado!$B$2:$B769,  "="&amp;$A10)</f>
        <v>0</v>
      </c>
      <c r="E10" s="6">
        <f>SUMIFS(Concentrado!F$2:F769, Concentrado!$A$2:$A769, "=Michoacán", Concentrado!$B$2:$B769,  "="&amp;$A10)</f>
        <v>0</v>
      </c>
      <c r="F10" s="6">
        <f>SUMIFS(Concentrado!G$2:G769, Concentrado!$A$2:$A769, "=Michoacán", Concentrado!$B$2:$B769,  "="&amp;$A10)</f>
        <v>2077</v>
      </c>
    </row>
    <row r="11" spans="1:6" x14ac:dyDescent="0.25">
      <c r="A11" s="5" t="s">
        <v>13</v>
      </c>
      <c r="B11" s="6">
        <f>SUMIFS(Concentrado!C$2:C769, Concentrado!$A$2:$A769, "=Michoacán", Concentrado!$B$2:$B769,  "="&amp;$A11)</f>
        <v>1070</v>
      </c>
      <c r="C11" s="6">
        <f>SUMIFS(Concentrado!D$2:D769, Concentrado!$A$2:$A769, "=Michoacán", Concentrado!$B$2:$B769,  "="&amp;$A11)</f>
        <v>780</v>
      </c>
      <c r="D11" s="6">
        <f>SUMIFS(Concentrado!E$2:E769, Concentrado!$A$2:$A769, "=Michoacán", Concentrado!$B$2:$B769,  "="&amp;$A11)</f>
        <v>0</v>
      </c>
      <c r="E11" s="6">
        <f>SUMIFS(Concentrado!F$2:F769, Concentrado!$A$2:$A769, "=Michoacán", Concentrado!$B$2:$B769,  "="&amp;$A11)</f>
        <v>0</v>
      </c>
      <c r="F11" s="6">
        <f>SUMIFS(Concentrado!G$2:G769, Concentrado!$A$2:$A769, "=Michoacán", Concentrado!$B$2:$B769,  "="&amp;$A11)</f>
        <v>1850</v>
      </c>
    </row>
    <row r="12" spans="1:6" x14ac:dyDescent="0.25">
      <c r="A12" s="5" t="s">
        <v>14</v>
      </c>
      <c r="B12" s="6">
        <f>SUMIFS(Concentrado!C$2:C769, Concentrado!$A$2:$A769, "=Michoacán", Concentrado!$B$2:$B769,  "="&amp;$A12)</f>
        <v>1011</v>
      </c>
      <c r="C12" s="6">
        <f>SUMIFS(Concentrado!D$2:D769, Concentrado!$A$2:$A769, "=Michoacán", Concentrado!$B$2:$B769,  "="&amp;$A12)</f>
        <v>645</v>
      </c>
      <c r="D12" s="6">
        <f>SUMIFS(Concentrado!E$2:E769, Concentrado!$A$2:$A769, "=Michoacán", Concentrado!$B$2:$B769,  "="&amp;$A12)</f>
        <v>0</v>
      </c>
      <c r="E12" s="6">
        <f>SUMIFS(Concentrado!F$2:F769, Concentrado!$A$2:$A769, "=Michoacán", Concentrado!$B$2:$B769,  "="&amp;$A12)</f>
        <v>0</v>
      </c>
      <c r="F12" s="6">
        <f>SUMIFS(Concentrado!G$2:G769, Concentrado!$A$2:$A769, "=Michoacán", Concentrado!$B$2:$B769,  "="&amp;$A12)</f>
        <v>1656</v>
      </c>
    </row>
    <row r="13" spans="1:6" x14ac:dyDescent="0.25">
      <c r="A13" s="5" t="s">
        <v>16</v>
      </c>
      <c r="B13" s="6">
        <f>SUMIFS(Concentrado!C$2:C769, Concentrado!$A$2:$A769, "=Michoacán", Concentrado!$B$2:$B769,  "="&amp;$A13)</f>
        <v>793</v>
      </c>
      <c r="C13" s="6">
        <f>SUMIFS(Concentrado!D$2:D769, Concentrado!$A$2:$A769, "=Michoacán", Concentrado!$B$2:$B769,  "="&amp;$A13)</f>
        <v>547</v>
      </c>
      <c r="D13" s="6">
        <f>SUMIFS(Concentrado!E$2:E769, Concentrado!$A$2:$A769, "=Michoacán", Concentrado!$B$2:$B769,  "="&amp;$A13)</f>
        <v>0</v>
      </c>
      <c r="E13" s="6">
        <f>SUMIFS(Concentrado!F$2:F769, Concentrado!$A$2:$A769, "=Michoacán", Concentrado!$B$2:$B769,  "="&amp;$A13)</f>
        <v>0</v>
      </c>
      <c r="F13" s="6">
        <f>SUMIFS(Concentrado!G$2:G769, Concentrado!$A$2:$A769, "=Michoacán", Concentrado!$B$2:$B769,  "="&amp;$A13)</f>
        <v>1340</v>
      </c>
    </row>
    <row r="14" spans="1:6" x14ac:dyDescent="0.25">
      <c r="A14" s="5" t="s">
        <v>17</v>
      </c>
      <c r="B14" s="6">
        <f>SUMIFS(Concentrado!C$2:C769, Concentrado!$A$2:$A769, "=Michoacán", Concentrado!$B$2:$B769,  "="&amp;$A14)</f>
        <v>661</v>
      </c>
      <c r="C14" s="6">
        <f>SUMIFS(Concentrado!D$2:D769, Concentrado!$A$2:$A769, "=Michoacán", Concentrado!$B$2:$B769,  "="&amp;$A14)</f>
        <v>515</v>
      </c>
      <c r="D14" s="6">
        <f>SUMIFS(Concentrado!E$2:E769, Concentrado!$A$2:$A769, "=Michoacán", Concentrado!$B$2:$B769,  "="&amp;$A14)</f>
        <v>0</v>
      </c>
      <c r="E14" s="6">
        <f>SUMIFS(Concentrado!F$2:F769, Concentrado!$A$2:$A769, "=Michoacán", Concentrado!$B$2:$B769,  "="&amp;$A14)</f>
        <v>2</v>
      </c>
      <c r="F14" s="6">
        <f>SUMIFS(Concentrado!G$2:G769, Concentrado!$A$2:$A769, "=Michoacán", Concentrado!$B$2:$B769,  "="&amp;$A14)</f>
        <v>1178</v>
      </c>
    </row>
    <row r="15" spans="1:6" x14ac:dyDescent="0.25">
      <c r="A15" s="5" t="s">
        <v>18</v>
      </c>
      <c r="B15" s="6">
        <f>SUMIFS(Concentrado!C$2:C769, Concentrado!$A$2:$A769, "=Michoacán", Concentrado!$B$2:$B769,  "="&amp;$A15)</f>
        <v>472</v>
      </c>
      <c r="C15" s="6">
        <f>SUMIFS(Concentrado!D$2:D769, Concentrado!$A$2:$A769, "=Michoacán", Concentrado!$B$2:$B769,  "="&amp;$A15)</f>
        <v>426</v>
      </c>
      <c r="D15" s="6">
        <f>SUMIFS(Concentrado!E$2:E769, Concentrado!$A$2:$A769, "=Michoacán", Concentrado!$B$2:$B769,  "="&amp;$A15)</f>
        <v>0</v>
      </c>
      <c r="E15" s="6">
        <f>SUMIFS(Concentrado!F$2:F769, Concentrado!$A$2:$A769, "=Michoacán", Concentrado!$B$2:$B769,  "="&amp;$A15)</f>
        <v>0</v>
      </c>
      <c r="F15" s="6">
        <f>SUMIFS(Concentrado!G$2:G769, Concentrado!$A$2:$A769, "=Michoacán", Concentrado!$B$2:$B769,  "="&amp;$A15)</f>
        <v>898</v>
      </c>
    </row>
    <row r="16" spans="1:6" x14ac:dyDescent="0.25">
      <c r="A16" s="5" t="s">
        <v>19</v>
      </c>
      <c r="B16" s="6">
        <f>SUMIFS(Concentrado!C$2:C769, Concentrado!$A$2:$A769, "=Michoacán", Concentrado!$B$2:$B769,  "="&amp;$A16)</f>
        <v>359</v>
      </c>
      <c r="C16" s="6">
        <f>SUMIFS(Concentrado!D$2:D769, Concentrado!$A$2:$A769, "=Michoacán", Concentrado!$B$2:$B769,  "="&amp;$A16)</f>
        <v>329</v>
      </c>
      <c r="D16" s="6">
        <f>SUMIFS(Concentrado!E$2:E769, Concentrado!$A$2:$A769, "=Michoacán", Concentrado!$B$2:$B769,  "="&amp;$A16)</f>
        <v>0</v>
      </c>
      <c r="E16" s="6">
        <f>SUMIFS(Concentrado!F$2:F769, Concentrado!$A$2:$A769, "=Michoacán", Concentrado!$B$2:$B769,  "="&amp;$A16)</f>
        <v>0</v>
      </c>
      <c r="F16" s="6">
        <f>SUMIFS(Concentrado!G$2:G769, Concentrado!$A$2:$A769, "=Michoacán", Concentrado!$B$2:$B769,  "="&amp;$A16)</f>
        <v>688</v>
      </c>
    </row>
    <row r="17" spans="1:6" x14ac:dyDescent="0.25">
      <c r="A17" s="5" t="s">
        <v>20</v>
      </c>
      <c r="B17" s="6">
        <f>SUMIFS(Concentrado!C$2:C769, Concentrado!$A$2:$A769, "=Michoacán", Concentrado!$B$2:$B769,  "="&amp;$A17)</f>
        <v>256</v>
      </c>
      <c r="C17" s="6">
        <f>SUMIFS(Concentrado!D$2:D769, Concentrado!$A$2:$A769, "=Michoacán", Concentrado!$B$2:$B769,  "="&amp;$A17)</f>
        <v>245</v>
      </c>
      <c r="D17" s="6">
        <f>SUMIFS(Concentrado!E$2:E769, Concentrado!$A$2:$A769, "=Michoacán", Concentrado!$B$2:$B769,  "="&amp;$A17)</f>
        <v>0</v>
      </c>
      <c r="E17" s="6">
        <f>SUMIFS(Concentrado!F$2:F769, Concentrado!$A$2:$A769, "=Michoacán", Concentrado!$B$2:$B769,  "="&amp;$A17)</f>
        <v>0</v>
      </c>
      <c r="F17" s="6">
        <f>SUMIFS(Concentrado!G$2:G769, Concentrado!$A$2:$A769, "=Michoacán", Concentrado!$B$2:$B769,  "="&amp;$A17)</f>
        <v>501</v>
      </c>
    </row>
    <row r="18" spans="1:6" x14ac:dyDescent="0.25">
      <c r="A18" s="5" t="s">
        <v>21</v>
      </c>
      <c r="B18" s="6">
        <f>SUMIFS(Concentrado!C$2:C769, Concentrado!$A$2:$A769, "=Michoacán", Concentrado!$B$2:$B769,  "="&amp;$A18)</f>
        <v>200</v>
      </c>
      <c r="C18" s="6">
        <f>SUMIFS(Concentrado!D$2:D769, Concentrado!$A$2:$A769, "=Michoacán", Concentrado!$B$2:$B769,  "="&amp;$A18)</f>
        <v>217</v>
      </c>
      <c r="D18" s="6">
        <f>SUMIFS(Concentrado!E$2:E769, Concentrado!$A$2:$A769, "=Michoacán", Concentrado!$B$2:$B769,  "="&amp;$A18)</f>
        <v>0</v>
      </c>
      <c r="E18" s="6">
        <f>SUMIFS(Concentrado!F$2:F769, Concentrado!$A$2:$A769, "=Michoacán", Concentrado!$B$2:$B769,  "="&amp;$A18)</f>
        <v>0</v>
      </c>
      <c r="F18" s="6">
        <f>SUMIFS(Concentrado!G$2:G769, Concentrado!$A$2:$A769, "=Michoacán", Concentrado!$B$2:$B769,  "="&amp;$A18)</f>
        <v>417</v>
      </c>
    </row>
    <row r="19" spans="1:6" x14ac:dyDescent="0.25">
      <c r="A19" s="5" t="s">
        <v>22</v>
      </c>
      <c r="B19" s="6">
        <f>SUMIFS(Concentrado!C$2:C769, Concentrado!$A$2:$A769, "=Michoacán", Concentrado!$B$2:$B769,  "="&amp;$A19)</f>
        <v>110</v>
      </c>
      <c r="C19" s="6">
        <f>SUMIFS(Concentrado!D$2:D769, Concentrado!$A$2:$A769, "=Michoacán", Concentrado!$B$2:$B769,  "="&amp;$A19)</f>
        <v>139</v>
      </c>
      <c r="D19" s="6">
        <f>SUMIFS(Concentrado!E$2:E769, Concentrado!$A$2:$A769, "=Michoacán", Concentrado!$B$2:$B769,  "="&amp;$A19)</f>
        <v>0</v>
      </c>
      <c r="E19" s="6">
        <f>SUMIFS(Concentrado!F$2:F769, Concentrado!$A$2:$A769, "=Michoacán", Concentrado!$B$2:$B769,  "="&amp;$A19)</f>
        <v>0</v>
      </c>
      <c r="F19" s="6">
        <f>SUMIFS(Concentrado!G$2:G769, Concentrado!$A$2:$A769, "=Michoacán", Concentrado!$B$2:$B769,  "="&amp;$A19)</f>
        <v>249</v>
      </c>
    </row>
    <row r="20" spans="1:6" x14ac:dyDescent="0.25">
      <c r="A20" s="5" t="s">
        <v>23</v>
      </c>
      <c r="B20" s="6">
        <f>SUMIFS(Concentrado!C$2:C769, Concentrado!$A$2:$A769, "=Michoacán", Concentrado!$B$2:$B769,  "="&amp;$A20)</f>
        <v>62</v>
      </c>
      <c r="C20" s="6">
        <f>SUMIFS(Concentrado!D$2:D769, Concentrado!$A$2:$A769, "=Michoacán", Concentrado!$B$2:$B769,  "="&amp;$A20)</f>
        <v>120</v>
      </c>
      <c r="D20" s="6">
        <f>SUMIFS(Concentrado!E$2:E769, Concentrado!$A$2:$A769, "=Michoacán", Concentrado!$B$2:$B769,  "="&amp;$A20)</f>
        <v>0</v>
      </c>
      <c r="E20" s="6">
        <f>SUMIFS(Concentrado!F$2:F769, Concentrado!$A$2:$A769, "=Michoacán", Concentrado!$B$2:$B769,  "="&amp;$A20)</f>
        <v>0</v>
      </c>
      <c r="F20" s="6">
        <f>SUMIFS(Concentrado!G$2:G769, Concentrado!$A$2:$A769, "=Michoacán", Concentrado!$B$2:$B769,  "="&amp;$A20)</f>
        <v>182</v>
      </c>
    </row>
    <row r="21" spans="1:6" x14ac:dyDescent="0.25">
      <c r="A21" s="5" t="s">
        <v>24</v>
      </c>
      <c r="B21" s="6">
        <f>SUMIFS(Concentrado!C$2:C769, Concentrado!$A$2:$A769, "=Michoacán", Concentrado!$B$2:$B769,  "="&amp;$A21)</f>
        <v>30</v>
      </c>
      <c r="C21" s="6">
        <f>SUMIFS(Concentrado!D$2:D769, Concentrado!$A$2:$A769, "=Michoacán", Concentrado!$B$2:$B769,  "="&amp;$A21)</f>
        <v>51</v>
      </c>
      <c r="D21" s="6">
        <f>SUMIFS(Concentrado!E$2:E769, Concentrado!$A$2:$A769, "=Michoacán", Concentrado!$B$2:$B769,  "="&amp;$A21)</f>
        <v>0</v>
      </c>
      <c r="E21" s="6">
        <f>SUMIFS(Concentrado!F$2:F769, Concentrado!$A$2:$A769, "=Michoacán", Concentrado!$B$2:$B769,  "="&amp;$A21)</f>
        <v>0</v>
      </c>
      <c r="F21" s="6">
        <f>SUMIFS(Concentrado!G$2:G769, Concentrado!$A$2:$A769, "=Michoacán", Concentrado!$B$2:$B769,  "="&amp;$A21)</f>
        <v>81</v>
      </c>
    </row>
    <row r="22" spans="1:6" x14ac:dyDescent="0.25">
      <c r="A22" s="5" t="s">
        <v>25</v>
      </c>
      <c r="B22" s="6">
        <f>SUMIFS(Concentrado!C$2:C769, Concentrado!$A$2:$A769, "=Michoacán", Concentrado!$B$2:$B769,  "="&amp;$A22)</f>
        <v>6</v>
      </c>
      <c r="C22" s="6">
        <f>SUMIFS(Concentrado!D$2:D769, Concentrado!$A$2:$A769, "=Michoacán", Concentrado!$B$2:$B769,  "="&amp;$A22)</f>
        <v>23</v>
      </c>
      <c r="D22" s="6">
        <f>SUMIFS(Concentrado!E$2:E769, Concentrado!$A$2:$A769, "=Michoacán", Concentrado!$B$2:$B769,  "="&amp;$A22)</f>
        <v>0</v>
      </c>
      <c r="E22" s="6">
        <f>SUMIFS(Concentrado!F$2:F769, Concentrado!$A$2:$A769, "=Michoacán", Concentrado!$B$2:$B769,  "="&amp;$A22)</f>
        <v>0</v>
      </c>
      <c r="F22" s="6">
        <f>SUMIFS(Concentrado!G$2:G769, Concentrado!$A$2:$A769, "=Michoacán", Concentrado!$B$2:$B769,  "="&amp;$A22)</f>
        <v>29</v>
      </c>
    </row>
    <row r="23" spans="1:6" x14ac:dyDescent="0.25">
      <c r="A23" s="5" t="s">
        <v>34</v>
      </c>
      <c r="B23" s="6">
        <f>SUMIFS(Concentrado!C$2:C769, Concentrado!$A$2:$A769, "=Michoacán", Concentrado!$B$2:$B769,  "="&amp;$A23)</f>
        <v>0</v>
      </c>
      <c r="C23" s="6">
        <f>SUMIFS(Concentrado!D$2:D769, Concentrado!$A$2:$A769, "=Michoacán", Concentrado!$B$2:$B769,  "="&amp;$A23)</f>
        <v>0</v>
      </c>
      <c r="D23" s="6">
        <f>SUMIFS(Concentrado!E$2:E769, Concentrado!$A$2:$A769, "=Michoacán", Concentrado!$B$2:$B769,  "="&amp;$A23)</f>
        <v>0</v>
      </c>
      <c r="E23" s="6">
        <f>SUMIFS(Concentrado!F$2:F769, Concentrado!$A$2:$A769, "=Michoacán", Concentrado!$B$2:$B769,  "="&amp;$A23)</f>
        <v>0</v>
      </c>
      <c r="F23" s="6">
        <f>SUMIFS(Concentrado!G$2:G769, Concentrado!$A$2:$A769, "=Michoacán",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"=Michoacán", Concentrado!$B$2:$B769,  "="&amp;$A24)</f>
        <v>22</v>
      </c>
      <c r="C24" s="6">
        <f>SUMIFS(Concentrado!D$2:D769, Concentrado!$A$2:$A769, "=Michoacán", Concentrado!$B$2:$B769,  "="&amp;$A24)</f>
        <v>12</v>
      </c>
      <c r="D24" s="6">
        <f>SUMIFS(Concentrado!E$2:E769, Concentrado!$A$2:$A769, "=Michoacán", Concentrado!$B$2:$B769,  "="&amp;$A24)</f>
        <v>0</v>
      </c>
      <c r="E24" s="6">
        <f>SUMIFS(Concentrado!F$2:F769, Concentrado!$A$2:$A769, "=Michoacán", Concentrado!$B$2:$B769,  "="&amp;$A24)</f>
        <v>0</v>
      </c>
      <c r="F24" s="6">
        <f>SUMIFS(Concentrado!G$2:G769, Concentrado!$A$2:$A769, "=Michoacán", Concentrado!$B$2:$B769,  "="&amp;$A24)</f>
        <v>34</v>
      </c>
    </row>
    <row r="25" spans="1:6" x14ac:dyDescent="0.25">
      <c r="A25" s="7" t="s">
        <v>28</v>
      </c>
      <c r="B25" s="8">
        <f>SUMIFS(Concentrado!C$2:C769, Concentrado!$A$2:$A769, "=Michoacán", Concentrado!$B$2:$B769,  "="&amp;$A25)</f>
        <v>18849</v>
      </c>
      <c r="C25" s="8">
        <f>SUMIFS(Concentrado!D$2:D769, Concentrado!$A$2:$A769, "=Michoacán", Concentrado!$B$2:$B769,  "="&amp;$A25)</f>
        <v>13674</v>
      </c>
      <c r="D25" s="8">
        <f>SUMIFS(Concentrado!E$2:E769, Concentrado!$A$2:$A769, "=Michoacán", Concentrado!$B$2:$B769,  "="&amp;$A25)</f>
        <v>1</v>
      </c>
      <c r="E25" s="8">
        <f>SUMIFS(Concentrado!F$2:F769, Concentrado!$A$2:$A769, "=Michoacán", Concentrado!$B$2:$B769,  "="&amp;$A25)</f>
        <v>3</v>
      </c>
      <c r="F25" s="8">
        <f>SUMIFS(Concentrado!G$2:G769, Concentrado!$A$2:$A769, "=Michoacán", Concentrado!$B$2:$B769,  "="&amp;$A25)</f>
        <v>32527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"=Morelos", Concentrado!$B$2:$B769,  "="&amp;$A2)</f>
        <v>142</v>
      </c>
      <c r="C2" s="6">
        <f>SUMIFS(Concentrado!D$2:D769, Concentrado!$A$2:$A769, "=Morelos", Concentrado!$B$2:$B769,  "="&amp;$A2)</f>
        <v>109</v>
      </c>
      <c r="D2" s="6">
        <f>SUMIFS(Concentrado!E$2:E769, Concentrado!$A$2:$A769, "=Morelos", Concentrado!$B$2:$B769,  "="&amp;$A2)</f>
        <v>0</v>
      </c>
      <c r="E2" s="6">
        <f>SUMIFS(Concentrado!F$2:F769, Concentrado!$A$2:$A769, "=Morelos", Concentrado!$B$2:$B769,  "="&amp;$A2)</f>
        <v>7</v>
      </c>
      <c r="F2" s="6">
        <f>SUMIFS(Concentrado!G$2:G769, Concentrado!$A$2:$A769, "=Morelos", Concentrado!$B$2:$B769,  "="&amp;$A2)</f>
        <v>258</v>
      </c>
    </row>
    <row r="3" spans="1:6" x14ac:dyDescent="0.25">
      <c r="A3" s="5" t="s">
        <v>6</v>
      </c>
      <c r="B3" s="6">
        <f>SUMIFS(Concentrado!C$2:C769, Concentrado!$A$2:$A769, "=Morelos", Concentrado!$B$2:$B769,  "="&amp;$A3)</f>
        <v>842</v>
      </c>
      <c r="C3" s="6">
        <f>SUMIFS(Concentrado!D$2:D769, Concentrado!$A$2:$A769, "=Morelos", Concentrado!$B$2:$B769,  "="&amp;$A3)</f>
        <v>633</v>
      </c>
      <c r="D3" s="6">
        <f>SUMIFS(Concentrado!E$2:E769, Concentrado!$A$2:$A769, "=Morelos", Concentrado!$B$2:$B769,  "="&amp;$A3)</f>
        <v>0</v>
      </c>
      <c r="E3" s="6">
        <f>SUMIFS(Concentrado!F$2:F769, Concentrado!$A$2:$A769, "=Morelos", Concentrado!$B$2:$B769,  "="&amp;$A3)</f>
        <v>21</v>
      </c>
      <c r="F3" s="6">
        <f>SUMIFS(Concentrado!G$2:G769, Concentrado!$A$2:$A769, "=Morelos", Concentrado!$B$2:$B769,  "="&amp;$A3)</f>
        <v>1496</v>
      </c>
    </row>
    <row r="4" spans="1:6" x14ac:dyDescent="0.25">
      <c r="A4" s="5" t="s">
        <v>15</v>
      </c>
      <c r="B4" s="6">
        <f>SUMIFS(Concentrado!C$2:C769, Concentrado!$A$2:$A769, "=Morelos", Concentrado!$B$2:$B769,  "="&amp;$A4)</f>
        <v>937</v>
      </c>
      <c r="C4" s="6">
        <f>SUMIFS(Concentrado!D$2:D769, Concentrado!$A$2:$A769, "=Morelos", Concentrado!$B$2:$B769,  "="&amp;$A4)</f>
        <v>651</v>
      </c>
      <c r="D4" s="6">
        <f>SUMIFS(Concentrado!E$2:E769, Concentrado!$A$2:$A769, "=Morelos", Concentrado!$B$2:$B769,  "="&amp;$A4)</f>
        <v>0</v>
      </c>
      <c r="E4" s="6">
        <f>SUMIFS(Concentrado!F$2:F769, Concentrado!$A$2:$A769, "=Morelos", Concentrado!$B$2:$B769,  "="&amp;$A4)</f>
        <v>17</v>
      </c>
      <c r="F4" s="6">
        <f>SUMIFS(Concentrado!G$2:G769, Concentrado!$A$2:$A769, "=Morelos", Concentrado!$B$2:$B769,  "="&amp;$A4)</f>
        <v>1605</v>
      </c>
    </row>
    <row r="5" spans="1:6" x14ac:dyDescent="0.25">
      <c r="A5" s="5" t="s">
        <v>7</v>
      </c>
      <c r="B5" s="6">
        <f>SUMIFS(Concentrado!C$2:C769, Concentrado!$A$2:$A769, "=Morelos", Concentrado!$B$2:$B769,  "="&amp;$A5)</f>
        <v>966</v>
      </c>
      <c r="C5" s="6">
        <f>SUMIFS(Concentrado!D$2:D769, Concentrado!$A$2:$A769, "=Morelos", Concentrado!$B$2:$B769,  "="&amp;$A5)</f>
        <v>685</v>
      </c>
      <c r="D5" s="6">
        <f>SUMIFS(Concentrado!E$2:E769, Concentrado!$A$2:$A769, "=Morelos", Concentrado!$B$2:$B769,  "="&amp;$A5)</f>
        <v>0</v>
      </c>
      <c r="E5" s="6">
        <f>SUMIFS(Concentrado!F$2:F769, Concentrado!$A$2:$A769, "=Morelos", Concentrado!$B$2:$B769,  "="&amp;$A5)</f>
        <v>9</v>
      </c>
      <c r="F5" s="6">
        <f>SUMIFS(Concentrado!G$2:G769, Concentrado!$A$2:$A769, "=Morelos", Concentrado!$B$2:$B769,  "="&amp;$A5)</f>
        <v>1660</v>
      </c>
    </row>
    <row r="6" spans="1:6" x14ac:dyDescent="0.25">
      <c r="A6" s="5" t="s">
        <v>8</v>
      </c>
      <c r="B6" s="6">
        <f>SUMIFS(Concentrado!C$2:C769, Concentrado!$A$2:$A769, "=Morelos", Concentrado!$B$2:$B769,  "="&amp;$A6)</f>
        <v>1144</v>
      </c>
      <c r="C6" s="6">
        <f>SUMIFS(Concentrado!D$2:D769, Concentrado!$A$2:$A769, "=Morelos", Concentrado!$B$2:$B769,  "="&amp;$A6)</f>
        <v>1140</v>
      </c>
      <c r="D6" s="6">
        <f>SUMIFS(Concentrado!E$2:E769, Concentrado!$A$2:$A769, "=Morelos", Concentrado!$B$2:$B769,  "="&amp;$A6)</f>
        <v>0</v>
      </c>
      <c r="E6" s="6">
        <f>SUMIFS(Concentrado!F$2:F769, Concentrado!$A$2:$A769, "=Morelos", Concentrado!$B$2:$B769,  "="&amp;$A6)</f>
        <v>17</v>
      </c>
      <c r="F6" s="6">
        <f>SUMIFS(Concentrado!G$2:G769, Concentrado!$A$2:$A769, "=Morelos", Concentrado!$B$2:$B769,  "="&amp;$A6)</f>
        <v>2301</v>
      </c>
    </row>
    <row r="7" spans="1:6" x14ac:dyDescent="0.25">
      <c r="A7" s="5" t="s">
        <v>9</v>
      </c>
      <c r="B7" s="6">
        <f>SUMIFS(Concentrado!C$2:C769, Concentrado!$A$2:$A769, "=Morelos", Concentrado!$B$2:$B769,  "="&amp;$A7)</f>
        <v>1069</v>
      </c>
      <c r="C7" s="6">
        <f>SUMIFS(Concentrado!D$2:D769, Concentrado!$A$2:$A769, "=Morelos", Concentrado!$B$2:$B769,  "="&amp;$A7)</f>
        <v>857</v>
      </c>
      <c r="D7" s="6">
        <f>SUMIFS(Concentrado!E$2:E769, Concentrado!$A$2:$A769, "=Morelos", Concentrado!$B$2:$B769,  "="&amp;$A7)</f>
        <v>0</v>
      </c>
      <c r="E7" s="6">
        <f>SUMIFS(Concentrado!F$2:F769, Concentrado!$A$2:$A769, "=Morelos", Concentrado!$B$2:$B769,  "="&amp;$A7)</f>
        <v>18</v>
      </c>
      <c r="F7" s="6">
        <f>SUMIFS(Concentrado!G$2:G769, Concentrado!$A$2:$A769, "=Morelos", Concentrado!$B$2:$B769,  "="&amp;$A7)</f>
        <v>1944</v>
      </c>
    </row>
    <row r="8" spans="1:6" x14ac:dyDescent="0.25">
      <c r="A8" s="5" t="s">
        <v>10</v>
      </c>
      <c r="B8" s="6">
        <f>SUMIFS(Concentrado!C$2:C769, Concentrado!$A$2:$A769, "=Morelos", Concentrado!$B$2:$B769,  "="&amp;$A8)</f>
        <v>863</v>
      </c>
      <c r="C8" s="6">
        <f>SUMIFS(Concentrado!D$2:D769, Concentrado!$A$2:$A769, "=Morelos", Concentrado!$B$2:$B769,  "="&amp;$A8)</f>
        <v>765</v>
      </c>
      <c r="D8" s="6">
        <f>SUMIFS(Concentrado!E$2:E769, Concentrado!$A$2:$A769, "=Morelos", Concentrado!$B$2:$B769,  "="&amp;$A8)</f>
        <v>0</v>
      </c>
      <c r="E8" s="6">
        <f>SUMIFS(Concentrado!F$2:F769, Concentrado!$A$2:$A769, "=Morelos", Concentrado!$B$2:$B769,  "="&amp;$A8)</f>
        <v>10</v>
      </c>
      <c r="F8" s="6">
        <f>SUMIFS(Concentrado!G$2:G769, Concentrado!$A$2:$A769, "=Morelos", Concentrado!$B$2:$B769,  "="&amp;$A8)</f>
        <v>1638</v>
      </c>
    </row>
    <row r="9" spans="1:6" x14ac:dyDescent="0.25">
      <c r="A9" s="5" t="s">
        <v>11</v>
      </c>
      <c r="B9" s="6">
        <f>SUMIFS(Concentrado!C$2:C769, Concentrado!$A$2:$A769, "=Morelos", Concentrado!$B$2:$B769,  "="&amp;$A9)</f>
        <v>680</v>
      </c>
      <c r="C9" s="6">
        <f>SUMIFS(Concentrado!D$2:D769, Concentrado!$A$2:$A769, "=Morelos", Concentrado!$B$2:$B769,  "="&amp;$A9)</f>
        <v>644</v>
      </c>
      <c r="D9" s="6">
        <f>SUMIFS(Concentrado!E$2:E769, Concentrado!$A$2:$A769, "=Morelos", Concentrado!$B$2:$B769,  "="&amp;$A9)</f>
        <v>0</v>
      </c>
      <c r="E9" s="6">
        <f>SUMIFS(Concentrado!F$2:F769, Concentrado!$A$2:$A769, "=Morelos", Concentrado!$B$2:$B769,  "="&amp;$A9)</f>
        <v>6</v>
      </c>
      <c r="F9" s="6">
        <f>SUMIFS(Concentrado!G$2:G769, Concentrado!$A$2:$A769, "=Morelos", Concentrado!$B$2:$B769,  "="&amp;$A9)</f>
        <v>1330</v>
      </c>
    </row>
    <row r="10" spans="1:6" x14ac:dyDescent="0.25">
      <c r="A10" s="5" t="s">
        <v>12</v>
      </c>
      <c r="B10" s="6">
        <f>SUMIFS(Concentrado!C$2:C769, Concentrado!$A$2:$A769, "=Morelos", Concentrado!$B$2:$B769,  "="&amp;$A10)</f>
        <v>576</v>
      </c>
      <c r="C10" s="6">
        <f>SUMIFS(Concentrado!D$2:D769, Concentrado!$A$2:$A769, "=Morelos", Concentrado!$B$2:$B769,  "="&amp;$A10)</f>
        <v>510</v>
      </c>
      <c r="D10" s="6">
        <f>SUMIFS(Concentrado!E$2:E769, Concentrado!$A$2:$A769, "=Morelos", Concentrado!$B$2:$B769,  "="&amp;$A10)</f>
        <v>0</v>
      </c>
      <c r="E10" s="6">
        <f>SUMIFS(Concentrado!F$2:F769, Concentrado!$A$2:$A769, "=Morelos", Concentrado!$B$2:$B769,  "="&amp;$A10)</f>
        <v>3</v>
      </c>
      <c r="F10" s="6">
        <f>SUMIFS(Concentrado!G$2:G769, Concentrado!$A$2:$A769, "=Morelos", Concentrado!$B$2:$B769,  "="&amp;$A10)</f>
        <v>1089</v>
      </c>
    </row>
    <row r="11" spans="1:6" x14ac:dyDescent="0.25">
      <c r="A11" s="5" t="s">
        <v>13</v>
      </c>
      <c r="B11" s="6">
        <f>SUMIFS(Concentrado!C$2:C769, Concentrado!$A$2:$A769, "=Morelos", Concentrado!$B$2:$B769,  "="&amp;$A11)</f>
        <v>538</v>
      </c>
      <c r="C11" s="6">
        <f>SUMIFS(Concentrado!D$2:D769, Concentrado!$A$2:$A769, "=Morelos", Concentrado!$B$2:$B769,  "="&amp;$A11)</f>
        <v>473</v>
      </c>
      <c r="D11" s="6">
        <f>SUMIFS(Concentrado!E$2:E769, Concentrado!$A$2:$A769, "=Morelos", Concentrado!$B$2:$B769,  "="&amp;$A11)</f>
        <v>0</v>
      </c>
      <c r="E11" s="6">
        <f>SUMIFS(Concentrado!F$2:F769, Concentrado!$A$2:$A769, "=Morelos", Concentrado!$B$2:$B769,  "="&amp;$A11)</f>
        <v>3</v>
      </c>
      <c r="F11" s="6">
        <f>SUMIFS(Concentrado!G$2:G769, Concentrado!$A$2:$A769, "=Morelos", Concentrado!$B$2:$B769,  "="&amp;$A11)</f>
        <v>1014</v>
      </c>
    </row>
    <row r="12" spans="1:6" x14ac:dyDescent="0.25">
      <c r="A12" s="5" t="s">
        <v>14</v>
      </c>
      <c r="B12" s="6">
        <f>SUMIFS(Concentrado!C$2:C769, Concentrado!$A$2:$A769, "=Morelos", Concentrado!$B$2:$B769,  "="&amp;$A12)</f>
        <v>455</v>
      </c>
      <c r="C12" s="6">
        <f>SUMIFS(Concentrado!D$2:D769, Concentrado!$A$2:$A769, "=Morelos", Concentrado!$B$2:$B769,  "="&amp;$A12)</f>
        <v>442</v>
      </c>
      <c r="D12" s="6">
        <f>SUMIFS(Concentrado!E$2:E769, Concentrado!$A$2:$A769, "=Morelos", Concentrado!$B$2:$B769,  "="&amp;$A12)</f>
        <v>0</v>
      </c>
      <c r="E12" s="6">
        <f>SUMIFS(Concentrado!F$2:F769, Concentrado!$A$2:$A769, "=Morelos", Concentrado!$B$2:$B769,  "="&amp;$A12)</f>
        <v>6</v>
      </c>
      <c r="F12" s="6">
        <f>SUMIFS(Concentrado!G$2:G769, Concentrado!$A$2:$A769, "=Morelos", Concentrado!$B$2:$B769,  "="&amp;$A12)</f>
        <v>903</v>
      </c>
    </row>
    <row r="13" spans="1:6" x14ac:dyDescent="0.25">
      <c r="A13" s="5" t="s">
        <v>16</v>
      </c>
      <c r="B13" s="6">
        <f>SUMIFS(Concentrado!C$2:C769, Concentrado!$A$2:$A769, "=Morelos", Concentrado!$B$2:$B769,  "="&amp;$A13)</f>
        <v>419</v>
      </c>
      <c r="C13" s="6">
        <f>SUMIFS(Concentrado!D$2:D769, Concentrado!$A$2:$A769, "=Morelos", Concentrado!$B$2:$B769,  "="&amp;$A13)</f>
        <v>366</v>
      </c>
      <c r="D13" s="6">
        <f>SUMIFS(Concentrado!E$2:E769, Concentrado!$A$2:$A769, "=Morelos", Concentrado!$B$2:$B769,  "="&amp;$A13)</f>
        <v>0</v>
      </c>
      <c r="E13" s="6">
        <f>SUMIFS(Concentrado!F$2:F769, Concentrado!$A$2:$A769, "=Morelos", Concentrado!$B$2:$B769,  "="&amp;$A13)</f>
        <v>5</v>
      </c>
      <c r="F13" s="6">
        <f>SUMIFS(Concentrado!G$2:G769, Concentrado!$A$2:$A769, "=Morelos", Concentrado!$B$2:$B769,  "="&amp;$A13)</f>
        <v>790</v>
      </c>
    </row>
    <row r="14" spans="1:6" x14ac:dyDescent="0.25">
      <c r="A14" s="5" t="s">
        <v>17</v>
      </c>
      <c r="B14" s="6">
        <f>SUMIFS(Concentrado!C$2:C769, Concentrado!$A$2:$A769, "=Morelos", Concentrado!$B$2:$B769,  "="&amp;$A14)</f>
        <v>321</v>
      </c>
      <c r="C14" s="6">
        <f>SUMIFS(Concentrado!D$2:D769, Concentrado!$A$2:$A769, "=Morelos", Concentrado!$B$2:$B769,  "="&amp;$A14)</f>
        <v>289</v>
      </c>
      <c r="D14" s="6">
        <f>SUMIFS(Concentrado!E$2:E769, Concentrado!$A$2:$A769, "=Morelos", Concentrado!$B$2:$B769,  "="&amp;$A14)</f>
        <v>0</v>
      </c>
      <c r="E14" s="6">
        <f>SUMIFS(Concentrado!F$2:F769, Concentrado!$A$2:$A769, "=Morelos", Concentrado!$B$2:$B769,  "="&amp;$A14)</f>
        <v>5</v>
      </c>
      <c r="F14" s="6">
        <f>SUMIFS(Concentrado!G$2:G769, Concentrado!$A$2:$A769, "=Morelos", Concentrado!$B$2:$B769,  "="&amp;$A14)</f>
        <v>615</v>
      </c>
    </row>
    <row r="15" spans="1:6" x14ac:dyDescent="0.25">
      <c r="A15" s="5" t="s">
        <v>18</v>
      </c>
      <c r="B15" s="6">
        <f>SUMIFS(Concentrado!C$2:C769, Concentrado!$A$2:$A769, "=Morelos", Concentrado!$B$2:$B769,  "="&amp;$A15)</f>
        <v>221</v>
      </c>
      <c r="C15" s="6">
        <f>SUMIFS(Concentrado!D$2:D769, Concentrado!$A$2:$A769, "=Morelos", Concentrado!$B$2:$B769,  "="&amp;$A15)</f>
        <v>221</v>
      </c>
      <c r="D15" s="6">
        <f>SUMIFS(Concentrado!E$2:E769, Concentrado!$A$2:$A769, "=Morelos", Concentrado!$B$2:$B769,  "="&amp;$A15)</f>
        <v>0</v>
      </c>
      <c r="E15" s="6">
        <f>SUMIFS(Concentrado!F$2:F769, Concentrado!$A$2:$A769, "=Morelos", Concentrado!$B$2:$B769,  "="&amp;$A15)</f>
        <v>2</v>
      </c>
      <c r="F15" s="6">
        <f>SUMIFS(Concentrado!G$2:G769, Concentrado!$A$2:$A769, "=Morelos", Concentrado!$B$2:$B769,  "="&amp;$A15)</f>
        <v>444</v>
      </c>
    </row>
    <row r="16" spans="1:6" x14ac:dyDescent="0.25">
      <c r="A16" s="5" t="s">
        <v>19</v>
      </c>
      <c r="B16" s="6">
        <f>SUMIFS(Concentrado!C$2:C769, Concentrado!$A$2:$A769, "=Morelos", Concentrado!$B$2:$B769,  "="&amp;$A16)</f>
        <v>196</v>
      </c>
      <c r="C16" s="6">
        <f>SUMIFS(Concentrado!D$2:D769, Concentrado!$A$2:$A769, "=Morelos", Concentrado!$B$2:$B769,  "="&amp;$A16)</f>
        <v>201</v>
      </c>
      <c r="D16" s="6">
        <f>SUMIFS(Concentrado!E$2:E769, Concentrado!$A$2:$A769, "=Morelos", Concentrado!$B$2:$B769,  "="&amp;$A16)</f>
        <v>0</v>
      </c>
      <c r="E16" s="6">
        <f>SUMIFS(Concentrado!F$2:F769, Concentrado!$A$2:$A769, "=Morelos", Concentrado!$B$2:$B769,  "="&amp;$A16)</f>
        <v>2</v>
      </c>
      <c r="F16" s="6">
        <f>SUMIFS(Concentrado!G$2:G769, Concentrado!$A$2:$A769, "=Morelos", Concentrado!$B$2:$B769,  "="&amp;$A16)</f>
        <v>399</v>
      </c>
    </row>
    <row r="17" spans="1:6" x14ac:dyDescent="0.25">
      <c r="A17" s="5" t="s">
        <v>20</v>
      </c>
      <c r="B17" s="6">
        <f>SUMIFS(Concentrado!C$2:C769, Concentrado!$A$2:$A769, "=Morelos", Concentrado!$B$2:$B769,  "="&amp;$A17)</f>
        <v>145</v>
      </c>
      <c r="C17" s="6">
        <f>SUMIFS(Concentrado!D$2:D769, Concentrado!$A$2:$A769, "=Morelos", Concentrado!$B$2:$B769,  "="&amp;$A17)</f>
        <v>137</v>
      </c>
      <c r="D17" s="6">
        <f>SUMIFS(Concentrado!E$2:E769, Concentrado!$A$2:$A769, "=Morelos", Concentrado!$B$2:$B769,  "="&amp;$A17)</f>
        <v>0</v>
      </c>
      <c r="E17" s="6">
        <f>SUMIFS(Concentrado!F$2:F769, Concentrado!$A$2:$A769, "=Morelos", Concentrado!$B$2:$B769,  "="&amp;$A17)</f>
        <v>2</v>
      </c>
      <c r="F17" s="6">
        <f>SUMIFS(Concentrado!G$2:G769, Concentrado!$A$2:$A769, "=Morelos", Concentrado!$B$2:$B769,  "="&amp;$A17)</f>
        <v>284</v>
      </c>
    </row>
    <row r="18" spans="1:6" x14ac:dyDescent="0.25">
      <c r="A18" s="5" t="s">
        <v>21</v>
      </c>
      <c r="B18" s="6">
        <f>SUMIFS(Concentrado!C$2:C769, Concentrado!$A$2:$A769, "=Morelos", Concentrado!$B$2:$B769,  "="&amp;$A18)</f>
        <v>96</v>
      </c>
      <c r="C18" s="6">
        <f>SUMIFS(Concentrado!D$2:D769, Concentrado!$A$2:$A769, "=Morelos", Concentrado!$B$2:$B769,  "="&amp;$A18)</f>
        <v>96</v>
      </c>
      <c r="D18" s="6">
        <f>SUMIFS(Concentrado!E$2:E769, Concentrado!$A$2:$A769, "=Morelos", Concentrado!$B$2:$B769,  "="&amp;$A18)</f>
        <v>0</v>
      </c>
      <c r="E18" s="6">
        <f>SUMIFS(Concentrado!F$2:F769, Concentrado!$A$2:$A769, "=Morelos", Concentrado!$B$2:$B769,  "="&amp;$A18)</f>
        <v>0</v>
      </c>
      <c r="F18" s="6">
        <f>SUMIFS(Concentrado!G$2:G769, Concentrado!$A$2:$A769, "=Morelos", Concentrado!$B$2:$B769,  "="&amp;$A18)</f>
        <v>192</v>
      </c>
    </row>
    <row r="19" spans="1:6" x14ac:dyDescent="0.25">
      <c r="A19" s="5" t="s">
        <v>22</v>
      </c>
      <c r="B19" s="6">
        <f>SUMIFS(Concentrado!C$2:C769, Concentrado!$A$2:$A769, "=Morelos", Concentrado!$B$2:$B769,  "="&amp;$A19)</f>
        <v>55</v>
      </c>
      <c r="C19" s="6">
        <f>SUMIFS(Concentrado!D$2:D769, Concentrado!$A$2:$A769, "=Morelos", Concentrado!$B$2:$B769,  "="&amp;$A19)</f>
        <v>83</v>
      </c>
      <c r="D19" s="6">
        <f>SUMIFS(Concentrado!E$2:E769, Concentrado!$A$2:$A769, "=Morelos", Concentrado!$B$2:$B769,  "="&amp;$A19)</f>
        <v>0</v>
      </c>
      <c r="E19" s="6">
        <f>SUMIFS(Concentrado!F$2:F769, Concentrado!$A$2:$A769, "=Morelos", Concentrado!$B$2:$B769,  "="&amp;$A19)</f>
        <v>1</v>
      </c>
      <c r="F19" s="6">
        <f>SUMIFS(Concentrado!G$2:G769, Concentrado!$A$2:$A769, "=Morelos", Concentrado!$B$2:$B769,  "="&amp;$A19)</f>
        <v>139</v>
      </c>
    </row>
    <row r="20" spans="1:6" x14ac:dyDescent="0.25">
      <c r="A20" s="5" t="s">
        <v>23</v>
      </c>
      <c r="B20" s="6">
        <f>SUMIFS(Concentrado!C$2:C769, Concentrado!$A$2:$A769, "=Morelos", Concentrado!$B$2:$B769,  "="&amp;$A20)</f>
        <v>25</v>
      </c>
      <c r="C20" s="6">
        <f>SUMIFS(Concentrado!D$2:D769, Concentrado!$A$2:$A769, "=Morelos", Concentrado!$B$2:$B769,  "="&amp;$A20)</f>
        <v>48</v>
      </c>
      <c r="D20" s="6">
        <f>SUMIFS(Concentrado!E$2:E769, Concentrado!$A$2:$A769, "=Morelos", Concentrado!$B$2:$B769,  "="&amp;$A20)</f>
        <v>0</v>
      </c>
      <c r="E20" s="6">
        <f>SUMIFS(Concentrado!F$2:F769, Concentrado!$A$2:$A769, "=Morelos", Concentrado!$B$2:$B769,  "="&amp;$A20)</f>
        <v>1</v>
      </c>
      <c r="F20" s="6">
        <f>SUMIFS(Concentrado!G$2:G769, Concentrado!$A$2:$A769, "=Morelos", Concentrado!$B$2:$B769,  "="&amp;$A20)</f>
        <v>74</v>
      </c>
    </row>
    <row r="21" spans="1:6" x14ac:dyDescent="0.25">
      <c r="A21" s="5" t="s">
        <v>24</v>
      </c>
      <c r="B21" s="6">
        <f>SUMIFS(Concentrado!C$2:C769, Concentrado!$A$2:$A769, "=Morelos", Concentrado!$B$2:$B769,  "="&amp;$A21)</f>
        <v>17</v>
      </c>
      <c r="C21" s="6">
        <f>SUMIFS(Concentrado!D$2:D769, Concentrado!$A$2:$A769, "=Morelos", Concentrado!$B$2:$B769,  "="&amp;$A21)</f>
        <v>27</v>
      </c>
      <c r="D21" s="6">
        <f>SUMIFS(Concentrado!E$2:E769, Concentrado!$A$2:$A769, "=Morelos", Concentrado!$B$2:$B769,  "="&amp;$A21)</f>
        <v>0</v>
      </c>
      <c r="E21" s="6">
        <f>SUMIFS(Concentrado!F$2:F769, Concentrado!$A$2:$A769, "=Morelos", Concentrado!$B$2:$B769,  "="&amp;$A21)</f>
        <v>0</v>
      </c>
      <c r="F21" s="6">
        <f>SUMIFS(Concentrado!G$2:G769, Concentrado!$A$2:$A769, "=Morelos", Concentrado!$B$2:$B769,  "="&amp;$A21)</f>
        <v>44</v>
      </c>
    </row>
    <row r="22" spans="1:6" x14ac:dyDescent="0.25">
      <c r="A22" s="5" t="s">
        <v>25</v>
      </c>
      <c r="B22" s="6">
        <f>SUMIFS(Concentrado!C$2:C769, Concentrado!$A$2:$A769, "=Morelos", Concentrado!$B$2:$B769,  "="&amp;$A22)</f>
        <v>5</v>
      </c>
      <c r="C22" s="6">
        <f>SUMIFS(Concentrado!D$2:D769, Concentrado!$A$2:$A769, "=Morelos", Concentrado!$B$2:$B769,  "="&amp;$A22)</f>
        <v>6</v>
      </c>
      <c r="D22" s="6">
        <f>SUMIFS(Concentrado!E$2:E769, Concentrado!$A$2:$A769, "=Morelos", Concentrado!$B$2:$B769,  "="&amp;$A22)</f>
        <v>0</v>
      </c>
      <c r="E22" s="6">
        <f>SUMIFS(Concentrado!F$2:F769, Concentrado!$A$2:$A769, "=Morelos", Concentrado!$B$2:$B769,  "="&amp;$A22)</f>
        <v>0</v>
      </c>
      <c r="F22" s="6">
        <f>SUMIFS(Concentrado!G$2:G769, Concentrado!$A$2:$A769, "=Morelos", Concentrado!$B$2:$B769,  "="&amp;$A22)</f>
        <v>11</v>
      </c>
    </row>
    <row r="23" spans="1:6" x14ac:dyDescent="0.25">
      <c r="A23" s="5" t="s">
        <v>34</v>
      </c>
      <c r="B23" s="6">
        <f>SUMIFS(Concentrado!C$2:C769, Concentrado!$A$2:$A769, "=Morelos", Concentrado!$B$2:$B769,  "="&amp;$A23)</f>
        <v>0</v>
      </c>
      <c r="C23" s="6">
        <f>SUMIFS(Concentrado!D$2:D769, Concentrado!$A$2:$A769, "=Morelos", Concentrado!$B$2:$B769,  "="&amp;$A23)</f>
        <v>0</v>
      </c>
      <c r="D23" s="6">
        <f>SUMIFS(Concentrado!E$2:E769, Concentrado!$A$2:$A769, "=Morelos", Concentrado!$B$2:$B769,  "="&amp;$A23)</f>
        <v>0</v>
      </c>
      <c r="E23" s="6">
        <f>SUMIFS(Concentrado!F$2:F769, Concentrado!$A$2:$A769, "=Morelos", Concentrado!$B$2:$B769,  "="&amp;$A23)</f>
        <v>0</v>
      </c>
      <c r="F23" s="6">
        <f>SUMIFS(Concentrado!G$2:G769, Concentrado!$A$2:$A769, "=Morelos",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"=Morelos", Concentrado!$B$2:$B769,  "="&amp;$A24)</f>
        <v>6</v>
      </c>
      <c r="C24" s="6">
        <f>SUMIFS(Concentrado!D$2:D769, Concentrado!$A$2:$A769, "=Morelos", Concentrado!$B$2:$B769,  "="&amp;$A24)</f>
        <v>3</v>
      </c>
      <c r="D24" s="6">
        <f>SUMIFS(Concentrado!E$2:E769, Concentrado!$A$2:$A769, "=Morelos", Concentrado!$B$2:$B769,  "="&amp;$A24)</f>
        <v>0</v>
      </c>
      <c r="E24" s="6">
        <f>SUMIFS(Concentrado!F$2:F769, Concentrado!$A$2:$A769, "=Morelos", Concentrado!$B$2:$B769,  "="&amp;$A24)</f>
        <v>0</v>
      </c>
      <c r="F24" s="6">
        <f>SUMIFS(Concentrado!G$2:G769, Concentrado!$A$2:$A769, "=Morelos", Concentrado!$B$2:$B769,  "="&amp;$A24)</f>
        <v>9</v>
      </c>
    </row>
    <row r="25" spans="1:6" x14ac:dyDescent="0.25">
      <c r="A25" s="7" t="s">
        <v>28</v>
      </c>
      <c r="B25" s="8">
        <f>SUMIFS(Concentrado!C$2:C769, Concentrado!$A$2:$A769, "=Morelos", Concentrado!$B$2:$B769,  "="&amp;$A25)</f>
        <v>9729</v>
      </c>
      <c r="C25" s="8">
        <f>SUMIFS(Concentrado!D$2:D769, Concentrado!$A$2:$A769, "=Morelos", Concentrado!$B$2:$B769,  "="&amp;$A25)</f>
        <v>8403</v>
      </c>
      <c r="D25" s="8">
        <f>SUMIFS(Concentrado!E$2:E769, Concentrado!$A$2:$A769, "=Morelos", Concentrado!$B$2:$B769,  "="&amp;$A25)</f>
        <v>0</v>
      </c>
      <c r="E25" s="8">
        <f>SUMIFS(Concentrado!F$2:F769, Concentrado!$A$2:$A769, "=Morelos", Concentrado!$B$2:$B769,  "="&amp;$A25)</f>
        <v>135</v>
      </c>
      <c r="F25" s="8">
        <f>SUMIFS(Concentrado!G$2:G769, Concentrado!$A$2:$A769, "=Morelos", Concentrado!$B$2:$B769,  "="&amp;$A25)</f>
        <v>18267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7" t="s">
        <v>5</v>
      </c>
      <c r="B2" s="8">
        <f>Concentrado!C2+Concentrado!C26+Concentrado!C50+Concentrado!C74+Concentrado!C98+Concentrado!C122+Concentrado!C146+Concentrado!C170+Concentrado!C194+Concentrado!C218+Concentrado!C242+Concentrado!C266+Concentrado!C290+Concentrado!C314+Concentrado!C338+Concentrado!C362+Concentrado!C386+Concentrado!C410+Concentrado!C434+Concentrado!C458+Concentrado!C482+Concentrado!C506+Concentrado!C530+Concentrado!C554+Concentrado!C578+Concentrado!C602+Concentrado!C626+Concentrado!C650+Concentrado!C674+Concentrado!C698+Concentrado!C722+Concentrado!C746</f>
        <v>3604</v>
      </c>
      <c r="C2" s="8">
        <f>Concentrado!D2+Concentrado!D26+Concentrado!D50+Concentrado!D74+Concentrado!D98+Concentrado!D122+Concentrado!D146+Concentrado!D170+Concentrado!D194+Concentrado!D218+Concentrado!D242+Concentrado!D266+Concentrado!D290+Concentrado!D314+Concentrado!D338+Concentrado!D362+Concentrado!D386+Concentrado!D410+Concentrado!D434+Concentrado!D458+Concentrado!D482+Concentrado!D506+Concentrado!D530+Concentrado!D554+Concentrado!D578+Concentrado!D602+Concentrado!D626+Concentrado!D650+Concentrado!D674+Concentrado!D698+Concentrado!D722+Concentrado!D746</f>
        <v>3044</v>
      </c>
      <c r="D2" s="8">
        <f>Concentrado!E2+Concentrado!E26+Concentrado!E50+Concentrado!E74+Concentrado!E98+Concentrado!E122+Concentrado!E146+Concentrado!E170+Concentrado!E194+Concentrado!E218+Concentrado!E242+Concentrado!E266+Concentrado!E290+Concentrado!E314+Concentrado!E338+Concentrado!E362+Concentrado!E386+Concentrado!E410+Concentrado!E434+Concentrado!E458+Concentrado!E482+Concentrado!E506+Concentrado!E530+Concentrado!E554+Concentrado!E578+Concentrado!E602+Concentrado!E626+Concentrado!E650+Concentrado!E674+Concentrado!E698+Concentrado!E722+Concentrado!E746</f>
        <v>1</v>
      </c>
      <c r="E2" s="8">
        <f>Concentrado!F2+Concentrado!F26+Concentrado!F50+Concentrado!F74+Concentrado!F98+Concentrado!F122+Concentrado!F146+Concentrado!F170+Concentrado!F194+Concentrado!F218+Concentrado!F242+Concentrado!F266+Concentrado!F290+Concentrado!F314+Concentrado!F338+Concentrado!F362+Concentrado!F386+Concentrado!F410+Concentrado!F434+Concentrado!F458+Concentrado!F482+Concentrado!F506+Concentrado!F530+Concentrado!F554+Concentrado!F578+Concentrado!F602+Concentrado!F626+Concentrado!F650+Concentrado!F674+Concentrado!F698+Concentrado!F722+Concentrado!F746</f>
        <v>25</v>
      </c>
      <c r="F2" s="8">
        <f>SUMIFS(Concentrado!G$2:G769, Concentrado!$B$2:$B769,  "="&amp;$A2)</f>
        <v>6674</v>
      </c>
    </row>
    <row r="3" spans="1:6" x14ac:dyDescent="0.25">
      <c r="A3" s="7" t="s">
        <v>6</v>
      </c>
      <c r="B3" s="8">
        <f>Concentrado!C3+Concentrado!C27+Concentrado!C51+Concentrado!C75+Concentrado!C99+Concentrado!C123+Concentrado!C147+Concentrado!C171+Concentrado!C195+Concentrado!C219+Concentrado!C243+Concentrado!C267+Concentrado!C291+Concentrado!C315+Concentrado!C339+Concentrado!C363+Concentrado!C387+Concentrado!C411+Concentrado!C435+Concentrado!C459+Concentrado!C483+Concentrado!C507+Concentrado!C531+Concentrado!C555+Concentrado!C579+Concentrado!C603+Concentrado!C627+Concentrado!C651+Concentrado!C675+Concentrado!C699+Concentrado!C723+Concentrado!C747</f>
        <v>26740</v>
      </c>
      <c r="C3" s="8">
        <f>Concentrado!D3+Concentrado!D27+Concentrado!D51+Concentrado!D75+Concentrado!D99+Concentrado!D123+Concentrado!D147+Concentrado!D171+Concentrado!D195+Concentrado!D219+Concentrado!D243+Concentrado!D267+Concentrado!D291+Concentrado!D315+Concentrado!D339+Concentrado!D363+Concentrado!D387+Concentrado!D411+Concentrado!D435+Concentrado!D459+Concentrado!D483+Concentrado!D507+Concentrado!D531+Concentrado!D555+Concentrado!D579+Concentrado!D603+Concentrado!D627+Concentrado!D651+Concentrado!D675+Concentrado!D699+Concentrado!D723+Concentrado!D747</f>
        <v>20024</v>
      </c>
      <c r="D3" s="8">
        <f>Concentrado!E3+Concentrado!E27+Concentrado!E51+Concentrado!E75+Concentrado!E99+Concentrado!E123+Concentrado!E147+Concentrado!E171+Concentrado!E195+Concentrado!E219+Concentrado!E243+Concentrado!E267+Concentrado!E291+Concentrado!E315+Concentrado!E339+Concentrado!E363+Concentrado!E387+Concentrado!E411+Concentrado!E435+Concentrado!E459+Concentrado!E483+Concentrado!E507+Concentrado!E531+Concentrado!E555+Concentrado!E579+Concentrado!E603+Concentrado!E627+Concentrado!E651+Concentrado!E675+Concentrado!E699+Concentrado!E723+Concentrado!E747</f>
        <v>0</v>
      </c>
      <c r="E3" s="8">
        <f>Concentrado!F3+Concentrado!F27+Concentrado!F51+Concentrado!F75+Concentrado!F99+Concentrado!F123+Concentrado!F147+Concentrado!F171+Concentrado!F195+Concentrado!F219+Concentrado!F243+Concentrado!F267+Concentrado!F291+Concentrado!F315+Concentrado!F339+Concentrado!F363+Concentrado!F387+Concentrado!F411+Concentrado!F435+Concentrado!F459+Concentrado!F483+Concentrado!F507+Concentrado!F531+Concentrado!F555+Concentrado!F579+Concentrado!F603+Concentrado!F627+Concentrado!F651+Concentrado!F675+Concentrado!F699+Concentrado!F723+Concentrado!F747</f>
        <v>40</v>
      </c>
      <c r="F3" s="8">
        <f>SUMIFS(Concentrado!G$2:G770, Concentrado!$B$2:$B770,  "="&amp;$A3)</f>
        <v>46804</v>
      </c>
    </row>
    <row r="4" spans="1:6" x14ac:dyDescent="0.25">
      <c r="A4" s="7" t="s">
        <v>15</v>
      </c>
      <c r="B4" s="8">
        <f>Concentrado!C4+Concentrado!C28+Concentrado!C52+Concentrado!C76+Concentrado!C100+Concentrado!C124+Concentrado!C148+Concentrado!C172+Concentrado!C196+Concentrado!C220+Concentrado!C244+Concentrado!C268+Concentrado!C292+Concentrado!C316+Concentrado!C340+Concentrado!C364+Concentrado!C388+Concentrado!C412+Concentrado!C436+Concentrado!C460+Concentrado!C484+Concentrado!C508+Concentrado!C532+Concentrado!C556+Concentrado!C580+Concentrado!C604+Concentrado!C628+Concentrado!C652+Concentrado!C676+Concentrado!C700+Concentrado!C724+Concentrado!C748</f>
        <v>31756</v>
      </c>
      <c r="C4" s="8">
        <f>Concentrado!D4+Concentrado!D28+Concentrado!D52+Concentrado!D76+Concentrado!D100+Concentrado!D124+Concentrado!D148+Concentrado!D172+Concentrado!D196+Concentrado!D220+Concentrado!D244+Concentrado!D268+Concentrado!D292+Concentrado!D316+Concentrado!D340+Concentrado!D364+Concentrado!D388+Concentrado!D412+Concentrado!D436+Concentrado!D460+Concentrado!D484+Concentrado!D508+Concentrado!D532+Concentrado!D556+Concentrado!D580+Concentrado!D604+Concentrado!D628+Concentrado!D652+Concentrado!D676+Concentrado!D700+Concentrado!D724+Concentrado!D748</f>
        <v>21492</v>
      </c>
      <c r="D4" s="8">
        <f>Concentrado!E4+Concentrado!E28+Concentrado!E52+Concentrado!E76+Concentrado!E100+Concentrado!E124+Concentrado!E148+Concentrado!E172+Concentrado!E196+Concentrado!E220+Concentrado!E244+Concentrado!E268+Concentrado!E292+Concentrado!E316+Concentrado!E340+Concentrado!E364+Concentrado!E388+Concentrado!E412+Concentrado!E436+Concentrado!E460+Concentrado!E484+Concentrado!E508+Concentrado!E532+Concentrado!E556+Concentrado!E580+Concentrado!E604+Concentrado!E628+Concentrado!E652+Concentrado!E676+Concentrado!E700+Concentrado!E724+Concentrado!E748</f>
        <v>0</v>
      </c>
      <c r="E4" s="8">
        <f>Concentrado!F4+Concentrado!F28+Concentrado!F52+Concentrado!F76+Concentrado!F100+Concentrado!F124+Concentrado!F148+Concentrado!F172+Concentrado!F196+Concentrado!F220+Concentrado!F244+Concentrado!F268+Concentrado!F292+Concentrado!F316+Concentrado!F340+Concentrado!F364+Concentrado!F388+Concentrado!F412+Concentrado!F436+Concentrado!F460+Concentrado!F484+Concentrado!F508+Concentrado!F532+Concentrado!F556+Concentrado!F580+Concentrado!F604+Concentrado!F628+Concentrado!F652+Concentrado!F676+Concentrado!F700+Concentrado!F724+Concentrado!F748</f>
        <v>28</v>
      </c>
      <c r="F4" s="8">
        <f>SUMIFS(Concentrado!G$2:G771, Concentrado!$B$2:$B771,  "="&amp;$A4)</f>
        <v>53276</v>
      </c>
    </row>
    <row r="5" spans="1:6" x14ac:dyDescent="0.25">
      <c r="A5" s="7" t="s">
        <v>7</v>
      </c>
      <c r="B5" s="8">
        <f>Concentrado!C5+Concentrado!C29+Concentrado!C53+Concentrado!C77+Concentrado!C101+Concentrado!C125+Concentrado!C149+Concentrado!C173+Concentrado!C197+Concentrado!C221+Concentrado!C245+Concentrado!C269+Concentrado!C293+Concentrado!C317+Concentrado!C341+Concentrado!C365+Concentrado!C389+Concentrado!C413+Concentrado!C437+Concentrado!C461+Concentrado!C485+Concentrado!C509+Concentrado!C533+Concentrado!C557+Concentrado!C581+Concentrado!C605+Concentrado!C629+Concentrado!C653+Concentrado!C677+Concentrado!C701+Concentrado!C725+Concentrado!C749</f>
        <v>37244</v>
      </c>
      <c r="C5" s="8">
        <f>Concentrado!D5+Concentrado!D29+Concentrado!D53+Concentrado!D77+Concentrado!D101+Concentrado!D125+Concentrado!D149+Concentrado!D173+Concentrado!D197+Concentrado!D221+Concentrado!D245+Concentrado!D269+Concentrado!D293+Concentrado!D317+Concentrado!D341+Concentrado!D365+Concentrado!D389+Concentrado!D413+Concentrado!D437+Concentrado!D461+Concentrado!D485+Concentrado!D509+Concentrado!D533+Concentrado!D557+Concentrado!D581+Concentrado!D605+Concentrado!D629+Concentrado!D653+Concentrado!D677+Concentrado!D701+Concentrado!D725+Concentrado!D749</f>
        <v>26497</v>
      </c>
      <c r="D5" s="8">
        <f>Concentrado!E5+Concentrado!E29+Concentrado!E53+Concentrado!E77+Concentrado!E101+Concentrado!E125+Concentrado!E149+Concentrado!E173+Concentrado!E197+Concentrado!E221+Concentrado!E245+Concentrado!E269+Concentrado!E293+Concentrado!E317+Concentrado!E341+Concentrado!E365+Concentrado!E389+Concentrado!E413+Concentrado!E437+Concentrado!E461+Concentrado!E485+Concentrado!E509+Concentrado!E533+Concentrado!E557+Concentrado!E581+Concentrado!E605+Concentrado!E629+Concentrado!E653+Concentrado!E677+Concentrado!E701+Concentrado!E725+Concentrado!E749</f>
        <v>1</v>
      </c>
      <c r="E5" s="8">
        <f>Concentrado!F5+Concentrado!F29+Concentrado!F53+Concentrado!F77+Concentrado!F101+Concentrado!F125+Concentrado!F149+Concentrado!F173+Concentrado!F197+Concentrado!F221+Concentrado!F245+Concentrado!F269+Concentrado!F293+Concentrado!F317+Concentrado!F341+Concentrado!F365+Concentrado!F389+Concentrado!F413+Concentrado!F437+Concentrado!F461+Concentrado!F485+Concentrado!F509+Concentrado!F533+Concentrado!F557+Concentrado!F581+Concentrado!F605+Concentrado!F629+Concentrado!F653+Concentrado!F677+Concentrado!F701+Concentrado!F725+Concentrado!F749</f>
        <v>33</v>
      </c>
      <c r="F5" s="8">
        <f>SUMIFS(Concentrado!G$2:G772, Concentrado!$B$2:$B772,  "="&amp;$A5)</f>
        <v>63775</v>
      </c>
    </row>
    <row r="6" spans="1:6" x14ac:dyDescent="0.25">
      <c r="A6" s="7" t="s">
        <v>8</v>
      </c>
      <c r="B6" s="8">
        <f>Concentrado!C6+Concentrado!C30+Concentrado!C54+Concentrado!C78+Concentrado!C102+Concentrado!C126+Concentrado!C150+Concentrado!C174+Concentrado!C198+Concentrado!C222+Concentrado!C246+Concentrado!C270+Concentrado!C294+Concentrado!C318+Concentrado!C342+Concentrado!C366+Concentrado!C390+Concentrado!C414+Concentrado!C438+Concentrado!C462+Concentrado!C486+Concentrado!C510+Concentrado!C534+Concentrado!C558+Concentrado!C582+Concentrado!C606+Concentrado!C630+Concentrado!C654+Concentrado!C678+Concentrado!C702+Concentrado!C726+Concentrado!C750</f>
        <v>51222</v>
      </c>
      <c r="C6" s="8">
        <f>Concentrado!D6+Concentrado!D30+Concentrado!D54+Concentrado!D78+Concentrado!D102+Concentrado!D126+Concentrado!D150+Concentrado!D174+Concentrado!D198+Concentrado!D222+Concentrado!D246+Concentrado!D270+Concentrado!D294+Concentrado!D318+Concentrado!D342+Concentrado!D366+Concentrado!D390+Concentrado!D414+Concentrado!D438+Concentrado!D462+Concentrado!D486+Concentrado!D510+Concentrado!D534+Concentrado!D558+Concentrado!D582+Concentrado!D606+Concentrado!D630+Concentrado!D654+Concentrado!D678+Concentrado!D702+Concentrado!D726+Concentrado!D750</f>
        <v>42937</v>
      </c>
      <c r="D6" s="8">
        <f>Concentrado!E6+Concentrado!E30+Concentrado!E54+Concentrado!E78+Concentrado!E102+Concentrado!E126+Concentrado!E150+Concentrado!E174+Concentrado!E198+Concentrado!E222+Concentrado!E246+Concentrado!E270+Concentrado!E294+Concentrado!E318+Concentrado!E342+Concentrado!E366+Concentrado!E390+Concentrado!E414+Concentrado!E438+Concentrado!E462+Concentrado!E486+Concentrado!E510+Concentrado!E534+Concentrado!E558+Concentrado!E582+Concentrado!E606+Concentrado!E630+Concentrado!E654+Concentrado!E678+Concentrado!E702+Concentrado!E726+Concentrado!E750</f>
        <v>4</v>
      </c>
      <c r="E6" s="8">
        <f>Concentrado!F6+Concentrado!F30+Concentrado!F54+Concentrado!F78+Concentrado!F102+Concentrado!F126+Concentrado!F150+Concentrado!F174+Concentrado!F198+Concentrado!F222+Concentrado!F246+Concentrado!F270+Concentrado!F294+Concentrado!F318+Concentrado!F342+Concentrado!F366+Concentrado!F390+Concentrado!F414+Concentrado!F438+Concentrado!F462+Concentrado!F486+Concentrado!F510+Concentrado!F534+Concentrado!F558+Concentrado!F582+Concentrado!F606+Concentrado!F630+Concentrado!F654+Concentrado!F678+Concentrado!F702+Concentrado!F726+Concentrado!F750</f>
        <v>47</v>
      </c>
      <c r="F6" s="8">
        <f>SUMIFS(Concentrado!G$2:G773, Concentrado!$B$2:$B773,  "="&amp;$A6)</f>
        <v>94210</v>
      </c>
    </row>
    <row r="7" spans="1:6" x14ac:dyDescent="0.25">
      <c r="A7" s="7" t="s">
        <v>9</v>
      </c>
      <c r="B7" s="8">
        <f>Concentrado!C7+Concentrado!C31+Concentrado!C55+Concentrado!C79+Concentrado!C103+Concentrado!C127+Concentrado!C151+Concentrado!C175+Concentrado!C199+Concentrado!C223+Concentrado!C247+Concentrado!C271+Concentrado!C295+Concentrado!C319+Concentrado!C343+Concentrado!C367+Concentrado!C391+Concentrado!C415+Concentrado!C439+Concentrado!C463+Concentrado!C487+Concentrado!C511+Concentrado!C535+Concentrado!C559+Concentrado!C583+Concentrado!C607+Concentrado!C631+Concentrado!C655+Concentrado!C679+Concentrado!C703+Concentrado!C727+Concentrado!C751</f>
        <v>46430</v>
      </c>
      <c r="C7" s="8">
        <f>Concentrado!D7+Concentrado!D31+Concentrado!D55+Concentrado!D79+Concentrado!D103+Concentrado!D127+Concentrado!D151+Concentrado!D175+Concentrado!D199+Concentrado!D223+Concentrado!D247+Concentrado!D271+Concentrado!D295+Concentrado!D319+Concentrado!D343+Concentrado!D367+Concentrado!D391+Concentrado!D415+Concentrado!D439+Concentrado!D463+Concentrado!D487+Concentrado!D511+Concentrado!D535+Concentrado!D559+Concentrado!D583+Concentrado!D607+Concentrado!D631+Concentrado!D655+Concentrado!D679+Concentrado!D703+Concentrado!D727+Concentrado!D751</f>
        <v>37050</v>
      </c>
      <c r="D7" s="8">
        <f>Concentrado!E7+Concentrado!E31+Concentrado!E55+Concentrado!E79+Concentrado!E103+Concentrado!E127+Concentrado!E151+Concentrado!E175+Concentrado!E199+Concentrado!E223+Concentrado!E247+Concentrado!E271+Concentrado!E295+Concentrado!E319+Concentrado!E343+Concentrado!E367+Concentrado!E391+Concentrado!E415+Concentrado!E439+Concentrado!E463+Concentrado!E487+Concentrado!E511+Concentrado!E535+Concentrado!E559+Concentrado!E583+Concentrado!E607+Concentrado!E631+Concentrado!E655+Concentrado!E679+Concentrado!E703+Concentrado!E727+Concentrado!E751</f>
        <v>2</v>
      </c>
      <c r="E7" s="8">
        <f>Concentrado!F7+Concentrado!F31+Concentrado!F55+Concentrado!F79+Concentrado!F103+Concentrado!F127+Concentrado!F151+Concentrado!F175+Concentrado!F199+Concentrado!F223+Concentrado!F247+Concentrado!F271+Concentrado!F295+Concentrado!F319+Concentrado!F343+Concentrado!F367+Concentrado!F391+Concentrado!F415+Concentrado!F439+Concentrado!F463+Concentrado!F487+Concentrado!F511+Concentrado!F535+Concentrado!F559+Concentrado!F583+Concentrado!F607+Concentrado!F631+Concentrado!F655+Concentrado!F679+Concentrado!F703+Concentrado!F727+Concentrado!F751</f>
        <v>61</v>
      </c>
      <c r="F7" s="8">
        <f>SUMIFS(Concentrado!G$2:G774, Concentrado!$B$2:$B774,  "="&amp;$A7)</f>
        <v>83543</v>
      </c>
    </row>
    <row r="8" spans="1:6" x14ac:dyDescent="0.25">
      <c r="A8" s="7" t="s">
        <v>10</v>
      </c>
      <c r="B8" s="8">
        <f>Concentrado!C8+Concentrado!C32+Concentrado!C56+Concentrado!C80+Concentrado!C104+Concentrado!C128+Concentrado!C152+Concentrado!C176+Concentrado!C200+Concentrado!C224+Concentrado!C248+Concentrado!C272+Concentrado!C296+Concentrado!C320+Concentrado!C344+Concentrado!C368+Concentrado!C392+Concentrado!C416+Concentrado!C440+Concentrado!C464+Concentrado!C488+Concentrado!C512+Concentrado!C536+Concentrado!C560+Concentrado!C584+Concentrado!C608+Concentrado!C632+Concentrado!C656+Concentrado!C680+Concentrado!C704+Concentrado!C728+Concentrado!C752</f>
        <v>37942</v>
      </c>
      <c r="C8" s="8">
        <f>Concentrado!D8+Concentrado!D32+Concentrado!D56+Concentrado!D80+Concentrado!D104+Concentrado!D128+Concentrado!D152+Concentrado!D176+Concentrado!D200+Concentrado!D224+Concentrado!D248+Concentrado!D272+Concentrado!D296+Concentrado!D320+Concentrado!D344+Concentrado!D368+Concentrado!D392+Concentrado!D416+Concentrado!D440+Concentrado!D464+Concentrado!D488+Concentrado!D512+Concentrado!D536+Concentrado!D560+Concentrado!D584+Concentrado!D608+Concentrado!D632+Concentrado!D656+Concentrado!D680+Concentrado!D704+Concentrado!D728+Concentrado!D752</f>
        <v>33633</v>
      </c>
      <c r="D8" s="8">
        <f>Concentrado!E8+Concentrado!E32+Concentrado!E56+Concentrado!E80+Concentrado!E104+Concentrado!E128+Concentrado!E152+Concentrado!E176+Concentrado!E200+Concentrado!E224+Concentrado!E248+Concentrado!E272+Concentrado!E296+Concentrado!E320+Concentrado!E344+Concentrado!E368+Concentrado!E392+Concentrado!E416+Concentrado!E440+Concentrado!E464+Concentrado!E488+Concentrado!E512+Concentrado!E536+Concentrado!E560+Concentrado!E584+Concentrado!E608+Concentrado!E632+Concentrado!E656+Concentrado!E680+Concentrado!E704+Concentrado!E728+Concentrado!E752</f>
        <v>0</v>
      </c>
      <c r="E8" s="8">
        <f>Concentrado!F8+Concentrado!F32+Concentrado!F56+Concentrado!F80+Concentrado!F104+Concentrado!F128+Concentrado!F152+Concentrado!F176+Concentrado!F200+Concentrado!F224+Concentrado!F248+Concentrado!F272+Concentrado!F296+Concentrado!F320+Concentrado!F344+Concentrado!F368+Concentrado!F392+Concentrado!F416+Concentrado!F440+Concentrado!F464+Concentrado!F488+Concentrado!F512+Concentrado!F536+Concentrado!F560+Concentrado!F584+Concentrado!F608+Concentrado!F632+Concentrado!F656+Concentrado!F680+Concentrado!F704+Concentrado!F728+Concentrado!F752</f>
        <v>41</v>
      </c>
      <c r="F8" s="8">
        <f>SUMIFS(Concentrado!G$2:G775, Concentrado!$B$2:$B775,  "="&amp;$A8)</f>
        <v>71616</v>
      </c>
    </row>
    <row r="9" spans="1:6" x14ac:dyDescent="0.25">
      <c r="A9" s="7" t="s">
        <v>11</v>
      </c>
      <c r="B9" s="8">
        <f>Concentrado!C9+Concentrado!C33+Concentrado!C57+Concentrado!C81+Concentrado!C105+Concentrado!C129+Concentrado!C153+Concentrado!C177+Concentrado!C201+Concentrado!C225+Concentrado!C249+Concentrado!C273+Concentrado!C297+Concentrado!C321+Concentrado!C345+Concentrado!C369+Concentrado!C393+Concentrado!C417+Concentrado!C441+Concentrado!C465+Concentrado!C489+Concentrado!C513+Concentrado!C537+Concentrado!C561+Concentrado!C585+Concentrado!C609+Concentrado!C633+Concentrado!C657+Concentrado!C681+Concentrado!C705+Concentrado!C729+Concentrado!C753</f>
        <v>31125</v>
      </c>
      <c r="C9" s="8">
        <f>Concentrado!D9+Concentrado!D33+Concentrado!D57+Concentrado!D81+Concentrado!D105+Concentrado!D129+Concentrado!D153+Concentrado!D177+Concentrado!D201+Concentrado!D225+Concentrado!D249+Concentrado!D273+Concentrado!D297+Concentrado!D321+Concentrado!D345+Concentrado!D369+Concentrado!D393+Concentrado!D417+Concentrado!D441+Concentrado!D465+Concentrado!D489+Concentrado!D513+Concentrado!D537+Concentrado!D561+Concentrado!D585+Concentrado!D609+Concentrado!D633+Concentrado!D657+Concentrado!D681+Concentrado!D705+Concentrado!D729+Concentrado!D753</f>
        <v>28839</v>
      </c>
      <c r="D9" s="8">
        <f>Concentrado!E9+Concentrado!E33+Concentrado!E57+Concentrado!E81+Concentrado!E105+Concentrado!E129+Concentrado!E153+Concentrado!E177+Concentrado!E201+Concentrado!E225+Concentrado!E249+Concentrado!E273+Concentrado!E297+Concentrado!E321+Concentrado!E345+Concentrado!E369+Concentrado!E393+Concentrado!E417+Concentrado!E441+Concentrado!E465+Concentrado!E489+Concentrado!E513+Concentrado!E537+Concentrado!E561+Concentrado!E585+Concentrado!E609+Concentrado!E633+Concentrado!E657+Concentrado!E681+Concentrado!E705+Concentrado!E729+Concentrado!E753</f>
        <v>1</v>
      </c>
      <c r="E9" s="8">
        <f>Concentrado!F9+Concentrado!F33+Concentrado!F57+Concentrado!F81+Concentrado!F105+Concentrado!F129+Concentrado!F153+Concentrado!F177+Concentrado!F201+Concentrado!F225+Concentrado!F249+Concentrado!F273+Concentrado!F297+Concentrado!F321+Concentrado!F345+Concentrado!F369+Concentrado!F393+Concentrado!F417+Concentrado!F441+Concentrado!F465+Concentrado!F489+Concentrado!F513+Concentrado!F537+Concentrado!F561+Concentrado!F585+Concentrado!F609+Concentrado!F633+Concentrado!F657+Concentrado!F681+Concentrado!F705+Concentrado!F729+Concentrado!F753</f>
        <v>30</v>
      </c>
      <c r="F9" s="8">
        <f>SUMIFS(Concentrado!G$2:G776, Concentrado!$B$2:$B776,  "="&amp;$A9)</f>
        <v>59995</v>
      </c>
    </row>
    <row r="10" spans="1:6" x14ac:dyDescent="0.25">
      <c r="A10" s="7" t="s">
        <v>12</v>
      </c>
      <c r="B10" s="8">
        <f>Concentrado!C10+Concentrado!C34+Concentrado!C58+Concentrado!C82+Concentrado!C106+Concentrado!C130+Concentrado!C154+Concentrado!C178+Concentrado!C202+Concentrado!C226+Concentrado!C250+Concentrado!C274+Concentrado!C298+Concentrado!C322+Concentrado!C346+Concentrado!C370+Concentrado!C394+Concentrado!C418+Concentrado!C442+Concentrado!C466+Concentrado!C490+Concentrado!C514+Concentrado!C538+Concentrado!C562+Concentrado!C586+Concentrado!C610+Concentrado!C634+Concentrado!C658+Concentrado!C682+Concentrado!C706+Concentrado!C730+Concentrado!C754</f>
        <v>25951</v>
      </c>
      <c r="C10" s="8">
        <f>Concentrado!D10+Concentrado!D34+Concentrado!D58+Concentrado!D82+Concentrado!D106+Concentrado!D130+Concentrado!D154+Concentrado!D178+Concentrado!D202+Concentrado!D226+Concentrado!D250+Concentrado!D274+Concentrado!D298+Concentrado!D322+Concentrado!D346+Concentrado!D370+Concentrado!D394+Concentrado!D418+Concentrado!D442+Concentrado!D466+Concentrado!D490+Concentrado!D514+Concentrado!D538+Concentrado!D562+Concentrado!D586+Concentrado!D610+Concentrado!D634+Concentrado!D658+Concentrado!D682+Concentrado!D706+Concentrado!D730+Concentrado!D754</f>
        <v>23831</v>
      </c>
      <c r="D10" s="8">
        <f>Concentrado!E10+Concentrado!E34+Concentrado!E58+Concentrado!E82+Concentrado!E106+Concentrado!E130+Concentrado!E154+Concentrado!E178+Concentrado!E202+Concentrado!E226+Concentrado!E250+Concentrado!E274+Concentrado!E298+Concentrado!E322+Concentrado!E346+Concentrado!E370+Concentrado!E394+Concentrado!E418+Concentrado!E442+Concentrado!E466+Concentrado!E490+Concentrado!E514+Concentrado!E538+Concentrado!E562+Concentrado!E586+Concentrado!E610+Concentrado!E634+Concentrado!E658+Concentrado!E682+Concentrado!E706+Concentrado!E730+Concentrado!E754</f>
        <v>1</v>
      </c>
      <c r="E10" s="8">
        <f>Concentrado!F10+Concentrado!F34+Concentrado!F58+Concentrado!F82+Concentrado!F106+Concentrado!F130+Concentrado!F154+Concentrado!F178+Concentrado!F202+Concentrado!F226+Concentrado!F250+Concentrado!F274+Concentrado!F298+Concentrado!F322+Concentrado!F346+Concentrado!F370+Concentrado!F394+Concentrado!F418+Concentrado!F442+Concentrado!F466+Concentrado!F490+Concentrado!F514+Concentrado!F538+Concentrado!F562+Concentrado!F586+Concentrado!F610+Concentrado!F634+Concentrado!F658+Concentrado!F682+Concentrado!F706+Concentrado!F730+Concentrado!F754</f>
        <v>28</v>
      </c>
      <c r="F10" s="8">
        <f>SUMIFS(Concentrado!G$2:G777, Concentrado!$B$2:$B777,  "="&amp;$A10)</f>
        <v>49811</v>
      </c>
    </row>
    <row r="11" spans="1:6" x14ac:dyDescent="0.25">
      <c r="A11" s="7" t="s">
        <v>13</v>
      </c>
      <c r="B11" s="8">
        <f>Concentrado!C11+Concentrado!C35+Concentrado!C59+Concentrado!C83+Concentrado!C107+Concentrado!C131+Concentrado!C155+Concentrado!C179+Concentrado!C203+Concentrado!C227+Concentrado!C251+Concentrado!C275+Concentrado!C299+Concentrado!C323+Concentrado!C347+Concentrado!C371+Concentrado!C395+Concentrado!C419+Concentrado!C443+Concentrado!C467+Concentrado!C491+Concentrado!C515+Concentrado!C539+Concentrado!C563+Concentrado!C587+Concentrado!C611+Concentrado!C635+Concentrado!C659+Concentrado!C683+Concentrado!C707+Concentrado!C731+Concentrado!C755</f>
        <v>23005</v>
      </c>
      <c r="C11" s="8">
        <f>Concentrado!D11+Concentrado!D35+Concentrado!D59+Concentrado!D83+Concentrado!D107+Concentrado!D131+Concentrado!D155+Concentrado!D179+Concentrado!D203+Concentrado!D227+Concentrado!D251+Concentrado!D275+Concentrado!D299+Concentrado!D323+Concentrado!D347+Concentrado!D371+Concentrado!D395+Concentrado!D419+Concentrado!D443+Concentrado!D467+Concentrado!D491+Concentrado!D515+Concentrado!D539+Concentrado!D563+Concentrado!D587+Concentrado!D611+Concentrado!D635+Concentrado!D659+Concentrado!D683+Concentrado!D707+Concentrado!D731+Concentrado!D755</f>
        <v>20868</v>
      </c>
      <c r="D11" s="8">
        <f>Concentrado!E11+Concentrado!E35+Concentrado!E59+Concentrado!E83+Concentrado!E107+Concentrado!E131+Concentrado!E155+Concentrado!E179+Concentrado!E203+Concentrado!E227+Concentrado!E251+Concentrado!E275+Concentrado!E299+Concentrado!E323+Concentrado!E347+Concentrado!E371+Concentrado!E395+Concentrado!E419+Concentrado!E443+Concentrado!E467+Concentrado!E491+Concentrado!E515+Concentrado!E539+Concentrado!E563+Concentrado!E587+Concentrado!E611+Concentrado!E635+Concentrado!E659+Concentrado!E683+Concentrado!E707+Concentrado!E731+Concentrado!E755</f>
        <v>3</v>
      </c>
      <c r="E11" s="8">
        <f>Concentrado!F11+Concentrado!F35+Concentrado!F59+Concentrado!F83+Concentrado!F107+Concentrado!F131+Concentrado!F155+Concentrado!F179+Concentrado!F203+Concentrado!F227+Concentrado!F251+Concentrado!F275+Concentrado!F299+Concentrado!F323+Concentrado!F347+Concentrado!F371+Concentrado!F395+Concentrado!F419+Concentrado!F443+Concentrado!F467+Concentrado!F491+Concentrado!F515+Concentrado!F539+Concentrado!F563+Concentrado!F587+Concentrado!F611+Concentrado!F635+Concentrado!F659+Concentrado!F683+Concentrado!F707+Concentrado!F731+Concentrado!F755</f>
        <v>24</v>
      </c>
      <c r="F11" s="8">
        <f>SUMIFS(Concentrado!G$2:G778, Concentrado!$B$2:$B778,  "="&amp;$A11)</f>
        <v>43900</v>
      </c>
    </row>
    <row r="12" spans="1:6" x14ac:dyDescent="0.25">
      <c r="A12" s="7" t="s">
        <v>14</v>
      </c>
      <c r="B12" s="8">
        <f>Concentrado!C12+Concentrado!C36+Concentrado!C60+Concentrado!C84+Concentrado!C108+Concentrado!C132+Concentrado!C156+Concentrado!C180+Concentrado!C204+Concentrado!C228+Concentrado!C252+Concentrado!C276+Concentrado!C300+Concentrado!C324+Concentrado!C348+Concentrado!C372+Concentrado!C396+Concentrado!C420+Concentrado!C444+Concentrado!C468+Concentrado!C492+Concentrado!C516+Concentrado!C540+Concentrado!C564+Concentrado!C588+Concentrado!C612+Concentrado!C636+Concentrado!C660+Concentrado!C684+Concentrado!C708+Concentrado!C732+Concentrado!C756</f>
        <v>20850</v>
      </c>
      <c r="C12" s="8">
        <f>Concentrado!D12+Concentrado!D36+Concentrado!D60+Concentrado!D84+Concentrado!D108+Concentrado!D132+Concentrado!D156+Concentrado!D180+Concentrado!D204+Concentrado!D228+Concentrado!D252+Concentrado!D276+Concentrado!D300+Concentrado!D324+Concentrado!D348+Concentrado!D372+Concentrado!D396+Concentrado!D420+Concentrado!D444+Concentrado!D468+Concentrado!D492+Concentrado!D516+Concentrado!D540+Concentrado!D564+Concentrado!D588+Concentrado!D612+Concentrado!D636+Concentrado!D660+Concentrado!D684+Concentrado!D708+Concentrado!D732+Concentrado!D756</f>
        <v>18748</v>
      </c>
      <c r="D12" s="8">
        <f>Concentrado!E12+Concentrado!E36+Concentrado!E60+Concentrado!E84+Concentrado!E108+Concentrado!E132+Concentrado!E156+Concentrado!E180+Concentrado!E204+Concentrado!E228+Concentrado!E252+Concentrado!E276+Concentrado!E300+Concentrado!E324+Concentrado!E348+Concentrado!E372+Concentrado!E396+Concentrado!E420+Concentrado!E444+Concentrado!E468+Concentrado!E492+Concentrado!E516+Concentrado!E540+Concentrado!E564+Concentrado!E588+Concentrado!E612+Concentrado!E636+Concentrado!E660+Concentrado!E684+Concentrado!E708+Concentrado!E732+Concentrado!E756</f>
        <v>0</v>
      </c>
      <c r="E12" s="8">
        <f>Concentrado!F12+Concentrado!F36+Concentrado!F60+Concentrado!F84+Concentrado!F108+Concentrado!F132+Concentrado!F156+Concentrado!F180+Concentrado!F204+Concentrado!F228+Concentrado!F252+Concentrado!F276+Concentrado!F300+Concentrado!F324+Concentrado!F348+Concentrado!F372+Concentrado!F396+Concentrado!F420+Concentrado!F444+Concentrado!F468+Concentrado!F492+Concentrado!F516+Concentrado!F540+Concentrado!F564+Concentrado!F588+Concentrado!F612+Concentrado!F636+Concentrado!F660+Concentrado!F684+Concentrado!F708+Concentrado!F732+Concentrado!F756</f>
        <v>24</v>
      </c>
      <c r="F12" s="8">
        <f>SUMIFS(Concentrado!G$2:G779, Concentrado!$B$2:$B779,  "="&amp;$A12)</f>
        <v>39622</v>
      </c>
    </row>
    <row r="13" spans="1:6" x14ac:dyDescent="0.25">
      <c r="A13" s="7" t="s">
        <v>16</v>
      </c>
      <c r="B13" s="8">
        <f>Concentrado!C13+Concentrado!C37+Concentrado!C61+Concentrado!C85+Concentrado!C109+Concentrado!C133+Concentrado!C157+Concentrado!C181+Concentrado!C205+Concentrado!C229+Concentrado!C253+Concentrado!C277+Concentrado!C301+Concentrado!C325+Concentrado!C349+Concentrado!C373+Concentrado!C397+Concentrado!C421+Concentrado!C445+Concentrado!C469+Concentrado!C493+Concentrado!C517+Concentrado!C541+Concentrado!C565+Concentrado!C589+Concentrado!C613+Concentrado!C637+Concentrado!C661+Concentrado!C685+Concentrado!C709+Concentrado!C733+Concentrado!C757</f>
        <v>17207</v>
      </c>
      <c r="C13" s="8">
        <f>Concentrado!D13+Concentrado!D37+Concentrado!D61+Concentrado!D85+Concentrado!D109+Concentrado!D133+Concentrado!D157+Concentrado!D181+Concentrado!D205+Concentrado!D229+Concentrado!D253+Concentrado!D277+Concentrado!D301+Concentrado!D325+Concentrado!D349+Concentrado!D373+Concentrado!D397+Concentrado!D421+Concentrado!D445+Concentrado!D469+Concentrado!D493+Concentrado!D517+Concentrado!D541+Concentrado!D565+Concentrado!D589+Concentrado!D613+Concentrado!D637+Concentrado!D661+Concentrado!D685+Concentrado!D709+Concentrado!D733+Concentrado!D757</f>
        <v>16333</v>
      </c>
      <c r="D13" s="8">
        <f>Concentrado!E13+Concentrado!E37+Concentrado!E61+Concentrado!E85+Concentrado!E109+Concentrado!E133+Concentrado!E157+Concentrado!E181+Concentrado!E205+Concentrado!E229+Concentrado!E253+Concentrado!E277+Concentrado!E301+Concentrado!E325+Concentrado!E349+Concentrado!E373+Concentrado!E397+Concentrado!E421+Concentrado!E445+Concentrado!E469+Concentrado!E493+Concentrado!E517+Concentrado!E541+Concentrado!E565+Concentrado!E589+Concentrado!E613+Concentrado!E637+Concentrado!E661+Concentrado!E685+Concentrado!E709+Concentrado!E733+Concentrado!E757</f>
        <v>1</v>
      </c>
      <c r="E13" s="8">
        <f>Concentrado!F13+Concentrado!F37+Concentrado!F61+Concentrado!F85+Concentrado!F109+Concentrado!F133+Concentrado!F157+Concentrado!F181+Concentrado!F205+Concentrado!F229+Concentrado!F253+Concentrado!F277+Concentrado!F301+Concentrado!F325+Concentrado!F349+Concentrado!F373+Concentrado!F397+Concentrado!F421+Concentrado!F445+Concentrado!F469+Concentrado!F493+Concentrado!F517+Concentrado!F541+Concentrado!F565+Concentrado!F589+Concentrado!F613+Concentrado!F637+Concentrado!F661+Concentrado!F685+Concentrado!F709+Concentrado!F733+Concentrado!F757</f>
        <v>13</v>
      </c>
      <c r="F13" s="8">
        <f>SUMIFS(Concentrado!G$2:G780, Concentrado!$B$2:$B780,  "="&amp;$A13)</f>
        <v>33554</v>
      </c>
    </row>
    <row r="14" spans="1:6" x14ac:dyDescent="0.25">
      <c r="A14" s="7" t="s">
        <v>17</v>
      </c>
      <c r="B14" s="8">
        <f>Concentrado!C14+Concentrado!C38+Concentrado!C62+Concentrado!C86+Concentrado!C110+Concentrado!C134+Concentrado!C158+Concentrado!C182+Concentrado!C206+Concentrado!C230+Concentrado!C254+Concentrado!C278+Concentrado!C302+Concentrado!C326+Concentrado!C350+Concentrado!C374+Concentrado!C398+Concentrado!C422+Concentrado!C446+Concentrado!C470+Concentrado!C494+Concentrado!C518+Concentrado!C542+Concentrado!C566+Concentrado!C590+Concentrado!C614+Concentrado!C638+Concentrado!C662+Concentrado!C686+Concentrado!C710+Concentrado!C734+Concentrado!C758</f>
        <v>13466</v>
      </c>
      <c r="C14" s="8">
        <f>Concentrado!D14+Concentrado!D38+Concentrado!D62+Concentrado!D86+Concentrado!D110+Concentrado!D134+Concentrado!D158+Concentrado!D182+Concentrado!D206+Concentrado!D230+Concentrado!D254+Concentrado!D278+Concentrado!D302+Concentrado!D326+Concentrado!D350+Concentrado!D374+Concentrado!D398+Concentrado!D422+Concentrado!D446+Concentrado!D470+Concentrado!D494+Concentrado!D518+Concentrado!D542+Concentrado!D566+Concentrado!D590+Concentrado!D614+Concentrado!D638+Concentrado!D662+Concentrado!D686+Concentrado!D710+Concentrado!D734+Concentrado!D758</f>
        <v>13425</v>
      </c>
      <c r="D14" s="8">
        <f>Concentrado!E14+Concentrado!E38+Concentrado!E62+Concentrado!E86+Concentrado!E110+Concentrado!E134+Concentrado!E158+Concentrado!E182+Concentrado!E206+Concentrado!E230+Concentrado!E254+Concentrado!E278+Concentrado!E302+Concentrado!E326+Concentrado!E350+Concentrado!E374+Concentrado!E398+Concentrado!E422+Concentrado!E446+Concentrado!E470+Concentrado!E494+Concentrado!E518+Concentrado!E542+Concentrado!E566+Concentrado!E590+Concentrado!E614+Concentrado!E638+Concentrado!E662+Concentrado!E686+Concentrado!E710+Concentrado!E734+Concentrado!E758</f>
        <v>1</v>
      </c>
      <c r="E14" s="8">
        <f>Concentrado!F14+Concentrado!F38+Concentrado!F62+Concentrado!F86+Concentrado!F110+Concentrado!F134+Concentrado!F158+Concentrado!F182+Concentrado!F206+Concentrado!F230+Concentrado!F254+Concentrado!F278+Concentrado!F302+Concentrado!F326+Concentrado!F350+Concentrado!F374+Concentrado!F398+Concentrado!F422+Concentrado!F446+Concentrado!F470+Concentrado!F494+Concentrado!F518+Concentrado!F542+Concentrado!F566+Concentrado!F590+Concentrado!F614+Concentrado!F638+Concentrado!F662+Concentrado!F686+Concentrado!F710+Concentrado!F734+Concentrado!F758</f>
        <v>12</v>
      </c>
      <c r="F14" s="8">
        <f>SUMIFS(Concentrado!G$2:G781, Concentrado!$B$2:$B781,  "="&amp;$A14)</f>
        <v>26904</v>
      </c>
    </row>
    <row r="15" spans="1:6" x14ac:dyDescent="0.25">
      <c r="A15" s="7" t="s">
        <v>18</v>
      </c>
      <c r="B15" s="8">
        <f>Concentrado!C15+Concentrado!C39+Concentrado!C63+Concentrado!C87+Concentrado!C111+Concentrado!C135+Concentrado!C159+Concentrado!C183+Concentrado!C207+Concentrado!C231+Concentrado!C255+Concentrado!C279+Concentrado!C303+Concentrado!C327+Concentrado!C351+Concentrado!C375+Concentrado!C399+Concentrado!C423+Concentrado!C447+Concentrado!C471+Concentrado!C495+Concentrado!C519+Concentrado!C543+Concentrado!C567+Concentrado!C591+Concentrado!C615+Concentrado!C639+Concentrado!C663+Concentrado!C687+Concentrado!C711+Concentrado!C735+Concentrado!C759</f>
        <v>10283</v>
      </c>
      <c r="C15" s="8">
        <f>Concentrado!D15+Concentrado!D39+Concentrado!D63+Concentrado!D87+Concentrado!D111+Concentrado!D135+Concentrado!D159+Concentrado!D183+Concentrado!D207+Concentrado!D231+Concentrado!D255+Concentrado!D279+Concentrado!D303+Concentrado!D327+Concentrado!D351+Concentrado!D375+Concentrado!D399+Concentrado!D423+Concentrado!D447+Concentrado!D471+Concentrado!D495+Concentrado!D519+Concentrado!D543+Concentrado!D567+Concentrado!D591+Concentrado!D615+Concentrado!D639+Concentrado!D663+Concentrado!D687+Concentrado!D711+Concentrado!D735+Concentrado!D759</f>
        <v>10626</v>
      </c>
      <c r="D15" s="8">
        <f>Concentrado!E15+Concentrado!E39+Concentrado!E63+Concentrado!E87+Concentrado!E111+Concentrado!E135+Concentrado!E159+Concentrado!E183+Concentrado!E207+Concentrado!E231+Concentrado!E255+Concentrado!E279+Concentrado!E303+Concentrado!E327+Concentrado!E351+Concentrado!E375+Concentrado!E399+Concentrado!E423+Concentrado!E447+Concentrado!E471+Concentrado!E495+Concentrado!E519+Concentrado!E543+Concentrado!E567+Concentrado!E591+Concentrado!E615+Concentrado!E639+Concentrado!E663+Concentrado!E687+Concentrado!E711+Concentrado!E735+Concentrado!E759</f>
        <v>0</v>
      </c>
      <c r="E15" s="8">
        <f>Concentrado!F15+Concentrado!F39+Concentrado!F63+Concentrado!F87+Concentrado!F111+Concentrado!F135+Concentrado!F159+Concentrado!F183+Concentrado!F207+Concentrado!F231+Concentrado!F255+Concentrado!F279+Concentrado!F303+Concentrado!F327+Concentrado!F351+Concentrado!F375+Concentrado!F399+Concentrado!F423+Concentrado!F447+Concentrado!F471+Concentrado!F495+Concentrado!F519+Concentrado!F543+Concentrado!F567+Concentrado!F591+Concentrado!F615+Concentrado!F639+Concentrado!F663+Concentrado!F687+Concentrado!F711+Concentrado!F735+Concentrado!F759</f>
        <v>12</v>
      </c>
      <c r="F15" s="8">
        <f>SUMIFS(Concentrado!G$2:G782, Concentrado!$B$2:$B782,  "="&amp;$A15)</f>
        <v>20921</v>
      </c>
    </row>
    <row r="16" spans="1:6" x14ac:dyDescent="0.25">
      <c r="A16" s="7" t="s">
        <v>19</v>
      </c>
      <c r="B16" s="8">
        <f>Concentrado!C16+Concentrado!C40+Concentrado!C64+Concentrado!C88+Concentrado!C112+Concentrado!C136+Concentrado!C160+Concentrado!C184+Concentrado!C208+Concentrado!C232+Concentrado!C256+Concentrado!C280+Concentrado!C304+Concentrado!C328+Concentrado!C352+Concentrado!C376+Concentrado!C400+Concentrado!C424+Concentrado!C448+Concentrado!C472+Concentrado!C496+Concentrado!C520+Concentrado!C544+Concentrado!C568+Concentrado!C592+Concentrado!C616+Concentrado!C640+Concentrado!C664+Concentrado!C688+Concentrado!C712+Concentrado!C736+Concentrado!C760</f>
        <v>7637</v>
      </c>
      <c r="C16" s="8">
        <f>Concentrado!D16+Concentrado!D40+Concentrado!D64+Concentrado!D88+Concentrado!D112+Concentrado!D136+Concentrado!D160+Concentrado!D184+Concentrado!D208+Concentrado!D232+Concentrado!D256+Concentrado!D280+Concentrado!D304+Concentrado!D328+Concentrado!D352+Concentrado!D376+Concentrado!D400+Concentrado!D424+Concentrado!D448+Concentrado!D472+Concentrado!D496+Concentrado!D520+Concentrado!D544+Concentrado!D568+Concentrado!D592+Concentrado!D616+Concentrado!D640+Concentrado!D664+Concentrado!D688+Concentrado!D712+Concentrado!D736+Concentrado!D760</f>
        <v>8182</v>
      </c>
      <c r="D16" s="8">
        <f>Concentrado!E16+Concentrado!E40+Concentrado!E64+Concentrado!E88+Concentrado!E112+Concentrado!E136+Concentrado!E160+Concentrado!E184+Concentrado!E208+Concentrado!E232+Concentrado!E256+Concentrado!E280+Concentrado!E304+Concentrado!E328+Concentrado!E352+Concentrado!E376+Concentrado!E400+Concentrado!E424+Concentrado!E448+Concentrado!E472+Concentrado!E496+Concentrado!E520+Concentrado!E544+Concentrado!E568+Concentrado!E592+Concentrado!E616+Concentrado!E640+Concentrado!E664+Concentrado!E688+Concentrado!E712+Concentrado!E736+Concentrado!E760</f>
        <v>0</v>
      </c>
      <c r="E16" s="8">
        <f>Concentrado!F16+Concentrado!F40+Concentrado!F64+Concentrado!F88+Concentrado!F112+Concentrado!F136+Concentrado!F160+Concentrado!F184+Concentrado!F208+Concentrado!F232+Concentrado!F256+Concentrado!F280+Concentrado!F304+Concentrado!F328+Concentrado!F352+Concentrado!F376+Concentrado!F400+Concentrado!F424+Concentrado!F448+Concentrado!F472+Concentrado!F496+Concentrado!F520+Concentrado!F544+Concentrado!F568+Concentrado!F592+Concentrado!F616+Concentrado!F640+Concentrado!F664+Concentrado!F688+Concentrado!F712+Concentrado!F736+Concentrado!F760</f>
        <v>10</v>
      </c>
      <c r="F16" s="8">
        <f>SUMIFS(Concentrado!G$2:G783, Concentrado!$B$2:$B783,  "="&amp;$A16)</f>
        <v>15829</v>
      </c>
    </row>
    <row r="17" spans="1:6" x14ac:dyDescent="0.25">
      <c r="A17" s="7" t="s">
        <v>20</v>
      </c>
      <c r="B17" s="8">
        <f>Concentrado!C17+Concentrado!C41+Concentrado!C65+Concentrado!C89+Concentrado!C113+Concentrado!C137+Concentrado!C161+Concentrado!C185+Concentrado!C209+Concentrado!C233+Concentrado!C257+Concentrado!C281+Concentrado!C305+Concentrado!C329+Concentrado!C353+Concentrado!C377+Concentrado!C401+Concentrado!C425+Concentrado!C449+Concentrado!C473+Concentrado!C497+Concentrado!C521+Concentrado!C545+Concentrado!C569+Concentrado!C593+Concentrado!C617+Concentrado!C641+Concentrado!C665+Concentrado!C689+Concentrado!C713+Concentrado!C737+Concentrado!C761</f>
        <v>5427</v>
      </c>
      <c r="C17" s="8">
        <f>Concentrado!D17+Concentrado!D41+Concentrado!D65+Concentrado!D89+Concentrado!D113+Concentrado!D137+Concentrado!D161+Concentrado!D185+Concentrado!D209+Concentrado!D233+Concentrado!D257+Concentrado!D281+Concentrado!D305+Concentrado!D329+Concentrado!D353+Concentrado!D377+Concentrado!D401+Concentrado!D425+Concentrado!D449+Concentrado!D473+Concentrado!D497+Concentrado!D521+Concentrado!D545+Concentrado!D569+Concentrado!D593+Concentrado!D617+Concentrado!D641+Concentrado!D665+Concentrado!D689+Concentrado!D713+Concentrado!D737+Concentrado!D761</f>
        <v>6128</v>
      </c>
      <c r="D17" s="8">
        <f>Concentrado!E17+Concentrado!E41+Concentrado!E65+Concentrado!E89+Concentrado!E113+Concentrado!E137+Concentrado!E161+Concentrado!E185+Concentrado!E209+Concentrado!E233+Concentrado!E257+Concentrado!E281+Concentrado!E305+Concentrado!E329+Concentrado!E353+Concentrado!E377+Concentrado!E401+Concentrado!E425+Concentrado!E449+Concentrado!E473+Concentrado!E497+Concentrado!E521+Concentrado!E545+Concentrado!E569+Concentrado!E593+Concentrado!E617+Concentrado!E641+Concentrado!E665+Concentrado!E689+Concentrado!E713+Concentrado!E737+Concentrado!E761</f>
        <v>1</v>
      </c>
      <c r="E17" s="8">
        <f>Concentrado!F17+Concentrado!F41+Concentrado!F65+Concentrado!F89+Concentrado!F113+Concentrado!F137+Concentrado!F161+Concentrado!F185+Concentrado!F209+Concentrado!F233+Concentrado!F257+Concentrado!F281+Concentrado!F305+Concentrado!F329+Concentrado!F353+Concentrado!F377+Concentrado!F401+Concentrado!F425+Concentrado!F449+Concentrado!F473+Concentrado!F497+Concentrado!F521+Concentrado!F545+Concentrado!F569+Concentrado!F593+Concentrado!F617+Concentrado!F641+Concentrado!F665+Concentrado!F689+Concentrado!F713+Concentrado!F737+Concentrado!F761</f>
        <v>9</v>
      </c>
      <c r="F17" s="8">
        <f>SUMIFS(Concentrado!G$2:G784, Concentrado!$B$2:$B784,  "="&amp;$A17)</f>
        <v>11565</v>
      </c>
    </row>
    <row r="18" spans="1:6" x14ac:dyDescent="0.25">
      <c r="A18" s="7" t="s">
        <v>21</v>
      </c>
      <c r="B18" s="8">
        <f>Concentrado!C18+Concentrado!C42+Concentrado!C66+Concentrado!C90+Concentrado!C114+Concentrado!C138+Concentrado!C162+Concentrado!C186+Concentrado!C210+Concentrado!C234+Concentrado!C258+Concentrado!C282+Concentrado!C306+Concentrado!C330+Concentrado!C354+Concentrado!C378+Concentrado!C402+Concentrado!C426+Concentrado!C450+Concentrado!C474+Concentrado!C498+Concentrado!C522+Concentrado!C546+Concentrado!C570+Concentrado!C594+Concentrado!C618+Concentrado!C642+Concentrado!C666+Concentrado!C690+Concentrado!C714+Concentrado!C738+Concentrado!C762</f>
        <v>3777</v>
      </c>
      <c r="C18" s="8">
        <f>Concentrado!D18+Concentrado!D42+Concentrado!D66+Concentrado!D90+Concentrado!D114+Concentrado!D138+Concentrado!D162+Concentrado!D186+Concentrado!D210+Concentrado!D234+Concentrado!D258+Concentrado!D282+Concentrado!D306+Concentrado!D330+Concentrado!D354+Concentrado!D378+Concentrado!D402+Concentrado!D426+Concentrado!D450+Concentrado!D474+Concentrado!D498+Concentrado!D522+Concentrado!D546+Concentrado!D570+Concentrado!D594+Concentrado!D618+Concentrado!D642+Concentrado!D666+Concentrado!D690+Concentrado!D714+Concentrado!D738+Concentrado!D762</f>
        <v>4904</v>
      </c>
      <c r="D18" s="8">
        <f>Concentrado!E18+Concentrado!E42+Concentrado!E66+Concentrado!E90+Concentrado!E114+Concentrado!E138+Concentrado!E162+Concentrado!E186+Concentrado!E210+Concentrado!E234+Concentrado!E258+Concentrado!E282+Concentrado!E306+Concentrado!E330+Concentrado!E354+Concentrado!E378+Concentrado!E402+Concentrado!E426+Concentrado!E450+Concentrado!E474+Concentrado!E498+Concentrado!E522+Concentrado!E546+Concentrado!E570+Concentrado!E594+Concentrado!E618+Concentrado!E642+Concentrado!E666+Concentrado!E690+Concentrado!E714+Concentrado!E738+Concentrado!E762</f>
        <v>1</v>
      </c>
      <c r="E18" s="8">
        <f>Concentrado!F18+Concentrado!F42+Concentrado!F66+Concentrado!F90+Concentrado!F114+Concentrado!F138+Concentrado!F162+Concentrado!F186+Concentrado!F210+Concentrado!F234+Concentrado!F258+Concentrado!F282+Concentrado!F306+Concentrado!F330+Concentrado!F354+Concentrado!F378+Concentrado!F402+Concentrado!F426+Concentrado!F450+Concentrado!F474+Concentrado!F498+Concentrado!F522+Concentrado!F546+Concentrado!F570+Concentrado!F594+Concentrado!F618+Concentrado!F642+Concentrado!F666+Concentrado!F690+Concentrado!F714+Concentrado!F738+Concentrado!F762</f>
        <v>5</v>
      </c>
      <c r="F18" s="8">
        <f>SUMIFS(Concentrado!G$2:G785, Concentrado!$B$2:$B785,  "="&amp;$A18)</f>
        <v>8687</v>
      </c>
    </row>
    <row r="19" spans="1:6" x14ac:dyDescent="0.25">
      <c r="A19" s="7" t="s">
        <v>22</v>
      </c>
      <c r="B19" s="8">
        <f>Concentrado!C19+Concentrado!C43+Concentrado!C67+Concentrado!C91+Concentrado!C115+Concentrado!C139+Concentrado!C163+Concentrado!C187+Concentrado!C211+Concentrado!C235+Concentrado!C259+Concentrado!C283+Concentrado!C307+Concentrado!C331+Concentrado!C355+Concentrado!C379+Concentrado!C403+Concentrado!C427+Concentrado!C451+Concentrado!C475+Concentrado!C499+Concentrado!C523+Concentrado!C547+Concentrado!C571+Concentrado!C595+Concentrado!C619+Concentrado!C643+Concentrado!C667+Concentrado!C691+Concentrado!C715+Concentrado!C739+Concentrado!C763</f>
        <v>2456</v>
      </c>
      <c r="C19" s="8">
        <f>Concentrado!D19+Concentrado!D43+Concentrado!D67+Concentrado!D91+Concentrado!D115+Concentrado!D139+Concentrado!D163+Concentrado!D187+Concentrado!D211+Concentrado!D235+Concentrado!D259+Concentrado!D283+Concentrado!D307+Concentrado!D331+Concentrado!D355+Concentrado!D379+Concentrado!D403+Concentrado!D427+Concentrado!D451+Concentrado!D475+Concentrado!D499+Concentrado!D523+Concentrado!D547+Concentrado!D571+Concentrado!D595+Concentrado!D619+Concentrado!D643+Concentrado!D667+Concentrado!D691+Concentrado!D715+Concentrado!D739+Concentrado!D763</f>
        <v>3592</v>
      </c>
      <c r="D19" s="8">
        <f>Concentrado!E19+Concentrado!E43+Concentrado!E67+Concentrado!E91+Concentrado!E115+Concentrado!E139+Concentrado!E163+Concentrado!E187+Concentrado!E211+Concentrado!E235+Concentrado!E259+Concentrado!E283+Concentrado!E307+Concentrado!E331+Concentrado!E355+Concentrado!E379+Concentrado!E403+Concentrado!E427+Concentrado!E451+Concentrado!E475+Concentrado!E499+Concentrado!E523+Concentrado!E547+Concentrado!E571+Concentrado!E595+Concentrado!E619+Concentrado!E643+Concentrado!E667+Concentrado!E691+Concentrado!E715+Concentrado!E739+Concentrado!E763</f>
        <v>1</v>
      </c>
      <c r="E19" s="8">
        <f>Concentrado!F19+Concentrado!F43+Concentrado!F67+Concentrado!F91+Concentrado!F115+Concentrado!F139+Concentrado!F163+Concentrado!F187+Concentrado!F211+Concentrado!F235+Concentrado!F259+Concentrado!F283+Concentrado!F307+Concentrado!F331+Concentrado!F355+Concentrado!F379+Concentrado!F403+Concentrado!F427+Concentrado!F451+Concentrado!F475+Concentrado!F499+Concentrado!F523+Concentrado!F547+Concentrado!F571+Concentrado!F595+Concentrado!F619+Concentrado!F643+Concentrado!F667+Concentrado!F691+Concentrado!F715+Concentrado!F739+Concentrado!F763</f>
        <v>1</v>
      </c>
      <c r="F19" s="8">
        <f>SUMIFS(Concentrado!G$2:G786, Concentrado!$B$2:$B786,  "="&amp;$A19)</f>
        <v>6050</v>
      </c>
    </row>
    <row r="20" spans="1:6" x14ac:dyDescent="0.25">
      <c r="A20" s="7" t="s">
        <v>23</v>
      </c>
      <c r="B20" s="8">
        <f>Concentrado!C20+Concentrado!C44+Concentrado!C68+Concentrado!C92+Concentrado!C116+Concentrado!C140+Concentrado!C164+Concentrado!C188+Concentrado!C212+Concentrado!C236+Concentrado!C260+Concentrado!C284+Concentrado!C308+Concentrado!C332+Concentrado!C356+Concentrado!C380+Concentrado!C404+Concentrado!C428+Concentrado!C452+Concentrado!C476+Concentrado!C500+Concentrado!C524+Concentrado!C548+Concentrado!C572+Concentrado!C596+Concentrado!C620+Concentrado!C644+Concentrado!C668+Concentrado!C692+Concentrado!C716+Concentrado!C740+Concentrado!C764</f>
        <v>1503</v>
      </c>
      <c r="C20" s="8">
        <f>Concentrado!D20+Concentrado!D44+Concentrado!D68+Concentrado!D92+Concentrado!D116+Concentrado!D140+Concentrado!D164+Concentrado!D188+Concentrado!D212+Concentrado!D236+Concentrado!D260+Concentrado!D284+Concentrado!D308+Concentrado!D332+Concentrado!D356+Concentrado!D380+Concentrado!D404+Concentrado!D428+Concentrado!D452+Concentrado!D476+Concentrado!D500+Concentrado!D524+Concentrado!D548+Concentrado!D572+Concentrado!D596+Concentrado!D620+Concentrado!D644+Concentrado!D668+Concentrado!D692+Concentrado!D716+Concentrado!D740+Concentrado!D764</f>
        <v>2393</v>
      </c>
      <c r="D20" s="8">
        <f>Concentrado!E20+Concentrado!E44+Concentrado!E68+Concentrado!E92+Concentrado!E116+Concentrado!E140+Concentrado!E164+Concentrado!E188+Concentrado!E212+Concentrado!E236+Concentrado!E260+Concentrado!E284+Concentrado!E308+Concentrado!E332+Concentrado!E356+Concentrado!E380+Concentrado!E404+Concentrado!E428+Concentrado!E452+Concentrado!E476+Concentrado!E500+Concentrado!E524+Concentrado!E548+Concentrado!E572+Concentrado!E596+Concentrado!E620+Concentrado!E644+Concentrado!E668+Concentrado!E692+Concentrado!E716+Concentrado!E740+Concentrado!E764</f>
        <v>0</v>
      </c>
      <c r="E20" s="8">
        <f>Concentrado!F20+Concentrado!F44+Concentrado!F68+Concentrado!F92+Concentrado!F116+Concentrado!F140+Concentrado!F164+Concentrado!F188+Concentrado!F212+Concentrado!F236+Concentrado!F260+Concentrado!F284+Concentrado!F308+Concentrado!F332+Concentrado!F356+Concentrado!F380+Concentrado!F404+Concentrado!F428+Concentrado!F452+Concentrado!F476+Concentrado!F500+Concentrado!F524+Concentrado!F548+Concentrado!F572+Concentrado!F596+Concentrado!F620+Concentrado!F644+Concentrado!F668+Concentrado!F692+Concentrado!F716+Concentrado!F740+Concentrado!F764</f>
        <v>2</v>
      </c>
      <c r="F20" s="8">
        <f>SUMIFS(Concentrado!G$2:G787, Concentrado!$B$2:$B787,  "="&amp;$A20)</f>
        <v>3898</v>
      </c>
    </row>
    <row r="21" spans="1:6" x14ac:dyDescent="0.25">
      <c r="A21" s="7" t="s">
        <v>24</v>
      </c>
      <c r="B21" s="8">
        <f>Concentrado!C21+Concentrado!C45+Concentrado!C69+Concentrado!C93+Concentrado!C117+Concentrado!C141+Concentrado!C165+Concentrado!C189+Concentrado!C213+Concentrado!C237+Concentrado!C261+Concentrado!C285+Concentrado!C309+Concentrado!C333+Concentrado!C357+Concentrado!C381+Concentrado!C405+Concentrado!C429+Concentrado!C453+Concentrado!C477+Concentrado!C501+Concentrado!C525+Concentrado!C549+Concentrado!C573+Concentrado!C597+Concentrado!C621+Concentrado!C645+Concentrado!C669+Concentrado!C693+Concentrado!C717+Concentrado!C741+Concentrado!C765</f>
        <v>649</v>
      </c>
      <c r="C21" s="8">
        <f>Concentrado!D21+Concentrado!D45+Concentrado!D69+Concentrado!D93+Concentrado!D117+Concentrado!D141+Concentrado!D165+Concentrado!D189+Concentrado!D213+Concentrado!D237+Concentrado!D261+Concentrado!D285+Concentrado!D309+Concentrado!D333+Concentrado!D357+Concentrado!D381+Concentrado!D405+Concentrado!D429+Concentrado!D453+Concentrado!D477+Concentrado!D501+Concentrado!D525+Concentrado!D549+Concentrado!D573+Concentrado!D597+Concentrado!D621+Concentrado!D645+Concentrado!D669+Concentrado!D693+Concentrado!D717+Concentrado!D741+Concentrado!D765</f>
        <v>1173</v>
      </c>
      <c r="D21" s="8">
        <f>Concentrado!E21+Concentrado!E45+Concentrado!E69+Concentrado!E93+Concentrado!E117+Concentrado!E141+Concentrado!E165+Concentrado!E189+Concentrado!E213+Concentrado!E237+Concentrado!E261+Concentrado!E285+Concentrado!E309+Concentrado!E333+Concentrado!E357+Concentrado!E381+Concentrado!E405+Concentrado!E429+Concentrado!E453+Concentrado!E477+Concentrado!E501+Concentrado!E525+Concentrado!E549+Concentrado!E573+Concentrado!E597+Concentrado!E621+Concentrado!E645+Concentrado!E669+Concentrado!E693+Concentrado!E717+Concentrado!E741+Concentrado!E765</f>
        <v>0</v>
      </c>
      <c r="E21" s="8">
        <f>Concentrado!F21+Concentrado!F45+Concentrado!F69+Concentrado!F93+Concentrado!F117+Concentrado!F141+Concentrado!F165+Concentrado!F189+Concentrado!F213+Concentrado!F237+Concentrado!F261+Concentrado!F285+Concentrado!F309+Concentrado!F333+Concentrado!F357+Concentrado!F381+Concentrado!F405+Concentrado!F429+Concentrado!F453+Concentrado!F477+Concentrado!F501+Concentrado!F525+Concentrado!F549+Concentrado!F573+Concentrado!F597+Concentrado!F621+Concentrado!F645+Concentrado!F669+Concentrado!F693+Concentrado!F717+Concentrado!F741+Concentrado!F765</f>
        <v>2</v>
      </c>
      <c r="F21" s="8">
        <f>SUMIFS(Concentrado!G$2:G788, Concentrado!$B$2:$B788,  "="&amp;$A21)</f>
        <v>1824</v>
      </c>
    </row>
    <row r="22" spans="1:6" x14ac:dyDescent="0.25">
      <c r="A22" s="7" t="s">
        <v>25</v>
      </c>
      <c r="B22" s="8">
        <f>Concentrado!C22+Concentrado!C46+Concentrado!C70+Concentrado!C94+Concentrado!C118+Concentrado!C142+Concentrado!C166+Concentrado!C190+Concentrado!C214+Concentrado!C238+Concentrado!C262+Concentrado!C286+Concentrado!C310+Concentrado!C334+Concentrado!C358+Concentrado!C382+Concentrado!C406+Concentrado!C430+Concentrado!C454+Concentrado!C478+Concentrado!C502+Concentrado!C526+Concentrado!C550+Concentrado!C574+Concentrado!C598+Concentrado!C622+Concentrado!C646+Concentrado!C670+Concentrado!C694+Concentrado!C718+Concentrado!C742+Concentrado!C766</f>
        <v>175</v>
      </c>
      <c r="C22" s="8">
        <f>Concentrado!D22+Concentrado!D46+Concentrado!D70+Concentrado!D94+Concentrado!D118+Concentrado!D142+Concentrado!D166+Concentrado!D190+Concentrado!D214+Concentrado!D238+Concentrado!D262+Concentrado!D286+Concentrado!D310+Concentrado!D334+Concentrado!D358+Concentrado!D382+Concentrado!D406+Concentrado!D430+Concentrado!D454+Concentrado!D478+Concentrado!D502+Concentrado!D526+Concentrado!D550+Concentrado!D574+Concentrado!D598+Concentrado!D622+Concentrado!D646+Concentrado!D670+Concentrado!D694+Concentrado!D718+Concentrado!D742+Concentrado!D766</f>
        <v>362</v>
      </c>
      <c r="D22" s="8">
        <f>Concentrado!E22+Concentrado!E46+Concentrado!E70+Concentrado!E94+Concentrado!E118+Concentrado!E142+Concentrado!E166+Concentrado!E190+Concentrado!E214+Concentrado!E238+Concentrado!E262+Concentrado!E286+Concentrado!E310+Concentrado!E334+Concentrado!E358+Concentrado!E382+Concentrado!E406+Concentrado!E430+Concentrado!E454+Concentrado!E478+Concentrado!E502+Concentrado!E526+Concentrado!E550+Concentrado!E574+Concentrado!E598+Concentrado!E622+Concentrado!E646+Concentrado!E670+Concentrado!E694+Concentrado!E718+Concentrado!E742+Concentrado!E766</f>
        <v>0</v>
      </c>
      <c r="E22" s="8">
        <f>Concentrado!F22+Concentrado!F46+Concentrado!F70+Concentrado!F94+Concentrado!F118+Concentrado!F142+Concentrado!F166+Concentrado!F190+Concentrado!F214+Concentrado!F238+Concentrado!F262+Concentrado!F286+Concentrado!F310+Concentrado!F334+Concentrado!F358+Concentrado!F382+Concentrado!F406+Concentrado!F430+Concentrado!F454+Concentrado!F478+Concentrado!F502+Concentrado!F526+Concentrado!F550+Concentrado!F574+Concentrado!F598+Concentrado!F622+Concentrado!F646+Concentrado!F670+Concentrado!F694+Concentrado!F718+Concentrado!F742+Concentrado!F766</f>
        <v>0</v>
      </c>
      <c r="F22" s="8">
        <f>SUMIFS(Concentrado!G$2:G789, Concentrado!$B$2:$B789,  "="&amp;$A22)</f>
        <v>537</v>
      </c>
    </row>
    <row r="23" spans="1:6" x14ac:dyDescent="0.25">
      <c r="A23" s="7" t="s">
        <v>63</v>
      </c>
      <c r="B23" s="8">
        <f>Concentrado!C23+Concentrado!C47+Concentrado!C71+Concentrado!C95+Concentrado!C119+Concentrado!C143+Concentrado!C167+Concentrado!C191+Concentrado!C215+Concentrado!C239+Concentrado!C263+Concentrado!C287+Concentrado!C311+Concentrado!C335+Concentrado!C359+Concentrado!C383+Concentrado!C407+Concentrado!C431+Concentrado!C455+Concentrado!C479+Concentrado!C503+Concentrado!C527+Concentrado!C551+Concentrado!C575+Concentrado!C599+Concentrado!C623+Concentrado!C647+Concentrado!C671+Concentrado!C695+Concentrado!C719+Concentrado!C743+Concentrado!C767</f>
        <v>409</v>
      </c>
      <c r="C23" s="8">
        <f>Concentrado!D23+Concentrado!D47+Concentrado!D71+Concentrado!D95+Concentrado!D119+Concentrado!D143+Concentrado!D167+Concentrado!D191+Concentrado!D215+Concentrado!D239+Concentrado!D263+Concentrado!D287+Concentrado!D311+Concentrado!D335+Concentrado!D359+Concentrado!D383+Concentrado!D407+Concentrado!D431+Concentrado!D455+Concentrado!D479+Concentrado!D503+Concentrado!D527+Concentrado!D551+Concentrado!D575+Concentrado!D599+Concentrado!D623+Concentrado!D647+Concentrado!D671+Concentrado!D695+Concentrado!D719+Concentrado!D743+Concentrado!D767</f>
        <v>361</v>
      </c>
      <c r="D23" s="8">
        <f>Concentrado!E23+Concentrado!E47+Concentrado!E71+Concentrado!E95+Concentrado!E119+Concentrado!E143+Concentrado!E167+Concentrado!E191+Concentrado!E215+Concentrado!E239+Concentrado!E263+Concentrado!E287+Concentrado!E311+Concentrado!E335+Concentrado!E359+Concentrado!E383+Concentrado!E407+Concentrado!E431+Concentrado!E455+Concentrado!E479+Concentrado!E503+Concentrado!E527+Concentrado!E551+Concentrado!E575+Concentrado!E599+Concentrado!E623+Concentrado!E647+Concentrado!E671+Concentrado!E695+Concentrado!E719+Concentrado!E743+Concentrado!E767</f>
        <v>0</v>
      </c>
      <c r="E23" s="8">
        <f>Concentrado!F23+Concentrado!F47+Concentrado!F71+Concentrado!F95+Concentrado!F119+Concentrado!F143+Concentrado!F167+Concentrado!F191+Concentrado!F215+Concentrado!F239+Concentrado!F263+Concentrado!F287+Concentrado!F311+Concentrado!F335+Concentrado!F359+Concentrado!F383+Concentrado!F407+Concentrado!F431+Concentrado!F455+Concentrado!F479+Concentrado!F503+Concentrado!F527+Concentrado!F551+Concentrado!F575+Concentrado!F599+Concentrado!F623+Concentrado!F647+Concentrado!F671+Concentrado!F695+Concentrado!F719+Concentrado!F743+Concentrado!F767</f>
        <v>0</v>
      </c>
      <c r="F23" s="8">
        <f>SUMIFS(Concentrado!G$2:G790, Concentrado!$B$2:$B790,  "="&amp;$A23)</f>
        <v>770</v>
      </c>
    </row>
    <row r="24" spans="1:6" x14ac:dyDescent="0.25">
      <c r="A24" s="7" t="s">
        <v>27</v>
      </c>
      <c r="B24" s="8">
        <f>Concentrado!C24+Concentrado!C48+Concentrado!C72+Concentrado!C96+Concentrado!C120+Concentrado!C144+Concentrado!C168+Concentrado!C192+Concentrado!C216+Concentrado!C240+Concentrado!C264+Concentrado!C288+Concentrado!C312+Concentrado!C336+Concentrado!C360+Concentrado!C384+Concentrado!C408+Concentrado!C432+Concentrado!C456+Concentrado!C480+Concentrado!C504+Concentrado!C528+Concentrado!C552+Concentrado!C576+Concentrado!C600+Concentrado!C624+Concentrado!C648+Concentrado!C672+Concentrado!C696+Concentrado!C720+Concentrado!C744+Concentrado!C768</f>
        <v>1493</v>
      </c>
      <c r="C24" s="8">
        <f>Concentrado!D24+Concentrado!D48+Concentrado!D72+Concentrado!D96+Concentrado!D120+Concentrado!D144+Concentrado!D168+Concentrado!D192+Concentrado!D216+Concentrado!D240+Concentrado!D264+Concentrado!D288+Concentrado!D312+Concentrado!D336+Concentrado!D360+Concentrado!D384+Concentrado!D408+Concentrado!D432+Concentrado!D456+Concentrado!D480+Concentrado!D504+Concentrado!D528+Concentrado!D552+Concentrado!D576+Concentrado!D600+Concentrado!D624+Concentrado!D648+Concentrado!D672+Concentrado!D696+Concentrado!D720+Concentrado!D744+Concentrado!D768</f>
        <v>982</v>
      </c>
      <c r="D24" s="8">
        <f>Concentrado!E24+Concentrado!E48+Concentrado!E72+Concentrado!E96+Concentrado!E120+Concentrado!E144+Concentrado!E168+Concentrado!E192+Concentrado!E216+Concentrado!E240+Concentrado!E264+Concentrado!E288+Concentrado!E312+Concentrado!E336+Concentrado!E360+Concentrado!E384+Concentrado!E408+Concentrado!E432+Concentrado!E456+Concentrado!E480+Concentrado!E504+Concentrado!E528+Concentrado!E552+Concentrado!E576+Concentrado!E600+Concentrado!E624+Concentrado!E648+Concentrado!E672+Concentrado!E696+Concentrado!E720+Concentrado!E744+Concentrado!E768</f>
        <v>0</v>
      </c>
      <c r="E24" s="8">
        <f>Concentrado!F24+Concentrado!F48+Concentrado!F72+Concentrado!F96+Concentrado!F120+Concentrado!F144+Concentrado!F168+Concentrado!F192+Concentrado!F216+Concentrado!F240+Concentrado!F264+Concentrado!F288+Concentrado!F312+Concentrado!F336+Concentrado!F360+Concentrado!F384+Concentrado!F408+Concentrado!F432+Concentrado!F456+Concentrado!F480+Concentrado!F504+Concentrado!F528+Concentrado!F552+Concentrado!F576+Concentrado!F600+Concentrado!F624+Concentrado!F648+Concentrado!F672+Concentrado!F696+Concentrado!F720+Concentrado!F744+Concentrado!F768</f>
        <v>9</v>
      </c>
      <c r="F24" s="8">
        <f>SUMIFS(Concentrado!G$2:G791, Concentrado!$B$2:$B791,  "="&amp;$A24)</f>
        <v>2484</v>
      </c>
    </row>
    <row r="25" spans="1:6" x14ac:dyDescent="0.25">
      <c r="A25" s="7" t="s">
        <v>28</v>
      </c>
      <c r="B25" s="8">
        <f t="shared" ref="B25:D25" si="0">SUM(B2:B24)</f>
        <v>400351</v>
      </c>
      <c r="C25" s="8">
        <f t="shared" si="0"/>
        <v>345424</v>
      </c>
      <c r="D25" s="8">
        <f t="shared" si="0"/>
        <v>18</v>
      </c>
      <c r="E25" s="8">
        <f>SUM(E2:E24)</f>
        <v>456</v>
      </c>
      <c r="F25" s="8">
        <f>SUMIFS(Concentrado!G$2:G769, Concentrado!$B$2:$B769,  "="&amp;$A25)</f>
        <v>746249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"=Nayarit", Concentrado!$B$2:$B769,  "="&amp;$A2)</f>
        <v>31</v>
      </c>
      <c r="C2" s="6">
        <f>SUMIFS(Concentrado!D$2:D769, Concentrado!$A$2:$A769, "=Nayarit", Concentrado!$B$2:$B769,  "="&amp;$A2)</f>
        <v>27</v>
      </c>
      <c r="D2" s="6">
        <f>SUMIFS(Concentrado!E$2:E769, Concentrado!$A$2:$A769, "=Nayarit", Concentrado!$B$2:$B769,  "="&amp;$A2)</f>
        <v>0</v>
      </c>
      <c r="E2" s="6">
        <f>SUMIFS(Concentrado!F$2:F769, Concentrado!$A$2:$A769, "=Nayarit", Concentrado!$B$2:$B769,  "="&amp;$A2)</f>
        <v>1</v>
      </c>
      <c r="F2" s="6">
        <f>SUMIFS(Concentrado!G$2:G769, Concentrado!$A$2:$A769, "=Nayarit", Concentrado!$B$2:$B769,  "="&amp;$A2)</f>
        <v>59</v>
      </c>
    </row>
    <row r="3" spans="1:6" x14ac:dyDescent="0.25">
      <c r="A3" s="5" t="s">
        <v>6</v>
      </c>
      <c r="B3" s="6">
        <f>SUMIFS(Concentrado!C$2:C769, Concentrado!$A$2:$A769, "=Nayarit", Concentrado!$B$2:$B769,  "="&amp;$A3)</f>
        <v>291</v>
      </c>
      <c r="C3" s="6">
        <f>SUMIFS(Concentrado!D$2:D769, Concentrado!$A$2:$A769, "=Nayarit", Concentrado!$B$2:$B769,  "="&amp;$A3)</f>
        <v>198</v>
      </c>
      <c r="D3" s="6">
        <f>SUMIFS(Concentrado!E$2:E769, Concentrado!$A$2:$A769, "=Nayarit", Concentrado!$B$2:$B769,  "="&amp;$A3)</f>
        <v>0</v>
      </c>
      <c r="E3" s="6">
        <f>SUMIFS(Concentrado!F$2:F769, Concentrado!$A$2:$A769, "=Nayarit", Concentrado!$B$2:$B769,  "="&amp;$A3)</f>
        <v>1</v>
      </c>
      <c r="F3" s="6">
        <f>SUMIFS(Concentrado!G$2:G769, Concentrado!$A$2:$A769, "=Nayarit", Concentrado!$B$2:$B769,  "="&amp;$A3)</f>
        <v>490</v>
      </c>
    </row>
    <row r="4" spans="1:6" x14ac:dyDescent="0.25">
      <c r="A4" s="5" t="s">
        <v>15</v>
      </c>
      <c r="B4" s="6">
        <f>SUMIFS(Concentrado!C$2:C769, Concentrado!$A$2:$A769, "=Nayarit", Concentrado!$B$2:$B769,  "="&amp;$A4)</f>
        <v>417</v>
      </c>
      <c r="C4" s="6">
        <f>SUMIFS(Concentrado!D$2:D769, Concentrado!$A$2:$A769, "=Nayarit", Concentrado!$B$2:$B769,  "="&amp;$A4)</f>
        <v>282</v>
      </c>
      <c r="D4" s="6">
        <f>SUMIFS(Concentrado!E$2:E769, Concentrado!$A$2:$A769, "=Nayarit", Concentrado!$B$2:$B769,  "="&amp;$A4)</f>
        <v>0</v>
      </c>
      <c r="E4" s="6">
        <f>SUMIFS(Concentrado!F$2:F769, Concentrado!$A$2:$A769, "=Nayarit", Concentrado!$B$2:$B769,  "="&amp;$A4)</f>
        <v>0</v>
      </c>
      <c r="F4" s="6">
        <f>SUMIFS(Concentrado!G$2:G769, Concentrado!$A$2:$A769, "=Nayarit", Concentrado!$B$2:$B769,  "="&amp;$A4)</f>
        <v>699</v>
      </c>
    </row>
    <row r="5" spans="1:6" x14ac:dyDescent="0.25">
      <c r="A5" s="5" t="s">
        <v>7</v>
      </c>
      <c r="B5" s="6">
        <f>SUMIFS(Concentrado!C$2:C769, Concentrado!$A$2:$A769, "=Nayarit", Concentrado!$B$2:$B769,  "="&amp;$A5)</f>
        <v>512</v>
      </c>
      <c r="C5" s="6">
        <f>SUMIFS(Concentrado!D$2:D769, Concentrado!$A$2:$A769, "=Nayarit", Concentrado!$B$2:$B769,  "="&amp;$A5)</f>
        <v>348</v>
      </c>
      <c r="D5" s="6">
        <f>SUMIFS(Concentrado!E$2:E769, Concentrado!$A$2:$A769, "=Nayarit", Concentrado!$B$2:$B769,  "="&amp;$A5)</f>
        <v>0</v>
      </c>
      <c r="E5" s="6">
        <f>SUMIFS(Concentrado!F$2:F769, Concentrado!$A$2:$A769, "=Nayarit", Concentrado!$B$2:$B769,  "="&amp;$A5)</f>
        <v>1</v>
      </c>
      <c r="F5" s="6">
        <f>SUMIFS(Concentrado!G$2:G769, Concentrado!$A$2:$A769, "=Nayarit", Concentrado!$B$2:$B769,  "="&amp;$A5)</f>
        <v>861</v>
      </c>
    </row>
    <row r="6" spans="1:6" x14ac:dyDescent="0.25">
      <c r="A6" s="5" t="s">
        <v>8</v>
      </c>
      <c r="B6" s="6">
        <f>SUMIFS(Concentrado!C$2:C769, Concentrado!$A$2:$A769, "=Nayarit", Concentrado!$B$2:$B769,  "="&amp;$A6)</f>
        <v>643</v>
      </c>
      <c r="C6" s="6">
        <f>SUMIFS(Concentrado!D$2:D769, Concentrado!$A$2:$A769, "=Nayarit", Concentrado!$B$2:$B769,  "="&amp;$A6)</f>
        <v>409</v>
      </c>
      <c r="D6" s="6">
        <f>SUMIFS(Concentrado!E$2:E769, Concentrado!$A$2:$A769, "=Nayarit", Concentrado!$B$2:$B769,  "="&amp;$A6)</f>
        <v>0</v>
      </c>
      <c r="E6" s="6">
        <f>SUMIFS(Concentrado!F$2:F769, Concentrado!$A$2:$A769, "=Nayarit", Concentrado!$B$2:$B769,  "="&amp;$A6)</f>
        <v>0</v>
      </c>
      <c r="F6" s="6">
        <f>SUMIFS(Concentrado!G$2:G769, Concentrado!$A$2:$A769, "=Nayarit", Concentrado!$B$2:$B769,  "="&amp;$A6)</f>
        <v>1052</v>
      </c>
    </row>
    <row r="7" spans="1:6" x14ac:dyDescent="0.25">
      <c r="A7" s="5" t="s">
        <v>9</v>
      </c>
      <c r="B7" s="6">
        <f>SUMIFS(Concentrado!C$2:C769, Concentrado!$A$2:$A769, "=Nayarit", Concentrado!$B$2:$B769,  "="&amp;$A7)</f>
        <v>551</v>
      </c>
      <c r="C7" s="6">
        <f>SUMIFS(Concentrado!D$2:D769, Concentrado!$A$2:$A769, "=Nayarit", Concentrado!$B$2:$B769,  "="&amp;$A7)</f>
        <v>346</v>
      </c>
      <c r="D7" s="6">
        <f>SUMIFS(Concentrado!E$2:E769, Concentrado!$A$2:$A769, "=Nayarit", Concentrado!$B$2:$B769,  "="&amp;$A7)</f>
        <v>0</v>
      </c>
      <c r="E7" s="6">
        <f>SUMIFS(Concentrado!F$2:F769, Concentrado!$A$2:$A769, "=Nayarit", Concentrado!$B$2:$B769,  "="&amp;$A7)</f>
        <v>1</v>
      </c>
      <c r="F7" s="6">
        <f>SUMIFS(Concentrado!G$2:G769, Concentrado!$A$2:$A769, "=Nayarit", Concentrado!$B$2:$B769,  "="&amp;$A7)</f>
        <v>898</v>
      </c>
    </row>
    <row r="8" spans="1:6" x14ac:dyDescent="0.25">
      <c r="A8" s="5" t="s">
        <v>10</v>
      </c>
      <c r="B8" s="6">
        <f>SUMIFS(Concentrado!C$2:C769, Concentrado!$A$2:$A769, "=Nayarit", Concentrado!$B$2:$B769,  "="&amp;$A8)</f>
        <v>415</v>
      </c>
      <c r="C8" s="6">
        <f>SUMIFS(Concentrado!D$2:D769, Concentrado!$A$2:$A769, "=Nayarit", Concentrado!$B$2:$B769,  "="&amp;$A8)</f>
        <v>325</v>
      </c>
      <c r="D8" s="6">
        <f>SUMIFS(Concentrado!E$2:E769, Concentrado!$A$2:$A769, "=Nayarit", Concentrado!$B$2:$B769,  "="&amp;$A8)</f>
        <v>0</v>
      </c>
      <c r="E8" s="6">
        <f>SUMIFS(Concentrado!F$2:F769, Concentrado!$A$2:$A769, "=Nayarit", Concentrado!$B$2:$B769,  "="&amp;$A8)</f>
        <v>0</v>
      </c>
      <c r="F8" s="6">
        <f>SUMIFS(Concentrado!G$2:G769, Concentrado!$A$2:$A769, "=Nayarit", Concentrado!$B$2:$B769,  "="&amp;$A8)</f>
        <v>740</v>
      </c>
    </row>
    <row r="9" spans="1:6" x14ac:dyDescent="0.25">
      <c r="A9" s="5" t="s">
        <v>11</v>
      </c>
      <c r="B9" s="6">
        <f>SUMIFS(Concentrado!C$2:C769, Concentrado!$A$2:$A769, "=Nayarit", Concentrado!$B$2:$B769,  "="&amp;$A9)</f>
        <v>400</v>
      </c>
      <c r="C9" s="6">
        <f>SUMIFS(Concentrado!D$2:D769, Concentrado!$A$2:$A769, "=Nayarit", Concentrado!$B$2:$B769,  "="&amp;$A9)</f>
        <v>288</v>
      </c>
      <c r="D9" s="6">
        <f>SUMIFS(Concentrado!E$2:E769, Concentrado!$A$2:$A769, "=Nayarit", Concentrado!$B$2:$B769,  "="&amp;$A9)</f>
        <v>0</v>
      </c>
      <c r="E9" s="6">
        <f>SUMIFS(Concentrado!F$2:F769, Concentrado!$A$2:$A769, "=Nayarit", Concentrado!$B$2:$B769,  "="&amp;$A9)</f>
        <v>0</v>
      </c>
      <c r="F9" s="6">
        <f>SUMIFS(Concentrado!G$2:G769, Concentrado!$A$2:$A769, "=Nayarit", Concentrado!$B$2:$B769,  "="&amp;$A9)</f>
        <v>688</v>
      </c>
    </row>
    <row r="10" spans="1:6" x14ac:dyDescent="0.25">
      <c r="A10" s="5" t="s">
        <v>12</v>
      </c>
      <c r="B10" s="6">
        <f>SUMIFS(Concentrado!C$2:C769, Concentrado!$A$2:$A769, "=Nayarit", Concentrado!$B$2:$B769,  "="&amp;$A10)</f>
        <v>339</v>
      </c>
      <c r="C10" s="6">
        <f>SUMIFS(Concentrado!D$2:D769, Concentrado!$A$2:$A769, "=Nayarit", Concentrado!$B$2:$B769,  "="&amp;$A10)</f>
        <v>221</v>
      </c>
      <c r="D10" s="6">
        <f>SUMIFS(Concentrado!E$2:E769, Concentrado!$A$2:$A769, "=Nayarit", Concentrado!$B$2:$B769,  "="&amp;$A10)</f>
        <v>0</v>
      </c>
      <c r="E10" s="6">
        <f>SUMIFS(Concentrado!F$2:F769, Concentrado!$A$2:$A769, "=Nayarit", Concentrado!$B$2:$B769,  "="&amp;$A10)</f>
        <v>0</v>
      </c>
      <c r="F10" s="6">
        <f>SUMIFS(Concentrado!G$2:G769, Concentrado!$A$2:$A769, "=Nayarit", Concentrado!$B$2:$B769,  "="&amp;$A10)</f>
        <v>560</v>
      </c>
    </row>
    <row r="11" spans="1:6" x14ac:dyDescent="0.25">
      <c r="A11" s="5" t="s">
        <v>13</v>
      </c>
      <c r="B11" s="6">
        <f>SUMIFS(Concentrado!C$2:C769, Concentrado!$A$2:$A769, "=Nayarit", Concentrado!$B$2:$B769,  "="&amp;$A11)</f>
        <v>293</v>
      </c>
      <c r="C11" s="6">
        <f>SUMIFS(Concentrado!D$2:D769, Concentrado!$A$2:$A769, "=Nayarit", Concentrado!$B$2:$B769,  "="&amp;$A11)</f>
        <v>213</v>
      </c>
      <c r="D11" s="6">
        <f>SUMIFS(Concentrado!E$2:E769, Concentrado!$A$2:$A769, "=Nayarit", Concentrado!$B$2:$B769,  "="&amp;$A11)</f>
        <v>0</v>
      </c>
      <c r="E11" s="6">
        <f>SUMIFS(Concentrado!F$2:F769, Concentrado!$A$2:$A769, "=Nayarit", Concentrado!$B$2:$B769,  "="&amp;$A11)</f>
        <v>0</v>
      </c>
      <c r="F11" s="6">
        <f>SUMIFS(Concentrado!G$2:G769, Concentrado!$A$2:$A769, "=Nayarit", Concentrado!$B$2:$B769,  "="&amp;$A11)</f>
        <v>506</v>
      </c>
    </row>
    <row r="12" spans="1:6" x14ac:dyDescent="0.25">
      <c r="A12" s="5" t="s">
        <v>14</v>
      </c>
      <c r="B12" s="6">
        <f>SUMIFS(Concentrado!C$2:C769, Concentrado!$A$2:$A769, "=Nayarit", Concentrado!$B$2:$B769,  "="&amp;$A12)</f>
        <v>296</v>
      </c>
      <c r="C12" s="6">
        <f>SUMIFS(Concentrado!D$2:D769, Concentrado!$A$2:$A769, "=Nayarit", Concentrado!$B$2:$B769,  "="&amp;$A12)</f>
        <v>225</v>
      </c>
      <c r="D12" s="6">
        <f>SUMIFS(Concentrado!E$2:E769, Concentrado!$A$2:$A769, "=Nayarit", Concentrado!$B$2:$B769,  "="&amp;$A12)</f>
        <v>0</v>
      </c>
      <c r="E12" s="6">
        <f>SUMIFS(Concentrado!F$2:F769, Concentrado!$A$2:$A769, "=Nayarit", Concentrado!$B$2:$B769,  "="&amp;$A12)</f>
        <v>0</v>
      </c>
      <c r="F12" s="6">
        <f>SUMIFS(Concentrado!G$2:G769, Concentrado!$A$2:$A769, "=Nayarit", Concentrado!$B$2:$B769,  "="&amp;$A12)</f>
        <v>521</v>
      </c>
    </row>
    <row r="13" spans="1:6" x14ac:dyDescent="0.25">
      <c r="A13" s="5" t="s">
        <v>16</v>
      </c>
      <c r="B13" s="6">
        <f>SUMIFS(Concentrado!C$2:C769, Concentrado!$A$2:$A769, "=Nayarit", Concentrado!$B$2:$B769,  "="&amp;$A13)</f>
        <v>264</v>
      </c>
      <c r="C13" s="6">
        <f>SUMIFS(Concentrado!D$2:D769, Concentrado!$A$2:$A769, "=Nayarit", Concentrado!$B$2:$B769,  "="&amp;$A13)</f>
        <v>193</v>
      </c>
      <c r="D13" s="6">
        <f>SUMIFS(Concentrado!E$2:E769, Concentrado!$A$2:$A769, "=Nayarit", Concentrado!$B$2:$B769,  "="&amp;$A13)</f>
        <v>0</v>
      </c>
      <c r="E13" s="6">
        <f>SUMIFS(Concentrado!F$2:F769, Concentrado!$A$2:$A769, "=Nayarit", Concentrado!$B$2:$B769,  "="&amp;$A13)</f>
        <v>0</v>
      </c>
      <c r="F13" s="6">
        <f>SUMIFS(Concentrado!G$2:G769, Concentrado!$A$2:$A769, "=Nayarit", Concentrado!$B$2:$B769,  "="&amp;$A13)</f>
        <v>457</v>
      </c>
    </row>
    <row r="14" spans="1:6" x14ac:dyDescent="0.25">
      <c r="A14" s="5" t="s">
        <v>17</v>
      </c>
      <c r="B14" s="6">
        <f>SUMIFS(Concentrado!C$2:C769, Concentrado!$A$2:$A769, "=Nayarit", Concentrado!$B$2:$B769,  "="&amp;$A14)</f>
        <v>235</v>
      </c>
      <c r="C14" s="6">
        <f>SUMIFS(Concentrado!D$2:D769, Concentrado!$A$2:$A769, "=Nayarit", Concentrado!$B$2:$B769,  "="&amp;$A14)</f>
        <v>159</v>
      </c>
      <c r="D14" s="6">
        <f>SUMIFS(Concentrado!E$2:E769, Concentrado!$A$2:$A769, "=Nayarit", Concentrado!$B$2:$B769,  "="&amp;$A14)</f>
        <v>0</v>
      </c>
      <c r="E14" s="6">
        <f>SUMIFS(Concentrado!F$2:F769, Concentrado!$A$2:$A769, "=Nayarit", Concentrado!$B$2:$B769,  "="&amp;$A14)</f>
        <v>0</v>
      </c>
      <c r="F14" s="6">
        <f>SUMIFS(Concentrado!G$2:G769, Concentrado!$A$2:$A769, "=Nayarit", Concentrado!$B$2:$B769,  "="&amp;$A14)</f>
        <v>394</v>
      </c>
    </row>
    <row r="15" spans="1:6" x14ac:dyDescent="0.25">
      <c r="A15" s="5" t="s">
        <v>18</v>
      </c>
      <c r="B15" s="6">
        <f>SUMIFS(Concentrado!C$2:C769, Concentrado!$A$2:$A769, "=Nayarit", Concentrado!$B$2:$B769,  "="&amp;$A15)</f>
        <v>204</v>
      </c>
      <c r="C15" s="6">
        <f>SUMIFS(Concentrado!D$2:D769, Concentrado!$A$2:$A769, "=Nayarit", Concentrado!$B$2:$B769,  "="&amp;$A15)</f>
        <v>132</v>
      </c>
      <c r="D15" s="6">
        <f>SUMIFS(Concentrado!E$2:E769, Concentrado!$A$2:$A769, "=Nayarit", Concentrado!$B$2:$B769,  "="&amp;$A15)</f>
        <v>0</v>
      </c>
      <c r="E15" s="6">
        <f>SUMIFS(Concentrado!F$2:F769, Concentrado!$A$2:$A769, "=Nayarit", Concentrado!$B$2:$B769,  "="&amp;$A15)</f>
        <v>0</v>
      </c>
      <c r="F15" s="6">
        <f>SUMIFS(Concentrado!G$2:G769, Concentrado!$A$2:$A769, "=Nayarit", Concentrado!$B$2:$B769,  "="&amp;$A15)</f>
        <v>336</v>
      </c>
    </row>
    <row r="16" spans="1:6" x14ac:dyDescent="0.25">
      <c r="A16" s="5" t="s">
        <v>19</v>
      </c>
      <c r="B16" s="6">
        <f>SUMIFS(Concentrado!C$2:C769, Concentrado!$A$2:$A769, "=Nayarit", Concentrado!$B$2:$B769,  "="&amp;$A16)</f>
        <v>127</v>
      </c>
      <c r="C16" s="6">
        <f>SUMIFS(Concentrado!D$2:D769, Concentrado!$A$2:$A769, "=Nayarit", Concentrado!$B$2:$B769,  "="&amp;$A16)</f>
        <v>101</v>
      </c>
      <c r="D16" s="6">
        <f>SUMIFS(Concentrado!E$2:E769, Concentrado!$A$2:$A769, "=Nayarit", Concentrado!$B$2:$B769,  "="&amp;$A16)</f>
        <v>0</v>
      </c>
      <c r="E16" s="6">
        <f>SUMIFS(Concentrado!F$2:F769, Concentrado!$A$2:$A769, "=Nayarit", Concentrado!$B$2:$B769,  "="&amp;$A16)</f>
        <v>1</v>
      </c>
      <c r="F16" s="6">
        <f>SUMIFS(Concentrado!G$2:G769, Concentrado!$A$2:$A769, "=Nayarit", Concentrado!$B$2:$B769,  "="&amp;$A16)</f>
        <v>229</v>
      </c>
    </row>
    <row r="17" spans="1:6" x14ac:dyDescent="0.25">
      <c r="A17" s="5" t="s">
        <v>20</v>
      </c>
      <c r="B17" s="6">
        <f>SUMIFS(Concentrado!C$2:C769, Concentrado!$A$2:$A769, "=Nayarit", Concentrado!$B$2:$B769,  "="&amp;$A17)</f>
        <v>90</v>
      </c>
      <c r="C17" s="6">
        <f>SUMIFS(Concentrado!D$2:D769, Concentrado!$A$2:$A769, "=Nayarit", Concentrado!$B$2:$B769,  "="&amp;$A17)</f>
        <v>65</v>
      </c>
      <c r="D17" s="6">
        <f>SUMIFS(Concentrado!E$2:E769, Concentrado!$A$2:$A769, "=Nayarit", Concentrado!$B$2:$B769,  "="&amp;$A17)</f>
        <v>0</v>
      </c>
      <c r="E17" s="6">
        <f>SUMIFS(Concentrado!F$2:F769, Concentrado!$A$2:$A769, "=Nayarit", Concentrado!$B$2:$B769,  "="&amp;$A17)</f>
        <v>0</v>
      </c>
      <c r="F17" s="6">
        <f>SUMIFS(Concentrado!G$2:G769, Concentrado!$A$2:$A769, "=Nayarit", Concentrado!$B$2:$B769,  "="&amp;$A17)</f>
        <v>155</v>
      </c>
    </row>
    <row r="18" spans="1:6" x14ac:dyDescent="0.25">
      <c r="A18" s="5" t="s">
        <v>21</v>
      </c>
      <c r="B18" s="6">
        <f>SUMIFS(Concentrado!C$2:C769, Concentrado!$A$2:$A769, "=Nayarit", Concentrado!$B$2:$B769,  "="&amp;$A18)</f>
        <v>62</v>
      </c>
      <c r="C18" s="6">
        <f>SUMIFS(Concentrado!D$2:D769, Concentrado!$A$2:$A769, "=Nayarit", Concentrado!$B$2:$B769,  "="&amp;$A18)</f>
        <v>80</v>
      </c>
      <c r="D18" s="6">
        <f>SUMIFS(Concentrado!E$2:E769, Concentrado!$A$2:$A769, "=Nayarit", Concentrado!$B$2:$B769,  "="&amp;$A18)</f>
        <v>0</v>
      </c>
      <c r="E18" s="6">
        <f>SUMIFS(Concentrado!F$2:F769, Concentrado!$A$2:$A769, "=Nayarit", Concentrado!$B$2:$B769,  "="&amp;$A18)</f>
        <v>0</v>
      </c>
      <c r="F18" s="6">
        <f>SUMIFS(Concentrado!G$2:G769, Concentrado!$A$2:$A769, "=Nayarit", Concentrado!$B$2:$B769,  "="&amp;$A18)</f>
        <v>142</v>
      </c>
    </row>
    <row r="19" spans="1:6" x14ac:dyDescent="0.25">
      <c r="A19" s="5" t="s">
        <v>22</v>
      </c>
      <c r="B19" s="6">
        <f>SUMIFS(Concentrado!C$2:C769, Concentrado!$A$2:$A769, "=Nayarit", Concentrado!$B$2:$B769,  "="&amp;$A19)</f>
        <v>47</v>
      </c>
      <c r="C19" s="6">
        <f>SUMIFS(Concentrado!D$2:D769, Concentrado!$A$2:$A769, "=Nayarit", Concentrado!$B$2:$B769,  "="&amp;$A19)</f>
        <v>61</v>
      </c>
      <c r="D19" s="6">
        <f>SUMIFS(Concentrado!E$2:E769, Concentrado!$A$2:$A769, "=Nayarit", Concentrado!$B$2:$B769,  "="&amp;$A19)</f>
        <v>0</v>
      </c>
      <c r="E19" s="6">
        <f>SUMIFS(Concentrado!F$2:F769, Concentrado!$A$2:$A769, "=Nayarit", Concentrado!$B$2:$B769,  "="&amp;$A19)</f>
        <v>0</v>
      </c>
      <c r="F19" s="6">
        <f>SUMIFS(Concentrado!G$2:G769, Concentrado!$A$2:$A769, "=Nayarit", Concentrado!$B$2:$B769,  "="&amp;$A19)</f>
        <v>108</v>
      </c>
    </row>
    <row r="20" spans="1:6" x14ac:dyDescent="0.25">
      <c r="A20" s="5" t="s">
        <v>23</v>
      </c>
      <c r="B20" s="6">
        <f>SUMIFS(Concentrado!C$2:C769, Concentrado!$A$2:$A769, "=Nayarit", Concentrado!$B$2:$B769,  "="&amp;$A20)</f>
        <v>25</v>
      </c>
      <c r="C20" s="6">
        <f>SUMIFS(Concentrado!D$2:D769, Concentrado!$A$2:$A769, "=Nayarit", Concentrado!$B$2:$B769,  "="&amp;$A20)</f>
        <v>30</v>
      </c>
      <c r="D20" s="6">
        <f>SUMIFS(Concentrado!E$2:E769, Concentrado!$A$2:$A769, "=Nayarit", Concentrado!$B$2:$B769,  "="&amp;$A20)</f>
        <v>0</v>
      </c>
      <c r="E20" s="6">
        <f>SUMIFS(Concentrado!F$2:F769, Concentrado!$A$2:$A769, "=Nayarit", Concentrado!$B$2:$B769,  "="&amp;$A20)</f>
        <v>0</v>
      </c>
      <c r="F20" s="6">
        <f>SUMIFS(Concentrado!G$2:G769, Concentrado!$A$2:$A769, "=Nayarit", Concentrado!$B$2:$B769,  "="&amp;$A20)</f>
        <v>55</v>
      </c>
    </row>
    <row r="21" spans="1:6" x14ac:dyDescent="0.25">
      <c r="A21" s="5" t="s">
        <v>24</v>
      </c>
      <c r="B21" s="6">
        <f>SUMIFS(Concentrado!C$2:C769, Concentrado!$A$2:$A769, "=Nayarit", Concentrado!$B$2:$B769,  "="&amp;$A21)</f>
        <v>17</v>
      </c>
      <c r="C21" s="6">
        <f>SUMIFS(Concentrado!D$2:D769, Concentrado!$A$2:$A769, "=Nayarit", Concentrado!$B$2:$B769,  "="&amp;$A21)</f>
        <v>9</v>
      </c>
      <c r="D21" s="6">
        <f>SUMIFS(Concentrado!E$2:E769, Concentrado!$A$2:$A769, "=Nayarit", Concentrado!$B$2:$B769,  "="&amp;$A21)</f>
        <v>0</v>
      </c>
      <c r="E21" s="6">
        <f>SUMIFS(Concentrado!F$2:F769, Concentrado!$A$2:$A769, "=Nayarit", Concentrado!$B$2:$B769,  "="&amp;$A21)</f>
        <v>0</v>
      </c>
      <c r="F21" s="6">
        <f>SUMIFS(Concentrado!G$2:G769, Concentrado!$A$2:$A769, "=Nayarit", Concentrado!$B$2:$B769,  "="&amp;$A21)</f>
        <v>26</v>
      </c>
    </row>
    <row r="22" spans="1:6" x14ac:dyDescent="0.25">
      <c r="A22" s="5" t="s">
        <v>25</v>
      </c>
      <c r="B22" s="6">
        <f>SUMIFS(Concentrado!C$2:C769, Concentrado!$A$2:$A769, "=Nayarit", Concentrado!$B$2:$B769,  "="&amp;$A22)</f>
        <v>6</v>
      </c>
      <c r="C22" s="6">
        <f>SUMIFS(Concentrado!D$2:D769, Concentrado!$A$2:$A769, "=Nayarit", Concentrado!$B$2:$B769,  "="&amp;$A22)</f>
        <v>6</v>
      </c>
      <c r="D22" s="6">
        <f>SUMIFS(Concentrado!E$2:E769, Concentrado!$A$2:$A769, "=Nayarit", Concentrado!$B$2:$B769,  "="&amp;$A22)</f>
        <v>0</v>
      </c>
      <c r="E22" s="6">
        <f>SUMIFS(Concentrado!F$2:F769, Concentrado!$A$2:$A769, "=Nayarit", Concentrado!$B$2:$B769,  "="&amp;$A22)</f>
        <v>0</v>
      </c>
      <c r="F22" s="6">
        <f>SUMIFS(Concentrado!G$2:G769, Concentrado!$A$2:$A769, "=Nayarit", Concentrado!$B$2:$B769,  "="&amp;$A22)</f>
        <v>12</v>
      </c>
    </row>
    <row r="23" spans="1:6" x14ac:dyDescent="0.25">
      <c r="A23" s="5" t="s">
        <v>34</v>
      </c>
      <c r="B23" s="6">
        <f>SUMIFS(Concentrado!C$2:C769, Concentrado!$A$2:$A769, "=Nayarit", Concentrado!$B$2:$B769,  "="&amp;$A23)</f>
        <v>0</v>
      </c>
      <c r="C23" s="6">
        <f>SUMIFS(Concentrado!D$2:D769, Concentrado!$A$2:$A769, "=Nayarit", Concentrado!$B$2:$B769,  "="&amp;$A23)</f>
        <v>0</v>
      </c>
      <c r="D23" s="6">
        <f>SUMIFS(Concentrado!E$2:E769, Concentrado!$A$2:$A769, "=Nayarit", Concentrado!$B$2:$B769,  "="&amp;$A23)</f>
        <v>0</v>
      </c>
      <c r="E23" s="6">
        <f>SUMIFS(Concentrado!F$2:F769, Concentrado!$A$2:$A769, "=Nayarit", Concentrado!$B$2:$B769,  "="&amp;$A23)</f>
        <v>0</v>
      </c>
      <c r="F23" s="6">
        <f>SUMIFS(Concentrado!G$2:G769, Concentrado!$A$2:$A769, "=Nayarit",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"=Nayarit", Concentrado!$B$2:$B769,  "="&amp;$A24)</f>
        <v>9</v>
      </c>
      <c r="C24" s="6">
        <f>SUMIFS(Concentrado!D$2:D769, Concentrado!$A$2:$A769, "=Nayarit", Concentrado!$B$2:$B769,  "="&amp;$A24)</f>
        <v>4</v>
      </c>
      <c r="D24" s="6">
        <f>SUMIFS(Concentrado!E$2:E769, Concentrado!$A$2:$A769, "=Nayarit", Concentrado!$B$2:$B769,  "="&amp;$A24)</f>
        <v>0</v>
      </c>
      <c r="E24" s="6">
        <f>SUMIFS(Concentrado!F$2:F769, Concentrado!$A$2:$A769, "=Nayarit", Concentrado!$B$2:$B769,  "="&amp;$A24)</f>
        <v>0</v>
      </c>
      <c r="F24" s="6">
        <f>SUMIFS(Concentrado!G$2:G769, Concentrado!$A$2:$A769, "=Nayarit", Concentrado!$B$2:$B769,  "="&amp;$A24)</f>
        <v>13</v>
      </c>
    </row>
    <row r="25" spans="1:6" x14ac:dyDescent="0.25">
      <c r="A25" s="7" t="s">
        <v>28</v>
      </c>
      <c r="B25" s="8">
        <f>SUMIFS(Concentrado!C$2:C769, Concentrado!$A$2:$A769, "=Nayarit", Concentrado!$B$2:$B769,  "="&amp;$A25)</f>
        <v>5275</v>
      </c>
      <c r="C25" s="8">
        <f>SUMIFS(Concentrado!D$2:D769, Concentrado!$A$2:$A769, "=Nayarit", Concentrado!$B$2:$B769,  "="&amp;$A25)</f>
        <v>3724</v>
      </c>
      <c r="D25" s="8">
        <f>SUMIFS(Concentrado!E$2:E769, Concentrado!$A$2:$A769, "=Nayarit", Concentrado!$B$2:$B769,  "="&amp;$A25)</f>
        <v>0</v>
      </c>
      <c r="E25" s="8">
        <f>SUMIFS(Concentrado!F$2:F769, Concentrado!$A$2:$A769, "=Nayarit", Concentrado!$B$2:$B769,  "="&amp;$A25)</f>
        <v>5</v>
      </c>
      <c r="F25" s="8">
        <f>SUMIFS(Concentrado!G$2:G769, Concentrado!$A$2:$A769, "=Nayarit", Concentrado!$B$2:$B769,  "="&amp;$A25)</f>
        <v>9004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"=Nuevo León", Concentrado!$B$2:$B769,  "="&amp;$A2)</f>
        <v>8</v>
      </c>
      <c r="C2" s="6">
        <f>SUMIFS(Concentrado!D$2:D769, Concentrado!$A$2:$A769, "=Nuevo León", Concentrado!$B$2:$B769,  "="&amp;$A2)</f>
        <v>11</v>
      </c>
      <c r="D2" s="6">
        <f>SUMIFS(Concentrado!E$2:E769, Concentrado!$A$2:$A769, "=Nuevo León", Concentrado!$B$2:$B769,  "="&amp;$A2)</f>
        <v>0</v>
      </c>
      <c r="E2" s="6">
        <f>SUMIFS(Concentrado!F$2:F769, Concentrado!$A$2:$A769, "=Nuevo León", Concentrado!$B$2:$B769,  "="&amp;$A2)</f>
        <v>0</v>
      </c>
      <c r="F2" s="6">
        <f>SUMIFS(Concentrado!G$2:G769, Concentrado!$A$2:$A769, "=Nuevo León", Concentrado!$B$2:$B769,  "="&amp;$A2)</f>
        <v>19</v>
      </c>
    </row>
    <row r="3" spans="1:6" x14ac:dyDescent="0.25">
      <c r="A3" s="5" t="s">
        <v>6</v>
      </c>
      <c r="B3" s="6">
        <f>SUMIFS(Concentrado!C$2:C769, Concentrado!$A$2:$A769, "=Nuevo León", Concentrado!$B$2:$B769,  "="&amp;$A3)</f>
        <v>75</v>
      </c>
      <c r="C3" s="6">
        <f>SUMIFS(Concentrado!D$2:D769, Concentrado!$A$2:$A769, "=Nuevo León", Concentrado!$B$2:$B769,  "="&amp;$A3)</f>
        <v>102</v>
      </c>
      <c r="D3" s="6">
        <f>SUMIFS(Concentrado!E$2:E769, Concentrado!$A$2:$A769, "=Nuevo León", Concentrado!$B$2:$B769,  "="&amp;$A3)</f>
        <v>0</v>
      </c>
      <c r="E3" s="6">
        <f>SUMIFS(Concentrado!F$2:F769, Concentrado!$A$2:$A769, "=Nuevo León", Concentrado!$B$2:$B769,  "="&amp;$A3)</f>
        <v>0</v>
      </c>
      <c r="F3" s="6">
        <f>SUMIFS(Concentrado!G$2:G769, Concentrado!$A$2:$A769, "=Nuevo León", Concentrado!$B$2:$B769,  "="&amp;$A3)</f>
        <v>177</v>
      </c>
    </row>
    <row r="4" spans="1:6" x14ac:dyDescent="0.25">
      <c r="A4" s="5" t="s">
        <v>15</v>
      </c>
      <c r="B4" s="6">
        <f>SUMIFS(Concentrado!C$2:C769, Concentrado!$A$2:$A769, "=Nuevo León", Concentrado!$B$2:$B769,  "="&amp;$A4)</f>
        <v>108</v>
      </c>
      <c r="C4" s="6">
        <f>SUMIFS(Concentrado!D$2:D769, Concentrado!$A$2:$A769, "=Nuevo León", Concentrado!$B$2:$B769,  "="&amp;$A4)</f>
        <v>120</v>
      </c>
      <c r="D4" s="6">
        <f>SUMIFS(Concentrado!E$2:E769, Concentrado!$A$2:$A769, "=Nuevo León", Concentrado!$B$2:$B769,  "="&amp;$A4)</f>
        <v>0</v>
      </c>
      <c r="E4" s="6">
        <f>SUMIFS(Concentrado!F$2:F769, Concentrado!$A$2:$A769, "=Nuevo León", Concentrado!$B$2:$B769,  "="&amp;$A4)</f>
        <v>0</v>
      </c>
      <c r="F4" s="6">
        <f>SUMIFS(Concentrado!G$2:G769, Concentrado!$A$2:$A769, "=Nuevo León", Concentrado!$B$2:$B769,  "="&amp;$A4)</f>
        <v>228</v>
      </c>
    </row>
    <row r="5" spans="1:6" x14ac:dyDescent="0.25">
      <c r="A5" s="5" t="s">
        <v>7</v>
      </c>
      <c r="B5" s="6">
        <f>SUMIFS(Concentrado!C$2:C769, Concentrado!$A$2:$A769, "=Nuevo León", Concentrado!$B$2:$B769,  "="&amp;$A5)</f>
        <v>96</v>
      </c>
      <c r="C5" s="6">
        <f>SUMIFS(Concentrado!D$2:D769, Concentrado!$A$2:$A769, "=Nuevo León", Concentrado!$B$2:$B769,  "="&amp;$A5)</f>
        <v>238</v>
      </c>
      <c r="D5" s="6">
        <f>SUMIFS(Concentrado!E$2:E769, Concentrado!$A$2:$A769, "=Nuevo León", Concentrado!$B$2:$B769,  "="&amp;$A5)</f>
        <v>0</v>
      </c>
      <c r="E5" s="6">
        <f>SUMIFS(Concentrado!F$2:F769, Concentrado!$A$2:$A769, "=Nuevo León", Concentrado!$B$2:$B769,  "="&amp;$A5)</f>
        <v>0</v>
      </c>
      <c r="F5" s="6">
        <f>SUMIFS(Concentrado!G$2:G769, Concentrado!$A$2:$A769, "=Nuevo León", Concentrado!$B$2:$B769,  "="&amp;$A5)</f>
        <v>334</v>
      </c>
    </row>
    <row r="6" spans="1:6" x14ac:dyDescent="0.25">
      <c r="A6" s="5" t="s">
        <v>8</v>
      </c>
      <c r="B6" s="6">
        <f>SUMIFS(Concentrado!C$2:C769, Concentrado!$A$2:$A769, "=Nuevo León", Concentrado!$B$2:$B769,  "="&amp;$A6)</f>
        <v>186</v>
      </c>
      <c r="C6" s="6">
        <f>SUMIFS(Concentrado!D$2:D769, Concentrado!$A$2:$A769, "=Nuevo León", Concentrado!$B$2:$B769,  "="&amp;$A6)</f>
        <v>385</v>
      </c>
      <c r="D6" s="6">
        <f>SUMIFS(Concentrado!E$2:E769, Concentrado!$A$2:$A769, "=Nuevo León", Concentrado!$B$2:$B769,  "="&amp;$A6)</f>
        <v>0</v>
      </c>
      <c r="E6" s="6">
        <f>SUMIFS(Concentrado!F$2:F769, Concentrado!$A$2:$A769, "=Nuevo León", Concentrado!$B$2:$B769,  "="&amp;$A6)</f>
        <v>0</v>
      </c>
      <c r="F6" s="6">
        <f>SUMIFS(Concentrado!G$2:G769, Concentrado!$A$2:$A769, "=Nuevo León", Concentrado!$B$2:$B769,  "="&amp;$A6)</f>
        <v>571</v>
      </c>
    </row>
    <row r="7" spans="1:6" x14ac:dyDescent="0.25">
      <c r="A7" s="5" t="s">
        <v>9</v>
      </c>
      <c r="B7" s="6">
        <f>SUMIFS(Concentrado!C$2:C769, Concentrado!$A$2:$A769, "=Nuevo León", Concentrado!$B$2:$B769,  "="&amp;$A7)</f>
        <v>139</v>
      </c>
      <c r="C7" s="6">
        <f>SUMIFS(Concentrado!D$2:D769, Concentrado!$A$2:$A769, "=Nuevo León", Concentrado!$B$2:$B769,  "="&amp;$A7)</f>
        <v>276</v>
      </c>
      <c r="D7" s="6">
        <f>SUMIFS(Concentrado!E$2:E769, Concentrado!$A$2:$A769, "=Nuevo León", Concentrado!$B$2:$B769,  "="&amp;$A7)</f>
        <v>0</v>
      </c>
      <c r="E7" s="6">
        <f>SUMIFS(Concentrado!F$2:F769, Concentrado!$A$2:$A769, "=Nuevo León", Concentrado!$B$2:$B769,  "="&amp;$A7)</f>
        <v>0</v>
      </c>
      <c r="F7" s="6">
        <f>SUMIFS(Concentrado!G$2:G769, Concentrado!$A$2:$A769, "=Nuevo León", Concentrado!$B$2:$B769,  "="&amp;$A7)</f>
        <v>415</v>
      </c>
    </row>
    <row r="8" spans="1:6" x14ac:dyDescent="0.25">
      <c r="A8" s="5" t="s">
        <v>10</v>
      </c>
      <c r="B8" s="6">
        <f>SUMIFS(Concentrado!C$2:C769, Concentrado!$A$2:$A769, "=Nuevo León", Concentrado!$B$2:$B769,  "="&amp;$A8)</f>
        <v>98</v>
      </c>
      <c r="C8" s="6">
        <f>SUMIFS(Concentrado!D$2:D769, Concentrado!$A$2:$A769, "=Nuevo León", Concentrado!$B$2:$B769,  "="&amp;$A8)</f>
        <v>189</v>
      </c>
      <c r="D8" s="6">
        <f>SUMIFS(Concentrado!E$2:E769, Concentrado!$A$2:$A769, "=Nuevo León", Concentrado!$B$2:$B769,  "="&amp;$A8)</f>
        <v>0</v>
      </c>
      <c r="E8" s="6">
        <f>SUMIFS(Concentrado!F$2:F769, Concentrado!$A$2:$A769, "=Nuevo León", Concentrado!$B$2:$B769,  "="&amp;$A8)</f>
        <v>0</v>
      </c>
      <c r="F8" s="6">
        <f>SUMIFS(Concentrado!G$2:G769, Concentrado!$A$2:$A769, "=Nuevo León", Concentrado!$B$2:$B769,  "="&amp;$A8)</f>
        <v>287</v>
      </c>
    </row>
    <row r="9" spans="1:6" x14ac:dyDescent="0.25">
      <c r="A9" s="5" t="s">
        <v>11</v>
      </c>
      <c r="B9" s="6">
        <f>SUMIFS(Concentrado!C$2:C769, Concentrado!$A$2:$A769, "=Nuevo León", Concentrado!$B$2:$B769,  "="&amp;$A9)</f>
        <v>77</v>
      </c>
      <c r="C9" s="6">
        <f>SUMIFS(Concentrado!D$2:D769, Concentrado!$A$2:$A769, "=Nuevo León", Concentrado!$B$2:$B769,  "="&amp;$A9)</f>
        <v>130</v>
      </c>
      <c r="D9" s="6">
        <f>SUMIFS(Concentrado!E$2:E769, Concentrado!$A$2:$A769, "=Nuevo León", Concentrado!$B$2:$B769,  "="&amp;$A9)</f>
        <v>0</v>
      </c>
      <c r="E9" s="6">
        <f>SUMIFS(Concentrado!F$2:F769, Concentrado!$A$2:$A769, "=Nuevo León", Concentrado!$B$2:$B769,  "="&amp;$A9)</f>
        <v>0</v>
      </c>
      <c r="F9" s="6">
        <f>SUMIFS(Concentrado!G$2:G769, Concentrado!$A$2:$A769, "=Nuevo León", Concentrado!$B$2:$B769,  "="&amp;$A9)</f>
        <v>207</v>
      </c>
    </row>
    <row r="10" spans="1:6" x14ac:dyDescent="0.25">
      <c r="A10" s="5" t="s">
        <v>12</v>
      </c>
      <c r="B10" s="6">
        <f>SUMIFS(Concentrado!C$2:C769, Concentrado!$A$2:$A769, "=Nuevo León", Concentrado!$B$2:$B769,  "="&amp;$A10)</f>
        <v>67</v>
      </c>
      <c r="C10" s="6">
        <f>SUMIFS(Concentrado!D$2:D769, Concentrado!$A$2:$A769, "=Nuevo León", Concentrado!$B$2:$B769,  "="&amp;$A10)</f>
        <v>121</v>
      </c>
      <c r="D10" s="6">
        <f>SUMIFS(Concentrado!E$2:E769, Concentrado!$A$2:$A769, "=Nuevo León", Concentrado!$B$2:$B769,  "="&amp;$A10)</f>
        <v>0</v>
      </c>
      <c r="E10" s="6">
        <f>SUMIFS(Concentrado!F$2:F769, Concentrado!$A$2:$A769, "=Nuevo León", Concentrado!$B$2:$B769,  "="&amp;$A10)</f>
        <v>0</v>
      </c>
      <c r="F10" s="6">
        <f>SUMIFS(Concentrado!G$2:G769, Concentrado!$A$2:$A769, "=Nuevo León", Concentrado!$B$2:$B769,  "="&amp;$A10)</f>
        <v>188</v>
      </c>
    </row>
    <row r="11" spans="1:6" x14ac:dyDescent="0.25">
      <c r="A11" s="5" t="s">
        <v>13</v>
      </c>
      <c r="B11" s="6">
        <f>SUMIFS(Concentrado!C$2:C769, Concentrado!$A$2:$A769, "=Nuevo León", Concentrado!$B$2:$B769,  "="&amp;$A11)</f>
        <v>69</v>
      </c>
      <c r="C11" s="6">
        <f>SUMIFS(Concentrado!D$2:D769, Concentrado!$A$2:$A769, "=Nuevo León", Concentrado!$B$2:$B769,  "="&amp;$A11)</f>
        <v>101</v>
      </c>
      <c r="D11" s="6">
        <f>SUMIFS(Concentrado!E$2:E769, Concentrado!$A$2:$A769, "=Nuevo León", Concentrado!$B$2:$B769,  "="&amp;$A11)</f>
        <v>0</v>
      </c>
      <c r="E11" s="6">
        <f>SUMIFS(Concentrado!F$2:F769, Concentrado!$A$2:$A769, "=Nuevo León", Concentrado!$B$2:$B769,  "="&amp;$A11)</f>
        <v>0</v>
      </c>
      <c r="F11" s="6">
        <f>SUMIFS(Concentrado!G$2:G769, Concentrado!$A$2:$A769, "=Nuevo León", Concentrado!$B$2:$B769,  "="&amp;$A11)</f>
        <v>170</v>
      </c>
    </row>
    <row r="12" spans="1:6" x14ac:dyDescent="0.25">
      <c r="A12" s="5" t="s">
        <v>14</v>
      </c>
      <c r="B12" s="6">
        <f>SUMIFS(Concentrado!C$2:C769, Concentrado!$A$2:$A769, "=Nuevo León", Concentrado!$B$2:$B769,  "="&amp;$A12)</f>
        <v>60</v>
      </c>
      <c r="C12" s="6">
        <f>SUMIFS(Concentrado!D$2:D769, Concentrado!$A$2:$A769, "=Nuevo León", Concentrado!$B$2:$B769,  "="&amp;$A12)</f>
        <v>88</v>
      </c>
      <c r="D12" s="6">
        <f>SUMIFS(Concentrado!E$2:E769, Concentrado!$A$2:$A769, "=Nuevo León", Concentrado!$B$2:$B769,  "="&amp;$A12)</f>
        <v>0</v>
      </c>
      <c r="E12" s="6">
        <f>SUMIFS(Concentrado!F$2:F769, Concentrado!$A$2:$A769, "=Nuevo León", Concentrado!$B$2:$B769,  "="&amp;$A12)</f>
        <v>0</v>
      </c>
      <c r="F12" s="6">
        <f>SUMIFS(Concentrado!G$2:G769, Concentrado!$A$2:$A769, "=Nuevo León", Concentrado!$B$2:$B769,  "="&amp;$A12)</f>
        <v>148</v>
      </c>
    </row>
    <row r="13" spans="1:6" x14ac:dyDescent="0.25">
      <c r="A13" s="5" t="s">
        <v>16</v>
      </c>
      <c r="B13" s="6">
        <f>SUMIFS(Concentrado!C$2:C769, Concentrado!$A$2:$A769, "=Nuevo León", Concentrado!$B$2:$B769,  "="&amp;$A13)</f>
        <v>61</v>
      </c>
      <c r="C13" s="6">
        <f>SUMIFS(Concentrado!D$2:D769, Concentrado!$A$2:$A769, "=Nuevo León", Concentrado!$B$2:$B769,  "="&amp;$A13)</f>
        <v>69</v>
      </c>
      <c r="D13" s="6">
        <f>SUMIFS(Concentrado!E$2:E769, Concentrado!$A$2:$A769, "=Nuevo León", Concentrado!$B$2:$B769,  "="&amp;$A13)</f>
        <v>0</v>
      </c>
      <c r="E13" s="6">
        <f>SUMIFS(Concentrado!F$2:F769, Concentrado!$A$2:$A769, "=Nuevo León", Concentrado!$B$2:$B769,  "="&amp;$A13)</f>
        <v>0</v>
      </c>
      <c r="F13" s="6">
        <f>SUMIFS(Concentrado!G$2:G769, Concentrado!$A$2:$A769, "=Nuevo León", Concentrado!$B$2:$B769,  "="&amp;$A13)</f>
        <v>130</v>
      </c>
    </row>
    <row r="14" spans="1:6" x14ac:dyDescent="0.25">
      <c r="A14" s="5" t="s">
        <v>17</v>
      </c>
      <c r="B14" s="6">
        <f>SUMIFS(Concentrado!C$2:C769, Concentrado!$A$2:$A769, "=Nuevo León", Concentrado!$B$2:$B769,  "="&amp;$A14)</f>
        <v>31</v>
      </c>
      <c r="C14" s="6">
        <f>SUMIFS(Concentrado!D$2:D769, Concentrado!$A$2:$A769, "=Nuevo León", Concentrado!$B$2:$B769,  "="&amp;$A14)</f>
        <v>42</v>
      </c>
      <c r="D14" s="6">
        <f>SUMIFS(Concentrado!E$2:E769, Concentrado!$A$2:$A769, "=Nuevo León", Concentrado!$B$2:$B769,  "="&amp;$A14)</f>
        <v>0</v>
      </c>
      <c r="E14" s="6">
        <f>SUMIFS(Concentrado!F$2:F769, Concentrado!$A$2:$A769, "=Nuevo León", Concentrado!$B$2:$B769,  "="&amp;$A14)</f>
        <v>0</v>
      </c>
      <c r="F14" s="6">
        <f>SUMIFS(Concentrado!G$2:G769, Concentrado!$A$2:$A769, "=Nuevo León", Concentrado!$B$2:$B769,  "="&amp;$A14)</f>
        <v>73</v>
      </c>
    </row>
    <row r="15" spans="1:6" x14ac:dyDescent="0.25">
      <c r="A15" s="5" t="s">
        <v>18</v>
      </c>
      <c r="B15" s="6">
        <f>SUMIFS(Concentrado!C$2:C769, Concentrado!$A$2:$A769, "=Nuevo León", Concentrado!$B$2:$B769,  "="&amp;$A15)</f>
        <v>24</v>
      </c>
      <c r="C15" s="6">
        <f>SUMIFS(Concentrado!D$2:D769, Concentrado!$A$2:$A769, "=Nuevo León", Concentrado!$B$2:$B769,  "="&amp;$A15)</f>
        <v>28</v>
      </c>
      <c r="D15" s="6">
        <f>SUMIFS(Concentrado!E$2:E769, Concentrado!$A$2:$A769, "=Nuevo León", Concentrado!$B$2:$B769,  "="&amp;$A15)</f>
        <v>0</v>
      </c>
      <c r="E15" s="6">
        <f>SUMIFS(Concentrado!F$2:F769, Concentrado!$A$2:$A769, "=Nuevo León", Concentrado!$B$2:$B769,  "="&amp;$A15)</f>
        <v>0</v>
      </c>
      <c r="F15" s="6">
        <f>SUMIFS(Concentrado!G$2:G769, Concentrado!$A$2:$A769, "=Nuevo León", Concentrado!$B$2:$B769,  "="&amp;$A15)</f>
        <v>52</v>
      </c>
    </row>
    <row r="16" spans="1:6" x14ac:dyDescent="0.25">
      <c r="A16" s="5" t="s">
        <v>19</v>
      </c>
      <c r="B16" s="6">
        <f>SUMIFS(Concentrado!C$2:C769, Concentrado!$A$2:$A769, "=Nuevo León", Concentrado!$B$2:$B769,  "="&amp;$A16)</f>
        <v>18</v>
      </c>
      <c r="C16" s="6">
        <f>SUMIFS(Concentrado!D$2:D769, Concentrado!$A$2:$A769, "=Nuevo León", Concentrado!$B$2:$B769,  "="&amp;$A16)</f>
        <v>28</v>
      </c>
      <c r="D16" s="6">
        <f>SUMIFS(Concentrado!E$2:E769, Concentrado!$A$2:$A769, "=Nuevo León", Concentrado!$B$2:$B769,  "="&amp;$A16)</f>
        <v>0</v>
      </c>
      <c r="E16" s="6">
        <f>SUMIFS(Concentrado!F$2:F769, Concentrado!$A$2:$A769, "=Nuevo León", Concentrado!$B$2:$B769,  "="&amp;$A16)</f>
        <v>0</v>
      </c>
      <c r="F16" s="6">
        <f>SUMIFS(Concentrado!G$2:G769, Concentrado!$A$2:$A769, "=Nuevo León", Concentrado!$B$2:$B769,  "="&amp;$A16)</f>
        <v>46</v>
      </c>
    </row>
    <row r="17" spans="1:6" x14ac:dyDescent="0.25">
      <c r="A17" s="5" t="s">
        <v>20</v>
      </c>
      <c r="B17" s="6">
        <f>SUMIFS(Concentrado!C$2:C769, Concentrado!$A$2:$A769, "=Nuevo León", Concentrado!$B$2:$B769,  "="&amp;$A17)</f>
        <v>10</v>
      </c>
      <c r="C17" s="6">
        <f>SUMIFS(Concentrado!D$2:D769, Concentrado!$A$2:$A769, "=Nuevo León", Concentrado!$B$2:$B769,  "="&amp;$A17)</f>
        <v>30</v>
      </c>
      <c r="D17" s="6">
        <f>SUMIFS(Concentrado!E$2:E769, Concentrado!$A$2:$A769, "=Nuevo León", Concentrado!$B$2:$B769,  "="&amp;$A17)</f>
        <v>0</v>
      </c>
      <c r="E17" s="6">
        <f>SUMIFS(Concentrado!F$2:F769, Concentrado!$A$2:$A769, "=Nuevo León", Concentrado!$B$2:$B769,  "="&amp;$A17)</f>
        <v>0</v>
      </c>
      <c r="F17" s="6">
        <f>SUMIFS(Concentrado!G$2:G769, Concentrado!$A$2:$A769, "=Nuevo León", Concentrado!$B$2:$B769,  "="&amp;$A17)</f>
        <v>40</v>
      </c>
    </row>
    <row r="18" spans="1:6" x14ac:dyDescent="0.25">
      <c r="A18" s="5" t="s">
        <v>21</v>
      </c>
      <c r="B18" s="6">
        <f>SUMIFS(Concentrado!C$2:C769, Concentrado!$A$2:$A769, "=Nuevo León", Concentrado!$B$2:$B769,  "="&amp;$A18)</f>
        <v>15</v>
      </c>
      <c r="C18" s="6">
        <f>SUMIFS(Concentrado!D$2:D769, Concentrado!$A$2:$A769, "=Nuevo León", Concentrado!$B$2:$B769,  "="&amp;$A18)</f>
        <v>20</v>
      </c>
      <c r="D18" s="6">
        <f>SUMIFS(Concentrado!E$2:E769, Concentrado!$A$2:$A769, "=Nuevo León", Concentrado!$B$2:$B769,  "="&amp;$A18)</f>
        <v>0</v>
      </c>
      <c r="E18" s="6">
        <f>SUMIFS(Concentrado!F$2:F769, Concentrado!$A$2:$A769, "=Nuevo León", Concentrado!$B$2:$B769,  "="&amp;$A18)</f>
        <v>0</v>
      </c>
      <c r="F18" s="6">
        <f>SUMIFS(Concentrado!G$2:G769, Concentrado!$A$2:$A769, "=Nuevo León", Concentrado!$B$2:$B769,  "="&amp;$A18)</f>
        <v>35</v>
      </c>
    </row>
    <row r="19" spans="1:6" x14ac:dyDescent="0.25">
      <c r="A19" s="5" t="s">
        <v>22</v>
      </c>
      <c r="B19" s="6">
        <f>SUMIFS(Concentrado!C$2:C769, Concentrado!$A$2:$A769, "=Nuevo León", Concentrado!$B$2:$B769,  "="&amp;$A19)</f>
        <v>15</v>
      </c>
      <c r="C19" s="6">
        <f>SUMIFS(Concentrado!D$2:D769, Concentrado!$A$2:$A769, "=Nuevo León", Concentrado!$B$2:$B769,  "="&amp;$A19)</f>
        <v>8</v>
      </c>
      <c r="D19" s="6">
        <f>SUMIFS(Concentrado!E$2:E769, Concentrado!$A$2:$A769, "=Nuevo León", Concentrado!$B$2:$B769,  "="&amp;$A19)</f>
        <v>0</v>
      </c>
      <c r="E19" s="6">
        <f>SUMIFS(Concentrado!F$2:F769, Concentrado!$A$2:$A769, "=Nuevo León", Concentrado!$B$2:$B769,  "="&amp;$A19)</f>
        <v>0</v>
      </c>
      <c r="F19" s="6">
        <f>SUMIFS(Concentrado!G$2:G769, Concentrado!$A$2:$A769, "=Nuevo León", Concentrado!$B$2:$B769,  "="&amp;$A19)</f>
        <v>23</v>
      </c>
    </row>
    <row r="20" spans="1:6" x14ac:dyDescent="0.25">
      <c r="A20" s="5" t="s">
        <v>23</v>
      </c>
      <c r="B20" s="6">
        <f>SUMIFS(Concentrado!C$2:C769, Concentrado!$A$2:$A769, "=Nuevo León", Concentrado!$B$2:$B769,  "="&amp;$A20)</f>
        <v>8</v>
      </c>
      <c r="C20" s="6">
        <f>SUMIFS(Concentrado!D$2:D769, Concentrado!$A$2:$A769, "=Nuevo León", Concentrado!$B$2:$B769,  "="&amp;$A20)</f>
        <v>9</v>
      </c>
      <c r="D20" s="6">
        <f>SUMIFS(Concentrado!E$2:E769, Concentrado!$A$2:$A769, "=Nuevo León", Concentrado!$B$2:$B769,  "="&amp;$A20)</f>
        <v>0</v>
      </c>
      <c r="E20" s="6">
        <f>SUMIFS(Concentrado!F$2:F769, Concentrado!$A$2:$A769, "=Nuevo León", Concentrado!$B$2:$B769,  "="&amp;$A20)</f>
        <v>0</v>
      </c>
      <c r="F20" s="6">
        <f>SUMIFS(Concentrado!G$2:G769, Concentrado!$A$2:$A769, "=Nuevo León", Concentrado!$B$2:$B769,  "="&amp;$A20)</f>
        <v>17</v>
      </c>
    </row>
    <row r="21" spans="1:6" x14ac:dyDescent="0.25">
      <c r="A21" s="5" t="s">
        <v>24</v>
      </c>
      <c r="B21" s="6">
        <f>SUMIFS(Concentrado!C$2:C769, Concentrado!$A$2:$A769, "=Nuevo León", Concentrado!$B$2:$B769,  "="&amp;$A21)</f>
        <v>8</v>
      </c>
      <c r="C21" s="6">
        <f>SUMIFS(Concentrado!D$2:D769, Concentrado!$A$2:$A769, "=Nuevo León", Concentrado!$B$2:$B769,  "="&amp;$A21)</f>
        <v>4</v>
      </c>
      <c r="D21" s="6">
        <f>SUMIFS(Concentrado!E$2:E769, Concentrado!$A$2:$A769, "=Nuevo León", Concentrado!$B$2:$B769,  "="&amp;$A21)</f>
        <v>0</v>
      </c>
      <c r="E21" s="6">
        <f>SUMIFS(Concentrado!F$2:F769, Concentrado!$A$2:$A769, "=Nuevo León", Concentrado!$B$2:$B769,  "="&amp;$A21)</f>
        <v>0</v>
      </c>
      <c r="F21" s="6">
        <f>SUMIFS(Concentrado!G$2:G769, Concentrado!$A$2:$A769, "=Nuevo León", Concentrado!$B$2:$B769,  "="&amp;$A21)</f>
        <v>12</v>
      </c>
    </row>
    <row r="22" spans="1:6" x14ac:dyDescent="0.25">
      <c r="A22" s="5" t="s">
        <v>25</v>
      </c>
      <c r="B22" s="6">
        <f>SUMIFS(Concentrado!C$2:C769, Concentrado!$A$2:$A769, "=Nuevo León", Concentrado!$B$2:$B769,  "="&amp;$A22)</f>
        <v>0</v>
      </c>
      <c r="C22" s="6">
        <f>SUMIFS(Concentrado!D$2:D769, Concentrado!$A$2:$A769, "=Nuevo León", Concentrado!$B$2:$B769,  "="&amp;$A22)</f>
        <v>2</v>
      </c>
      <c r="D22" s="6">
        <f>SUMIFS(Concentrado!E$2:E769, Concentrado!$A$2:$A769, "=Nuevo León", Concentrado!$B$2:$B769,  "="&amp;$A22)</f>
        <v>0</v>
      </c>
      <c r="E22" s="6">
        <f>SUMIFS(Concentrado!F$2:F769, Concentrado!$A$2:$A769, "=Nuevo León", Concentrado!$B$2:$B769,  "="&amp;$A22)</f>
        <v>0</v>
      </c>
      <c r="F22" s="6">
        <f>SUMIFS(Concentrado!G$2:G769, Concentrado!$A$2:$A769, "=Nuevo León", Concentrado!$B$2:$B769,  "="&amp;$A22)</f>
        <v>2</v>
      </c>
    </row>
    <row r="23" spans="1:6" x14ac:dyDescent="0.25">
      <c r="A23" s="5" t="s">
        <v>34</v>
      </c>
      <c r="B23" s="6">
        <f>SUMIFS(Concentrado!C$2:C769, Concentrado!$A$2:$A769, "=Nuevo León", Concentrado!$B$2:$B769,  "="&amp;$A23)</f>
        <v>0</v>
      </c>
      <c r="C23" s="6">
        <f>SUMIFS(Concentrado!D$2:D769, Concentrado!$A$2:$A769, "=Nuevo León", Concentrado!$B$2:$B769,  "="&amp;$A23)</f>
        <v>0</v>
      </c>
      <c r="D23" s="6">
        <f>SUMIFS(Concentrado!E$2:E769, Concentrado!$A$2:$A769, "=Nuevo León", Concentrado!$B$2:$B769,  "="&amp;$A23)</f>
        <v>0</v>
      </c>
      <c r="E23" s="6">
        <f>SUMIFS(Concentrado!F$2:F769, Concentrado!$A$2:$A769, "=Nuevo León", Concentrado!$B$2:$B769,  "="&amp;$A23)</f>
        <v>0</v>
      </c>
      <c r="F23" s="6">
        <f>SUMIFS(Concentrado!G$2:G769, Concentrado!$A$2:$A769, "=Nuevo León",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"=Nuevo León", Concentrado!$B$2:$B769,  "="&amp;$A24)</f>
        <v>0</v>
      </c>
      <c r="C24" s="6">
        <f>SUMIFS(Concentrado!D$2:D769, Concentrado!$A$2:$A769, "=Nuevo León", Concentrado!$B$2:$B769,  "="&amp;$A24)</f>
        <v>0</v>
      </c>
      <c r="D24" s="6">
        <f>SUMIFS(Concentrado!E$2:E769, Concentrado!$A$2:$A769, "=Nuevo León", Concentrado!$B$2:$B769,  "="&amp;$A24)</f>
        <v>0</v>
      </c>
      <c r="E24" s="6">
        <f>SUMIFS(Concentrado!F$2:F769, Concentrado!$A$2:$A769, "=Nuevo León", Concentrado!$B$2:$B769,  "="&amp;$A24)</f>
        <v>0</v>
      </c>
      <c r="F24" s="6">
        <f>SUMIFS(Concentrado!G$2:G769, Concentrado!$A$2:$A769, "=Nuevo León", Concentrado!$B$2:$B769,  "="&amp;$A24)</f>
        <v>0</v>
      </c>
    </row>
    <row r="25" spans="1:6" x14ac:dyDescent="0.25">
      <c r="A25" s="7" t="s">
        <v>28</v>
      </c>
      <c r="B25" s="8">
        <f>SUMIFS(Concentrado!C$2:C769, Concentrado!$A$2:$A769, "=Nuevo León", Concentrado!$B$2:$B769,  "="&amp;$A25)</f>
        <v>1174</v>
      </c>
      <c r="C25" s="8">
        <f>SUMIFS(Concentrado!D$2:D769, Concentrado!$A$2:$A769, "=Nuevo León", Concentrado!$B$2:$B769,  "="&amp;$A25)</f>
        <v>2002</v>
      </c>
      <c r="D25" s="8">
        <f>SUMIFS(Concentrado!E$2:E769, Concentrado!$A$2:$A769, "=Nuevo León", Concentrado!$B$2:$B769,  "="&amp;$A25)</f>
        <v>0</v>
      </c>
      <c r="E25" s="8">
        <f>SUMIFS(Concentrado!F$2:F769, Concentrado!$A$2:$A769, "=Nuevo León", Concentrado!$B$2:$B769,  "="&amp;$A25)</f>
        <v>0</v>
      </c>
      <c r="F25" s="8">
        <f>SUMIFS(Concentrado!G$2:G769, Concentrado!$A$2:$A769, "=Nuevo León", Concentrado!$B$2:$B769,  "="&amp;$A25)</f>
        <v>3176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"=Oaxaca", Concentrado!$B$2:$B769,  "="&amp;$A2)</f>
        <v>49</v>
      </c>
      <c r="C2" s="6">
        <f>SUMIFS(Concentrado!D$2:D769, Concentrado!$A$2:$A769, "=Oaxaca", Concentrado!$B$2:$B769,  "="&amp;$A2)</f>
        <v>36</v>
      </c>
      <c r="D2" s="6">
        <f>SUMIFS(Concentrado!E$2:E769, Concentrado!$A$2:$A769, "=Oaxaca", Concentrado!$B$2:$B769,  "="&amp;$A2)</f>
        <v>0</v>
      </c>
      <c r="E2" s="6">
        <f>SUMIFS(Concentrado!F$2:F769, Concentrado!$A$2:$A769, "=Oaxaca", Concentrado!$B$2:$B769,  "="&amp;$A2)</f>
        <v>0</v>
      </c>
      <c r="F2" s="6">
        <f>SUMIFS(Concentrado!G$2:G769, Concentrado!$A$2:$A769, "=Oaxaca", Concentrado!$B$2:$B769,  "="&amp;$A2)</f>
        <v>85</v>
      </c>
    </row>
    <row r="3" spans="1:6" x14ac:dyDescent="0.25">
      <c r="A3" s="5" t="s">
        <v>6</v>
      </c>
      <c r="B3" s="6">
        <f>SUMIFS(Concentrado!C$2:C769, Concentrado!$A$2:$A769, "=Oaxaca", Concentrado!$B$2:$B769,  "="&amp;$A3)</f>
        <v>357</v>
      </c>
      <c r="C3" s="6">
        <f>SUMIFS(Concentrado!D$2:D769, Concentrado!$A$2:$A769, "=Oaxaca", Concentrado!$B$2:$B769,  "="&amp;$A3)</f>
        <v>251</v>
      </c>
      <c r="D3" s="6">
        <f>SUMIFS(Concentrado!E$2:E769, Concentrado!$A$2:$A769, "=Oaxaca", Concentrado!$B$2:$B769,  "="&amp;$A3)</f>
        <v>0</v>
      </c>
      <c r="E3" s="6">
        <f>SUMIFS(Concentrado!F$2:F769, Concentrado!$A$2:$A769, "=Oaxaca", Concentrado!$B$2:$B769,  "="&amp;$A3)</f>
        <v>0</v>
      </c>
      <c r="F3" s="6">
        <f>SUMIFS(Concentrado!G$2:G769, Concentrado!$A$2:$A769, "=Oaxaca", Concentrado!$B$2:$B769,  "="&amp;$A3)</f>
        <v>608</v>
      </c>
    </row>
    <row r="4" spans="1:6" x14ac:dyDescent="0.25">
      <c r="A4" s="5" t="s">
        <v>15</v>
      </c>
      <c r="B4" s="6">
        <f>SUMIFS(Concentrado!C$2:C769, Concentrado!$A$2:$A769, "=Oaxaca", Concentrado!$B$2:$B769,  "="&amp;$A4)</f>
        <v>433</v>
      </c>
      <c r="C4" s="6">
        <f>SUMIFS(Concentrado!D$2:D769, Concentrado!$A$2:$A769, "=Oaxaca", Concentrado!$B$2:$B769,  "="&amp;$A4)</f>
        <v>285</v>
      </c>
      <c r="D4" s="6">
        <f>SUMIFS(Concentrado!E$2:E769, Concentrado!$A$2:$A769, "=Oaxaca", Concentrado!$B$2:$B769,  "="&amp;$A4)</f>
        <v>0</v>
      </c>
      <c r="E4" s="6">
        <f>SUMIFS(Concentrado!F$2:F769, Concentrado!$A$2:$A769, "=Oaxaca", Concentrado!$B$2:$B769,  "="&amp;$A4)</f>
        <v>0</v>
      </c>
      <c r="F4" s="6">
        <f>SUMIFS(Concentrado!G$2:G769, Concentrado!$A$2:$A769, "=Oaxaca", Concentrado!$B$2:$B769,  "="&amp;$A4)</f>
        <v>718</v>
      </c>
    </row>
    <row r="5" spans="1:6" x14ac:dyDescent="0.25">
      <c r="A5" s="5" t="s">
        <v>7</v>
      </c>
      <c r="B5" s="6">
        <f>SUMIFS(Concentrado!C$2:C769, Concentrado!$A$2:$A769, "=Oaxaca", Concentrado!$B$2:$B769,  "="&amp;$A5)</f>
        <v>579</v>
      </c>
      <c r="C5" s="6">
        <f>SUMIFS(Concentrado!D$2:D769, Concentrado!$A$2:$A769, "=Oaxaca", Concentrado!$B$2:$B769,  "="&amp;$A5)</f>
        <v>302</v>
      </c>
      <c r="D5" s="6">
        <f>SUMIFS(Concentrado!E$2:E769, Concentrado!$A$2:$A769, "=Oaxaca", Concentrado!$B$2:$B769,  "="&amp;$A5)</f>
        <v>0</v>
      </c>
      <c r="E5" s="6">
        <f>SUMIFS(Concentrado!F$2:F769, Concentrado!$A$2:$A769, "=Oaxaca", Concentrado!$B$2:$B769,  "="&amp;$A5)</f>
        <v>0</v>
      </c>
      <c r="F5" s="6">
        <f>SUMIFS(Concentrado!G$2:G769, Concentrado!$A$2:$A769, "=Oaxaca", Concentrado!$B$2:$B769,  "="&amp;$A5)</f>
        <v>881</v>
      </c>
    </row>
    <row r="6" spans="1:6" x14ac:dyDescent="0.25">
      <c r="A6" s="5" t="s">
        <v>8</v>
      </c>
      <c r="B6" s="6">
        <f>SUMIFS(Concentrado!C$2:C769, Concentrado!$A$2:$A769, "=Oaxaca", Concentrado!$B$2:$B769,  "="&amp;$A6)</f>
        <v>964</v>
      </c>
      <c r="C6" s="6">
        <f>SUMIFS(Concentrado!D$2:D769, Concentrado!$A$2:$A769, "=Oaxaca", Concentrado!$B$2:$B769,  "="&amp;$A6)</f>
        <v>469</v>
      </c>
      <c r="D6" s="6">
        <f>SUMIFS(Concentrado!E$2:E769, Concentrado!$A$2:$A769, "=Oaxaca", Concentrado!$B$2:$B769,  "="&amp;$A6)</f>
        <v>0</v>
      </c>
      <c r="E6" s="6">
        <f>SUMIFS(Concentrado!F$2:F769, Concentrado!$A$2:$A769, "=Oaxaca", Concentrado!$B$2:$B769,  "="&amp;$A6)</f>
        <v>0</v>
      </c>
      <c r="F6" s="6">
        <f>SUMIFS(Concentrado!G$2:G769, Concentrado!$A$2:$A769, "=Oaxaca", Concentrado!$B$2:$B769,  "="&amp;$A6)</f>
        <v>1433</v>
      </c>
    </row>
    <row r="7" spans="1:6" x14ac:dyDescent="0.25">
      <c r="A7" s="5" t="s">
        <v>9</v>
      </c>
      <c r="B7" s="6">
        <f>SUMIFS(Concentrado!C$2:C769, Concentrado!$A$2:$A769, "=Oaxaca", Concentrado!$B$2:$B769,  "="&amp;$A7)</f>
        <v>909</v>
      </c>
      <c r="C7" s="6">
        <f>SUMIFS(Concentrado!D$2:D769, Concentrado!$A$2:$A769, "=Oaxaca", Concentrado!$B$2:$B769,  "="&amp;$A7)</f>
        <v>421</v>
      </c>
      <c r="D7" s="6">
        <f>SUMIFS(Concentrado!E$2:E769, Concentrado!$A$2:$A769, "=Oaxaca", Concentrado!$B$2:$B769,  "="&amp;$A7)</f>
        <v>0</v>
      </c>
      <c r="E7" s="6">
        <f>SUMIFS(Concentrado!F$2:F769, Concentrado!$A$2:$A769, "=Oaxaca", Concentrado!$B$2:$B769,  "="&amp;$A7)</f>
        <v>0</v>
      </c>
      <c r="F7" s="6">
        <f>SUMIFS(Concentrado!G$2:G769, Concentrado!$A$2:$A769, "=Oaxaca", Concentrado!$B$2:$B769,  "="&amp;$A7)</f>
        <v>1330</v>
      </c>
    </row>
    <row r="8" spans="1:6" x14ac:dyDescent="0.25">
      <c r="A8" s="5" t="s">
        <v>10</v>
      </c>
      <c r="B8" s="6">
        <f>SUMIFS(Concentrado!C$2:C769, Concentrado!$A$2:$A769, "=Oaxaca", Concentrado!$B$2:$B769,  "="&amp;$A8)</f>
        <v>853</v>
      </c>
      <c r="C8" s="6">
        <f>SUMIFS(Concentrado!D$2:D769, Concentrado!$A$2:$A769, "=Oaxaca", Concentrado!$B$2:$B769,  "="&amp;$A8)</f>
        <v>419</v>
      </c>
      <c r="D8" s="6">
        <f>SUMIFS(Concentrado!E$2:E769, Concentrado!$A$2:$A769, "=Oaxaca", Concentrado!$B$2:$B769,  "="&amp;$A8)</f>
        <v>0</v>
      </c>
      <c r="E8" s="6">
        <f>SUMIFS(Concentrado!F$2:F769, Concentrado!$A$2:$A769, "=Oaxaca", Concentrado!$B$2:$B769,  "="&amp;$A8)</f>
        <v>0</v>
      </c>
      <c r="F8" s="6">
        <f>SUMIFS(Concentrado!G$2:G769, Concentrado!$A$2:$A769, "=Oaxaca", Concentrado!$B$2:$B769,  "="&amp;$A8)</f>
        <v>1272</v>
      </c>
    </row>
    <row r="9" spans="1:6" x14ac:dyDescent="0.25">
      <c r="A9" s="5" t="s">
        <v>11</v>
      </c>
      <c r="B9" s="6">
        <f>SUMIFS(Concentrado!C$2:C769, Concentrado!$A$2:$A769, "=Oaxaca", Concentrado!$B$2:$B769,  "="&amp;$A9)</f>
        <v>697</v>
      </c>
      <c r="C9" s="6">
        <f>SUMIFS(Concentrado!D$2:D769, Concentrado!$A$2:$A769, "=Oaxaca", Concentrado!$B$2:$B769,  "="&amp;$A9)</f>
        <v>405</v>
      </c>
      <c r="D9" s="6">
        <f>SUMIFS(Concentrado!E$2:E769, Concentrado!$A$2:$A769, "=Oaxaca", Concentrado!$B$2:$B769,  "="&amp;$A9)</f>
        <v>0</v>
      </c>
      <c r="E9" s="6">
        <f>SUMIFS(Concentrado!F$2:F769, Concentrado!$A$2:$A769, "=Oaxaca", Concentrado!$B$2:$B769,  "="&amp;$A9)</f>
        <v>0</v>
      </c>
      <c r="F9" s="6">
        <f>SUMIFS(Concentrado!G$2:G769, Concentrado!$A$2:$A769, "=Oaxaca", Concentrado!$B$2:$B769,  "="&amp;$A9)</f>
        <v>1102</v>
      </c>
    </row>
    <row r="10" spans="1:6" x14ac:dyDescent="0.25">
      <c r="A10" s="5" t="s">
        <v>12</v>
      </c>
      <c r="B10" s="6">
        <f>SUMIFS(Concentrado!C$2:C769, Concentrado!$A$2:$A769, "=Oaxaca", Concentrado!$B$2:$B769,  "="&amp;$A10)</f>
        <v>558</v>
      </c>
      <c r="C10" s="6">
        <f>SUMIFS(Concentrado!D$2:D769, Concentrado!$A$2:$A769, "=Oaxaca", Concentrado!$B$2:$B769,  "="&amp;$A10)</f>
        <v>316</v>
      </c>
      <c r="D10" s="6">
        <f>SUMIFS(Concentrado!E$2:E769, Concentrado!$A$2:$A769, "=Oaxaca", Concentrado!$B$2:$B769,  "="&amp;$A10)</f>
        <v>0</v>
      </c>
      <c r="E10" s="6">
        <f>SUMIFS(Concentrado!F$2:F769, Concentrado!$A$2:$A769, "=Oaxaca", Concentrado!$B$2:$B769,  "="&amp;$A10)</f>
        <v>0</v>
      </c>
      <c r="F10" s="6">
        <f>SUMIFS(Concentrado!G$2:G769, Concentrado!$A$2:$A769, "=Oaxaca", Concentrado!$B$2:$B769,  "="&amp;$A10)</f>
        <v>874</v>
      </c>
    </row>
    <row r="11" spans="1:6" x14ac:dyDescent="0.25">
      <c r="A11" s="5" t="s">
        <v>13</v>
      </c>
      <c r="B11" s="6">
        <f>SUMIFS(Concentrado!C$2:C769, Concentrado!$A$2:$A769, "=Oaxaca", Concentrado!$B$2:$B769,  "="&amp;$A11)</f>
        <v>460</v>
      </c>
      <c r="C11" s="6">
        <f>SUMIFS(Concentrado!D$2:D769, Concentrado!$A$2:$A769, "=Oaxaca", Concentrado!$B$2:$B769,  "="&amp;$A11)</f>
        <v>300</v>
      </c>
      <c r="D11" s="6">
        <f>SUMIFS(Concentrado!E$2:E769, Concentrado!$A$2:$A769, "=Oaxaca", Concentrado!$B$2:$B769,  "="&amp;$A11)</f>
        <v>0</v>
      </c>
      <c r="E11" s="6">
        <f>SUMIFS(Concentrado!F$2:F769, Concentrado!$A$2:$A769, "=Oaxaca", Concentrado!$B$2:$B769,  "="&amp;$A11)</f>
        <v>0</v>
      </c>
      <c r="F11" s="6">
        <f>SUMIFS(Concentrado!G$2:G769, Concentrado!$A$2:$A769, "=Oaxaca", Concentrado!$B$2:$B769,  "="&amp;$A11)</f>
        <v>760</v>
      </c>
    </row>
    <row r="12" spans="1:6" x14ac:dyDescent="0.25">
      <c r="A12" s="5" t="s">
        <v>14</v>
      </c>
      <c r="B12" s="6">
        <f>SUMIFS(Concentrado!C$2:C769, Concentrado!$A$2:$A769, "=Oaxaca", Concentrado!$B$2:$B769,  "="&amp;$A12)</f>
        <v>391</v>
      </c>
      <c r="C12" s="6">
        <f>SUMIFS(Concentrado!D$2:D769, Concentrado!$A$2:$A769, "=Oaxaca", Concentrado!$B$2:$B769,  "="&amp;$A12)</f>
        <v>217</v>
      </c>
      <c r="D12" s="6">
        <f>SUMIFS(Concentrado!E$2:E769, Concentrado!$A$2:$A769, "=Oaxaca", Concentrado!$B$2:$B769,  "="&amp;$A12)</f>
        <v>0</v>
      </c>
      <c r="E12" s="6">
        <f>SUMIFS(Concentrado!F$2:F769, Concentrado!$A$2:$A769, "=Oaxaca", Concentrado!$B$2:$B769,  "="&amp;$A12)</f>
        <v>0</v>
      </c>
      <c r="F12" s="6">
        <f>SUMIFS(Concentrado!G$2:G769, Concentrado!$A$2:$A769, "=Oaxaca", Concentrado!$B$2:$B769,  "="&amp;$A12)</f>
        <v>608</v>
      </c>
    </row>
    <row r="13" spans="1:6" x14ac:dyDescent="0.25">
      <c r="A13" s="5" t="s">
        <v>16</v>
      </c>
      <c r="B13" s="6">
        <f>SUMIFS(Concentrado!C$2:C769, Concentrado!$A$2:$A769, "=Oaxaca", Concentrado!$B$2:$B769,  "="&amp;$A13)</f>
        <v>349</v>
      </c>
      <c r="C13" s="6">
        <f>SUMIFS(Concentrado!D$2:D769, Concentrado!$A$2:$A769, "=Oaxaca", Concentrado!$B$2:$B769,  "="&amp;$A13)</f>
        <v>225</v>
      </c>
      <c r="D13" s="6">
        <f>SUMIFS(Concentrado!E$2:E769, Concentrado!$A$2:$A769, "=Oaxaca", Concentrado!$B$2:$B769,  "="&amp;$A13)</f>
        <v>0</v>
      </c>
      <c r="E13" s="6">
        <f>SUMIFS(Concentrado!F$2:F769, Concentrado!$A$2:$A769, "=Oaxaca", Concentrado!$B$2:$B769,  "="&amp;$A13)</f>
        <v>1</v>
      </c>
      <c r="F13" s="6">
        <f>SUMIFS(Concentrado!G$2:G769, Concentrado!$A$2:$A769, "=Oaxaca", Concentrado!$B$2:$B769,  "="&amp;$A13)</f>
        <v>575</v>
      </c>
    </row>
    <row r="14" spans="1:6" x14ac:dyDescent="0.25">
      <c r="A14" s="5" t="s">
        <v>17</v>
      </c>
      <c r="B14" s="6">
        <f>SUMIFS(Concentrado!C$2:C769, Concentrado!$A$2:$A769, "=Oaxaca", Concentrado!$B$2:$B769,  "="&amp;$A14)</f>
        <v>295</v>
      </c>
      <c r="C14" s="6">
        <f>SUMIFS(Concentrado!D$2:D769, Concentrado!$A$2:$A769, "=Oaxaca", Concentrado!$B$2:$B769,  "="&amp;$A14)</f>
        <v>187</v>
      </c>
      <c r="D14" s="6">
        <f>SUMIFS(Concentrado!E$2:E769, Concentrado!$A$2:$A769, "=Oaxaca", Concentrado!$B$2:$B769,  "="&amp;$A14)</f>
        <v>0</v>
      </c>
      <c r="E14" s="6">
        <f>SUMIFS(Concentrado!F$2:F769, Concentrado!$A$2:$A769, "=Oaxaca", Concentrado!$B$2:$B769,  "="&amp;$A14)</f>
        <v>0</v>
      </c>
      <c r="F14" s="6">
        <f>SUMIFS(Concentrado!G$2:G769, Concentrado!$A$2:$A769, "=Oaxaca", Concentrado!$B$2:$B769,  "="&amp;$A14)</f>
        <v>482</v>
      </c>
    </row>
    <row r="15" spans="1:6" x14ac:dyDescent="0.25">
      <c r="A15" s="5" t="s">
        <v>18</v>
      </c>
      <c r="B15" s="6">
        <f>SUMIFS(Concentrado!C$2:C769, Concentrado!$A$2:$A769, "=Oaxaca", Concentrado!$B$2:$B769,  "="&amp;$A15)</f>
        <v>254</v>
      </c>
      <c r="C15" s="6">
        <f>SUMIFS(Concentrado!D$2:D769, Concentrado!$A$2:$A769, "=Oaxaca", Concentrado!$B$2:$B769,  "="&amp;$A15)</f>
        <v>173</v>
      </c>
      <c r="D15" s="6">
        <f>SUMIFS(Concentrado!E$2:E769, Concentrado!$A$2:$A769, "=Oaxaca", Concentrado!$B$2:$B769,  "="&amp;$A15)</f>
        <v>0</v>
      </c>
      <c r="E15" s="6">
        <f>SUMIFS(Concentrado!F$2:F769, Concentrado!$A$2:$A769, "=Oaxaca", Concentrado!$B$2:$B769,  "="&amp;$A15)</f>
        <v>0</v>
      </c>
      <c r="F15" s="6">
        <f>SUMIFS(Concentrado!G$2:G769, Concentrado!$A$2:$A769, "=Oaxaca", Concentrado!$B$2:$B769,  "="&amp;$A15)</f>
        <v>427</v>
      </c>
    </row>
    <row r="16" spans="1:6" x14ac:dyDescent="0.25">
      <c r="A16" s="5" t="s">
        <v>19</v>
      </c>
      <c r="B16" s="6">
        <f>SUMIFS(Concentrado!C$2:C769, Concentrado!$A$2:$A769, "=Oaxaca", Concentrado!$B$2:$B769,  "="&amp;$A16)</f>
        <v>205</v>
      </c>
      <c r="C16" s="6">
        <f>SUMIFS(Concentrado!D$2:D769, Concentrado!$A$2:$A769, "=Oaxaca", Concentrado!$B$2:$B769,  "="&amp;$A16)</f>
        <v>136</v>
      </c>
      <c r="D16" s="6">
        <f>SUMIFS(Concentrado!E$2:E769, Concentrado!$A$2:$A769, "=Oaxaca", Concentrado!$B$2:$B769,  "="&amp;$A16)</f>
        <v>0</v>
      </c>
      <c r="E16" s="6">
        <f>SUMIFS(Concentrado!F$2:F769, Concentrado!$A$2:$A769, "=Oaxaca", Concentrado!$B$2:$B769,  "="&amp;$A16)</f>
        <v>0</v>
      </c>
      <c r="F16" s="6">
        <f>SUMIFS(Concentrado!G$2:G769, Concentrado!$A$2:$A769, "=Oaxaca", Concentrado!$B$2:$B769,  "="&amp;$A16)</f>
        <v>341</v>
      </c>
    </row>
    <row r="17" spans="1:6" x14ac:dyDescent="0.25">
      <c r="A17" s="5" t="s">
        <v>20</v>
      </c>
      <c r="B17" s="6">
        <f>SUMIFS(Concentrado!C$2:C769, Concentrado!$A$2:$A769, "=Oaxaca", Concentrado!$B$2:$B769,  "="&amp;$A17)</f>
        <v>132</v>
      </c>
      <c r="C17" s="6">
        <f>SUMIFS(Concentrado!D$2:D769, Concentrado!$A$2:$A769, "=Oaxaca", Concentrado!$B$2:$B769,  "="&amp;$A17)</f>
        <v>118</v>
      </c>
      <c r="D17" s="6">
        <f>SUMIFS(Concentrado!E$2:E769, Concentrado!$A$2:$A769, "=Oaxaca", Concentrado!$B$2:$B769,  "="&amp;$A17)</f>
        <v>0</v>
      </c>
      <c r="E17" s="6">
        <f>SUMIFS(Concentrado!F$2:F769, Concentrado!$A$2:$A769, "=Oaxaca", Concentrado!$B$2:$B769,  "="&amp;$A17)</f>
        <v>0</v>
      </c>
      <c r="F17" s="6">
        <f>SUMIFS(Concentrado!G$2:G769, Concentrado!$A$2:$A769, "=Oaxaca", Concentrado!$B$2:$B769,  "="&amp;$A17)</f>
        <v>250</v>
      </c>
    </row>
    <row r="18" spans="1:6" x14ac:dyDescent="0.25">
      <c r="A18" s="5" t="s">
        <v>21</v>
      </c>
      <c r="B18" s="6">
        <f>SUMIFS(Concentrado!C$2:C769, Concentrado!$A$2:$A769, "=Oaxaca", Concentrado!$B$2:$B769,  "="&amp;$A18)</f>
        <v>91</v>
      </c>
      <c r="C18" s="6">
        <f>SUMIFS(Concentrado!D$2:D769, Concentrado!$A$2:$A769, "=Oaxaca", Concentrado!$B$2:$B769,  "="&amp;$A18)</f>
        <v>83</v>
      </c>
      <c r="D18" s="6">
        <f>SUMIFS(Concentrado!E$2:E769, Concentrado!$A$2:$A769, "=Oaxaca", Concentrado!$B$2:$B769,  "="&amp;$A18)</f>
        <v>0</v>
      </c>
      <c r="E18" s="6">
        <f>SUMIFS(Concentrado!F$2:F769, Concentrado!$A$2:$A769, "=Oaxaca", Concentrado!$B$2:$B769,  "="&amp;$A18)</f>
        <v>0</v>
      </c>
      <c r="F18" s="6">
        <f>SUMIFS(Concentrado!G$2:G769, Concentrado!$A$2:$A769, "=Oaxaca", Concentrado!$B$2:$B769,  "="&amp;$A18)</f>
        <v>174</v>
      </c>
    </row>
    <row r="19" spans="1:6" x14ac:dyDescent="0.25">
      <c r="A19" s="5" t="s">
        <v>22</v>
      </c>
      <c r="B19" s="6">
        <f>SUMIFS(Concentrado!C$2:C769, Concentrado!$A$2:$A769, "=Oaxaca", Concentrado!$B$2:$B769,  "="&amp;$A19)</f>
        <v>72</v>
      </c>
      <c r="C19" s="6">
        <f>SUMIFS(Concentrado!D$2:D769, Concentrado!$A$2:$A769, "=Oaxaca", Concentrado!$B$2:$B769,  "="&amp;$A19)</f>
        <v>59</v>
      </c>
      <c r="D19" s="6">
        <f>SUMIFS(Concentrado!E$2:E769, Concentrado!$A$2:$A769, "=Oaxaca", Concentrado!$B$2:$B769,  "="&amp;$A19)</f>
        <v>0</v>
      </c>
      <c r="E19" s="6">
        <f>SUMIFS(Concentrado!F$2:F769, Concentrado!$A$2:$A769, "=Oaxaca", Concentrado!$B$2:$B769,  "="&amp;$A19)</f>
        <v>0</v>
      </c>
      <c r="F19" s="6">
        <f>SUMIFS(Concentrado!G$2:G769, Concentrado!$A$2:$A769, "=Oaxaca", Concentrado!$B$2:$B769,  "="&amp;$A19)</f>
        <v>131</v>
      </c>
    </row>
    <row r="20" spans="1:6" x14ac:dyDescent="0.25">
      <c r="A20" s="5" t="s">
        <v>23</v>
      </c>
      <c r="B20" s="6">
        <f>SUMIFS(Concentrado!C$2:C769, Concentrado!$A$2:$A769, "=Oaxaca", Concentrado!$B$2:$B769,  "="&amp;$A20)</f>
        <v>41</v>
      </c>
      <c r="C20" s="6">
        <f>SUMIFS(Concentrado!D$2:D769, Concentrado!$A$2:$A769, "=Oaxaca", Concentrado!$B$2:$B769,  "="&amp;$A20)</f>
        <v>59</v>
      </c>
      <c r="D20" s="6">
        <f>SUMIFS(Concentrado!E$2:E769, Concentrado!$A$2:$A769, "=Oaxaca", Concentrado!$B$2:$B769,  "="&amp;$A20)</f>
        <v>0</v>
      </c>
      <c r="E20" s="6">
        <f>SUMIFS(Concentrado!F$2:F769, Concentrado!$A$2:$A769, "=Oaxaca", Concentrado!$B$2:$B769,  "="&amp;$A20)</f>
        <v>0</v>
      </c>
      <c r="F20" s="6">
        <f>SUMIFS(Concentrado!G$2:G769, Concentrado!$A$2:$A769, "=Oaxaca", Concentrado!$B$2:$B769,  "="&amp;$A20)</f>
        <v>100</v>
      </c>
    </row>
    <row r="21" spans="1:6" x14ac:dyDescent="0.25">
      <c r="A21" s="5" t="s">
        <v>24</v>
      </c>
      <c r="B21" s="6">
        <f>SUMIFS(Concentrado!C$2:C769, Concentrado!$A$2:$A769, "=Oaxaca", Concentrado!$B$2:$B769,  "="&amp;$A21)</f>
        <v>25</v>
      </c>
      <c r="C21" s="6">
        <f>SUMIFS(Concentrado!D$2:D769, Concentrado!$A$2:$A769, "=Oaxaca", Concentrado!$B$2:$B769,  "="&amp;$A21)</f>
        <v>35</v>
      </c>
      <c r="D21" s="6">
        <f>SUMIFS(Concentrado!E$2:E769, Concentrado!$A$2:$A769, "=Oaxaca", Concentrado!$B$2:$B769,  "="&amp;$A21)</f>
        <v>0</v>
      </c>
      <c r="E21" s="6">
        <f>SUMIFS(Concentrado!F$2:F769, Concentrado!$A$2:$A769, "=Oaxaca", Concentrado!$B$2:$B769,  "="&amp;$A21)</f>
        <v>0</v>
      </c>
      <c r="F21" s="6">
        <f>SUMIFS(Concentrado!G$2:G769, Concentrado!$A$2:$A769, "=Oaxaca", Concentrado!$B$2:$B769,  "="&amp;$A21)</f>
        <v>60</v>
      </c>
    </row>
    <row r="22" spans="1:6" x14ac:dyDescent="0.25">
      <c r="A22" s="5" t="s">
        <v>25</v>
      </c>
      <c r="B22" s="6">
        <f>SUMIFS(Concentrado!C$2:C769, Concentrado!$A$2:$A769, "=Oaxaca", Concentrado!$B$2:$B769,  "="&amp;$A22)</f>
        <v>6</v>
      </c>
      <c r="C22" s="6">
        <f>SUMIFS(Concentrado!D$2:D769, Concentrado!$A$2:$A769, "=Oaxaca", Concentrado!$B$2:$B769,  "="&amp;$A22)</f>
        <v>6</v>
      </c>
      <c r="D22" s="6">
        <f>SUMIFS(Concentrado!E$2:E769, Concentrado!$A$2:$A769, "=Oaxaca", Concentrado!$B$2:$B769,  "="&amp;$A22)</f>
        <v>0</v>
      </c>
      <c r="E22" s="6">
        <f>SUMIFS(Concentrado!F$2:F769, Concentrado!$A$2:$A769, "=Oaxaca", Concentrado!$B$2:$B769,  "="&amp;$A22)</f>
        <v>0</v>
      </c>
      <c r="F22" s="6">
        <f>SUMIFS(Concentrado!G$2:G769, Concentrado!$A$2:$A769, "=Oaxaca", Concentrado!$B$2:$B769,  "="&amp;$A22)</f>
        <v>12</v>
      </c>
    </row>
    <row r="23" spans="1:6" x14ac:dyDescent="0.25">
      <c r="A23" s="5" t="s">
        <v>34</v>
      </c>
      <c r="B23" s="6">
        <f>SUMIFS(Concentrado!C$2:C769, Concentrado!$A$2:$A769, "=Oaxaca", Concentrado!$B$2:$B769,  "="&amp;$A23)</f>
        <v>0</v>
      </c>
      <c r="C23" s="6">
        <f>SUMIFS(Concentrado!D$2:D769, Concentrado!$A$2:$A769, "=Oaxaca", Concentrado!$B$2:$B769,  "="&amp;$A23)</f>
        <v>0</v>
      </c>
      <c r="D23" s="6">
        <f>SUMIFS(Concentrado!E$2:E769, Concentrado!$A$2:$A769, "=Oaxaca", Concentrado!$B$2:$B769,  "="&amp;$A23)</f>
        <v>0</v>
      </c>
      <c r="E23" s="6">
        <f>SUMIFS(Concentrado!F$2:F769, Concentrado!$A$2:$A769, "=Oaxaca", Concentrado!$B$2:$B769,  "="&amp;$A23)</f>
        <v>0</v>
      </c>
      <c r="F23" s="6">
        <f>SUMIFS(Concentrado!G$2:G769, Concentrado!$A$2:$A769, "=Oaxaca",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"=Oaxaca", Concentrado!$B$2:$B769,  "="&amp;$A24)</f>
        <v>17</v>
      </c>
      <c r="C24" s="6">
        <f>SUMIFS(Concentrado!D$2:D769, Concentrado!$A$2:$A769, "=Oaxaca", Concentrado!$B$2:$B769,  "="&amp;$A24)</f>
        <v>10</v>
      </c>
      <c r="D24" s="6">
        <f>SUMIFS(Concentrado!E$2:E769, Concentrado!$A$2:$A769, "=Oaxaca", Concentrado!$B$2:$B769,  "="&amp;$A24)</f>
        <v>0</v>
      </c>
      <c r="E24" s="6">
        <f>SUMIFS(Concentrado!F$2:F769, Concentrado!$A$2:$A769, "=Oaxaca", Concentrado!$B$2:$B769,  "="&amp;$A24)</f>
        <v>1</v>
      </c>
      <c r="F24" s="6">
        <f>SUMIFS(Concentrado!G$2:G769, Concentrado!$A$2:$A769, "=Oaxaca", Concentrado!$B$2:$B769,  "="&amp;$A24)</f>
        <v>28</v>
      </c>
    </row>
    <row r="25" spans="1:6" x14ac:dyDescent="0.25">
      <c r="A25" s="7" t="s">
        <v>28</v>
      </c>
      <c r="B25" s="8">
        <f>SUMIFS(Concentrado!C$2:C769, Concentrado!$A$2:$A769, "=Oaxaca", Concentrado!$B$2:$B769,  "="&amp;$A25)</f>
        <v>7747</v>
      </c>
      <c r="C25" s="8">
        <f>SUMIFS(Concentrado!D$2:D769, Concentrado!$A$2:$A769, "=Oaxaca", Concentrado!$B$2:$B769,  "="&amp;$A25)</f>
        <v>4521</v>
      </c>
      <c r="D25" s="8">
        <f>SUMIFS(Concentrado!E$2:E769, Concentrado!$A$2:$A769, "=Oaxaca", Concentrado!$B$2:$B769,  "="&amp;$A25)</f>
        <v>0</v>
      </c>
      <c r="E25" s="8">
        <f>SUMIFS(Concentrado!F$2:F769, Concentrado!$A$2:$A769, "=Oaxaca", Concentrado!$B$2:$B769,  "="&amp;$A25)</f>
        <v>2</v>
      </c>
      <c r="F25" s="8">
        <f>SUMIFS(Concentrado!G$2:G769, Concentrado!$A$2:$A769, "=Oaxaca", Concentrado!$B$2:$B769,  "="&amp;$A25)</f>
        <v>12270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"=Puebla", Concentrado!$B$2:$B769,  "="&amp;$A2)</f>
        <v>139</v>
      </c>
      <c r="C2" s="6">
        <f>SUMIFS(Concentrado!D$2:D769, Concentrado!$A$2:$A769, "=Puebla", Concentrado!$B$2:$B769,  "="&amp;$A2)</f>
        <v>133</v>
      </c>
      <c r="D2" s="6">
        <f>SUMIFS(Concentrado!E$2:E769, Concentrado!$A$2:$A769, "=Puebla", Concentrado!$B$2:$B769,  "="&amp;$A2)</f>
        <v>0</v>
      </c>
      <c r="E2" s="6">
        <f>SUMIFS(Concentrado!F$2:F769, Concentrado!$A$2:$A769, "=Puebla", Concentrado!$B$2:$B769,  "="&amp;$A2)</f>
        <v>1</v>
      </c>
      <c r="F2" s="6">
        <f>SUMIFS(Concentrado!G$2:G769, Concentrado!$A$2:$A769, "=Puebla", Concentrado!$B$2:$B769,  "="&amp;$A2)</f>
        <v>273</v>
      </c>
    </row>
    <row r="3" spans="1:6" x14ac:dyDescent="0.25">
      <c r="A3" s="5" t="s">
        <v>6</v>
      </c>
      <c r="B3" s="6">
        <f>SUMIFS(Concentrado!C$2:C769, Concentrado!$A$2:$A769, "=Puebla", Concentrado!$B$2:$B769,  "="&amp;$A3)</f>
        <v>1310</v>
      </c>
      <c r="C3" s="6">
        <f>SUMIFS(Concentrado!D$2:D769, Concentrado!$A$2:$A769, "=Puebla", Concentrado!$B$2:$B769,  "="&amp;$A3)</f>
        <v>931</v>
      </c>
      <c r="D3" s="6">
        <f>SUMIFS(Concentrado!E$2:E769, Concentrado!$A$2:$A769, "=Puebla", Concentrado!$B$2:$B769,  "="&amp;$A3)</f>
        <v>0</v>
      </c>
      <c r="E3" s="6">
        <f>SUMIFS(Concentrado!F$2:F769, Concentrado!$A$2:$A769, "=Puebla", Concentrado!$B$2:$B769,  "="&amp;$A3)</f>
        <v>0</v>
      </c>
      <c r="F3" s="6">
        <f>SUMIFS(Concentrado!G$2:G769, Concentrado!$A$2:$A769, "=Puebla", Concentrado!$B$2:$B769,  "="&amp;$A3)</f>
        <v>2241</v>
      </c>
    </row>
    <row r="4" spans="1:6" x14ac:dyDescent="0.25">
      <c r="A4" s="5" t="s">
        <v>15</v>
      </c>
      <c r="B4" s="6">
        <f>SUMIFS(Concentrado!C$2:C769, Concentrado!$A$2:$A769, "=Puebla", Concentrado!$B$2:$B769,  "="&amp;$A4)</f>
        <v>1444</v>
      </c>
      <c r="C4" s="6">
        <f>SUMIFS(Concentrado!D$2:D769, Concentrado!$A$2:$A769, "=Puebla", Concentrado!$B$2:$B769,  "="&amp;$A4)</f>
        <v>936</v>
      </c>
      <c r="D4" s="6">
        <f>SUMIFS(Concentrado!E$2:E769, Concentrado!$A$2:$A769, "=Puebla", Concentrado!$B$2:$B769,  "="&amp;$A4)</f>
        <v>0</v>
      </c>
      <c r="E4" s="6">
        <f>SUMIFS(Concentrado!F$2:F769, Concentrado!$A$2:$A769, "=Puebla", Concentrado!$B$2:$B769,  "="&amp;$A4)</f>
        <v>0</v>
      </c>
      <c r="F4" s="6">
        <f>SUMIFS(Concentrado!G$2:G769, Concentrado!$A$2:$A769, "=Puebla", Concentrado!$B$2:$B769,  "="&amp;$A4)</f>
        <v>2380</v>
      </c>
    </row>
    <row r="5" spans="1:6" x14ac:dyDescent="0.25">
      <c r="A5" s="5" t="s">
        <v>7</v>
      </c>
      <c r="B5" s="6">
        <f>SUMIFS(Concentrado!C$2:C769, Concentrado!$A$2:$A769, "=Puebla", Concentrado!$B$2:$B769,  "="&amp;$A5)</f>
        <v>1658</v>
      </c>
      <c r="C5" s="6">
        <f>SUMIFS(Concentrado!D$2:D769, Concentrado!$A$2:$A769, "=Puebla", Concentrado!$B$2:$B769,  "="&amp;$A5)</f>
        <v>975</v>
      </c>
      <c r="D5" s="6">
        <f>SUMIFS(Concentrado!E$2:E769, Concentrado!$A$2:$A769, "=Puebla", Concentrado!$B$2:$B769,  "="&amp;$A5)</f>
        <v>0</v>
      </c>
      <c r="E5" s="6">
        <f>SUMIFS(Concentrado!F$2:F769, Concentrado!$A$2:$A769, "=Puebla", Concentrado!$B$2:$B769,  "="&amp;$A5)</f>
        <v>0</v>
      </c>
      <c r="F5" s="6">
        <f>SUMIFS(Concentrado!G$2:G769, Concentrado!$A$2:$A769, "=Puebla", Concentrado!$B$2:$B769,  "="&amp;$A5)</f>
        <v>2633</v>
      </c>
    </row>
    <row r="6" spans="1:6" x14ac:dyDescent="0.25">
      <c r="A6" s="5" t="s">
        <v>8</v>
      </c>
      <c r="B6" s="6">
        <f>SUMIFS(Concentrado!C$2:C769, Concentrado!$A$2:$A769, "=Puebla", Concentrado!$B$2:$B769,  "="&amp;$A6)</f>
        <v>2678</v>
      </c>
      <c r="C6" s="6">
        <f>SUMIFS(Concentrado!D$2:D769, Concentrado!$A$2:$A769, "=Puebla", Concentrado!$B$2:$B769,  "="&amp;$A6)</f>
        <v>1586</v>
      </c>
      <c r="D6" s="6">
        <f>SUMIFS(Concentrado!E$2:E769, Concentrado!$A$2:$A769, "=Puebla", Concentrado!$B$2:$B769,  "="&amp;$A6)</f>
        <v>0</v>
      </c>
      <c r="E6" s="6">
        <f>SUMIFS(Concentrado!F$2:F769, Concentrado!$A$2:$A769, "=Puebla", Concentrado!$B$2:$B769,  "="&amp;$A6)</f>
        <v>0</v>
      </c>
      <c r="F6" s="6">
        <f>SUMIFS(Concentrado!G$2:G769, Concentrado!$A$2:$A769, "=Puebla", Concentrado!$B$2:$B769,  "="&amp;$A6)</f>
        <v>4264</v>
      </c>
    </row>
    <row r="7" spans="1:6" x14ac:dyDescent="0.25">
      <c r="A7" s="5" t="s">
        <v>9</v>
      </c>
      <c r="B7" s="6">
        <f>SUMIFS(Concentrado!C$2:C769, Concentrado!$A$2:$A769, "=Puebla", Concentrado!$B$2:$B769,  "="&amp;$A7)</f>
        <v>3031</v>
      </c>
      <c r="C7" s="6">
        <f>SUMIFS(Concentrado!D$2:D769, Concentrado!$A$2:$A769, "=Puebla", Concentrado!$B$2:$B769,  "="&amp;$A7)</f>
        <v>1472</v>
      </c>
      <c r="D7" s="6">
        <f>SUMIFS(Concentrado!E$2:E769, Concentrado!$A$2:$A769, "=Puebla", Concentrado!$B$2:$B769,  "="&amp;$A7)</f>
        <v>0</v>
      </c>
      <c r="E7" s="6">
        <f>SUMIFS(Concentrado!F$2:F769, Concentrado!$A$2:$A769, "=Puebla", Concentrado!$B$2:$B769,  "="&amp;$A7)</f>
        <v>1</v>
      </c>
      <c r="F7" s="6">
        <f>SUMIFS(Concentrado!G$2:G769, Concentrado!$A$2:$A769, "=Puebla", Concentrado!$B$2:$B769,  "="&amp;$A7)</f>
        <v>4504</v>
      </c>
    </row>
    <row r="8" spans="1:6" x14ac:dyDescent="0.25">
      <c r="A8" s="5" t="s">
        <v>10</v>
      </c>
      <c r="B8" s="6">
        <f>SUMIFS(Concentrado!C$2:C769, Concentrado!$A$2:$A769, "=Puebla", Concentrado!$B$2:$B769,  "="&amp;$A8)</f>
        <v>2517</v>
      </c>
      <c r="C8" s="6">
        <f>SUMIFS(Concentrado!D$2:D769, Concentrado!$A$2:$A769, "=Puebla", Concentrado!$B$2:$B769,  "="&amp;$A8)</f>
        <v>1441</v>
      </c>
      <c r="D8" s="6">
        <f>SUMIFS(Concentrado!E$2:E769, Concentrado!$A$2:$A769, "=Puebla", Concentrado!$B$2:$B769,  "="&amp;$A8)</f>
        <v>0</v>
      </c>
      <c r="E8" s="6">
        <f>SUMIFS(Concentrado!F$2:F769, Concentrado!$A$2:$A769, "=Puebla", Concentrado!$B$2:$B769,  "="&amp;$A8)</f>
        <v>0</v>
      </c>
      <c r="F8" s="6">
        <f>SUMIFS(Concentrado!G$2:G769, Concentrado!$A$2:$A769, "=Puebla", Concentrado!$B$2:$B769,  "="&amp;$A8)</f>
        <v>3958</v>
      </c>
    </row>
    <row r="9" spans="1:6" x14ac:dyDescent="0.25">
      <c r="A9" s="5" t="s">
        <v>11</v>
      </c>
      <c r="B9" s="6">
        <f>SUMIFS(Concentrado!C$2:C769, Concentrado!$A$2:$A769, "=Puebla", Concentrado!$B$2:$B769,  "="&amp;$A9)</f>
        <v>2051</v>
      </c>
      <c r="C9" s="6">
        <f>SUMIFS(Concentrado!D$2:D769, Concentrado!$A$2:$A769, "=Puebla", Concentrado!$B$2:$B769,  "="&amp;$A9)</f>
        <v>1282</v>
      </c>
      <c r="D9" s="6">
        <f>SUMIFS(Concentrado!E$2:E769, Concentrado!$A$2:$A769, "=Puebla", Concentrado!$B$2:$B769,  "="&amp;$A9)</f>
        <v>0</v>
      </c>
      <c r="E9" s="6">
        <f>SUMIFS(Concentrado!F$2:F769, Concentrado!$A$2:$A769, "=Puebla", Concentrado!$B$2:$B769,  "="&amp;$A9)</f>
        <v>0</v>
      </c>
      <c r="F9" s="6">
        <f>SUMIFS(Concentrado!G$2:G769, Concentrado!$A$2:$A769, "=Puebla", Concentrado!$B$2:$B769,  "="&amp;$A9)</f>
        <v>3333</v>
      </c>
    </row>
    <row r="10" spans="1:6" x14ac:dyDescent="0.25">
      <c r="A10" s="5" t="s">
        <v>12</v>
      </c>
      <c r="B10" s="6">
        <f>SUMIFS(Concentrado!C$2:C769, Concentrado!$A$2:$A769, "=Puebla", Concentrado!$B$2:$B769,  "="&amp;$A10)</f>
        <v>1699</v>
      </c>
      <c r="C10" s="6">
        <f>SUMIFS(Concentrado!D$2:D769, Concentrado!$A$2:$A769, "=Puebla", Concentrado!$B$2:$B769,  "="&amp;$A10)</f>
        <v>1119</v>
      </c>
      <c r="D10" s="6">
        <f>SUMIFS(Concentrado!E$2:E769, Concentrado!$A$2:$A769, "=Puebla", Concentrado!$B$2:$B769,  "="&amp;$A10)</f>
        <v>0</v>
      </c>
      <c r="E10" s="6">
        <f>SUMIFS(Concentrado!F$2:F769, Concentrado!$A$2:$A769, "=Puebla", Concentrado!$B$2:$B769,  "="&amp;$A10)</f>
        <v>5</v>
      </c>
      <c r="F10" s="6">
        <f>SUMIFS(Concentrado!G$2:G769, Concentrado!$A$2:$A769, "=Puebla", Concentrado!$B$2:$B769,  "="&amp;$A10)</f>
        <v>2823</v>
      </c>
    </row>
    <row r="11" spans="1:6" x14ac:dyDescent="0.25">
      <c r="A11" s="5" t="s">
        <v>13</v>
      </c>
      <c r="B11" s="6">
        <f>SUMIFS(Concentrado!C$2:C769, Concentrado!$A$2:$A769, "=Puebla", Concentrado!$B$2:$B769,  "="&amp;$A11)</f>
        <v>1440</v>
      </c>
      <c r="C11" s="6">
        <f>SUMIFS(Concentrado!D$2:D769, Concentrado!$A$2:$A769, "=Puebla", Concentrado!$B$2:$B769,  "="&amp;$A11)</f>
        <v>977</v>
      </c>
      <c r="D11" s="6">
        <f>SUMIFS(Concentrado!E$2:E769, Concentrado!$A$2:$A769, "=Puebla", Concentrado!$B$2:$B769,  "="&amp;$A11)</f>
        <v>0</v>
      </c>
      <c r="E11" s="6">
        <f>SUMIFS(Concentrado!F$2:F769, Concentrado!$A$2:$A769, "=Puebla", Concentrado!$B$2:$B769,  "="&amp;$A11)</f>
        <v>0</v>
      </c>
      <c r="F11" s="6">
        <f>SUMIFS(Concentrado!G$2:G769, Concentrado!$A$2:$A769, "=Puebla", Concentrado!$B$2:$B769,  "="&amp;$A11)</f>
        <v>2417</v>
      </c>
    </row>
    <row r="12" spans="1:6" x14ac:dyDescent="0.25">
      <c r="A12" s="5" t="s">
        <v>14</v>
      </c>
      <c r="B12" s="6">
        <f>SUMIFS(Concentrado!C$2:C769, Concentrado!$A$2:$A769, "=Puebla", Concentrado!$B$2:$B769,  "="&amp;$A12)</f>
        <v>1299</v>
      </c>
      <c r="C12" s="6">
        <f>SUMIFS(Concentrado!D$2:D769, Concentrado!$A$2:$A769, "=Puebla", Concentrado!$B$2:$B769,  "="&amp;$A12)</f>
        <v>943</v>
      </c>
      <c r="D12" s="6">
        <f>SUMIFS(Concentrado!E$2:E769, Concentrado!$A$2:$A769, "=Puebla", Concentrado!$B$2:$B769,  "="&amp;$A12)</f>
        <v>0</v>
      </c>
      <c r="E12" s="6">
        <f>SUMIFS(Concentrado!F$2:F769, Concentrado!$A$2:$A769, "=Puebla", Concentrado!$B$2:$B769,  "="&amp;$A12)</f>
        <v>0</v>
      </c>
      <c r="F12" s="6">
        <f>SUMIFS(Concentrado!G$2:G769, Concentrado!$A$2:$A769, "=Puebla", Concentrado!$B$2:$B769,  "="&amp;$A12)</f>
        <v>2242</v>
      </c>
    </row>
    <row r="13" spans="1:6" x14ac:dyDescent="0.25">
      <c r="A13" s="5" t="s">
        <v>16</v>
      </c>
      <c r="B13" s="6">
        <f>SUMIFS(Concentrado!C$2:C769, Concentrado!$A$2:$A769, "=Puebla", Concentrado!$B$2:$B769,  "="&amp;$A13)</f>
        <v>1011</v>
      </c>
      <c r="C13" s="6">
        <f>SUMIFS(Concentrado!D$2:D769, Concentrado!$A$2:$A769, "=Puebla", Concentrado!$B$2:$B769,  "="&amp;$A13)</f>
        <v>890</v>
      </c>
      <c r="D13" s="6">
        <f>SUMIFS(Concentrado!E$2:E769, Concentrado!$A$2:$A769, "=Puebla", Concentrado!$B$2:$B769,  "="&amp;$A13)</f>
        <v>0</v>
      </c>
      <c r="E13" s="6">
        <f>SUMIFS(Concentrado!F$2:F769, Concentrado!$A$2:$A769, "=Puebla", Concentrado!$B$2:$B769,  "="&amp;$A13)</f>
        <v>0</v>
      </c>
      <c r="F13" s="6">
        <f>SUMIFS(Concentrado!G$2:G769, Concentrado!$A$2:$A769, "=Puebla", Concentrado!$B$2:$B769,  "="&amp;$A13)</f>
        <v>1901</v>
      </c>
    </row>
    <row r="14" spans="1:6" x14ac:dyDescent="0.25">
      <c r="A14" s="5" t="s">
        <v>17</v>
      </c>
      <c r="B14" s="6">
        <f>SUMIFS(Concentrado!C$2:C769, Concentrado!$A$2:$A769, "=Puebla", Concentrado!$B$2:$B769,  "="&amp;$A14)</f>
        <v>805</v>
      </c>
      <c r="C14" s="6">
        <f>SUMIFS(Concentrado!D$2:D769, Concentrado!$A$2:$A769, "=Puebla", Concentrado!$B$2:$B769,  "="&amp;$A14)</f>
        <v>772</v>
      </c>
      <c r="D14" s="6">
        <f>SUMIFS(Concentrado!E$2:E769, Concentrado!$A$2:$A769, "=Puebla", Concentrado!$B$2:$B769,  "="&amp;$A14)</f>
        <v>0</v>
      </c>
      <c r="E14" s="6">
        <f>SUMIFS(Concentrado!F$2:F769, Concentrado!$A$2:$A769, "=Puebla", Concentrado!$B$2:$B769,  "="&amp;$A14)</f>
        <v>1</v>
      </c>
      <c r="F14" s="6">
        <f>SUMIFS(Concentrado!G$2:G769, Concentrado!$A$2:$A769, "=Puebla", Concentrado!$B$2:$B769,  "="&amp;$A14)</f>
        <v>1578</v>
      </c>
    </row>
    <row r="15" spans="1:6" x14ac:dyDescent="0.25">
      <c r="A15" s="5" t="s">
        <v>18</v>
      </c>
      <c r="B15" s="6">
        <f>SUMIFS(Concentrado!C$2:C769, Concentrado!$A$2:$A769, "=Puebla", Concentrado!$B$2:$B769,  "="&amp;$A15)</f>
        <v>706</v>
      </c>
      <c r="C15" s="6">
        <f>SUMIFS(Concentrado!D$2:D769, Concentrado!$A$2:$A769, "=Puebla", Concentrado!$B$2:$B769,  "="&amp;$A15)</f>
        <v>657</v>
      </c>
      <c r="D15" s="6">
        <f>SUMIFS(Concentrado!E$2:E769, Concentrado!$A$2:$A769, "=Puebla", Concentrado!$B$2:$B769,  "="&amp;$A15)</f>
        <v>0</v>
      </c>
      <c r="E15" s="6">
        <f>SUMIFS(Concentrado!F$2:F769, Concentrado!$A$2:$A769, "=Puebla", Concentrado!$B$2:$B769,  "="&amp;$A15)</f>
        <v>0</v>
      </c>
      <c r="F15" s="6">
        <f>SUMIFS(Concentrado!G$2:G769, Concentrado!$A$2:$A769, "=Puebla", Concentrado!$B$2:$B769,  "="&amp;$A15)</f>
        <v>1363</v>
      </c>
    </row>
    <row r="16" spans="1:6" x14ac:dyDescent="0.25">
      <c r="A16" s="5" t="s">
        <v>19</v>
      </c>
      <c r="B16" s="6">
        <f>SUMIFS(Concentrado!C$2:C769, Concentrado!$A$2:$A769, "=Puebla", Concentrado!$B$2:$B769,  "="&amp;$A16)</f>
        <v>586</v>
      </c>
      <c r="C16" s="6">
        <f>SUMIFS(Concentrado!D$2:D769, Concentrado!$A$2:$A769, "=Puebla", Concentrado!$B$2:$B769,  "="&amp;$A16)</f>
        <v>524</v>
      </c>
      <c r="D16" s="6">
        <f>SUMIFS(Concentrado!E$2:E769, Concentrado!$A$2:$A769, "=Puebla", Concentrado!$B$2:$B769,  "="&amp;$A16)</f>
        <v>0</v>
      </c>
      <c r="E16" s="6">
        <f>SUMIFS(Concentrado!F$2:F769, Concentrado!$A$2:$A769, "=Puebla", Concentrado!$B$2:$B769,  "="&amp;$A16)</f>
        <v>0</v>
      </c>
      <c r="F16" s="6">
        <f>SUMIFS(Concentrado!G$2:G769, Concentrado!$A$2:$A769, "=Puebla", Concentrado!$B$2:$B769,  "="&amp;$A16)</f>
        <v>1110</v>
      </c>
    </row>
    <row r="17" spans="1:6" x14ac:dyDescent="0.25">
      <c r="A17" s="5" t="s">
        <v>20</v>
      </c>
      <c r="B17" s="6">
        <f>SUMIFS(Concentrado!C$2:C769, Concentrado!$A$2:$A769, "=Puebla", Concentrado!$B$2:$B769,  "="&amp;$A17)</f>
        <v>405</v>
      </c>
      <c r="C17" s="6">
        <f>SUMIFS(Concentrado!D$2:D769, Concentrado!$A$2:$A769, "=Puebla", Concentrado!$B$2:$B769,  "="&amp;$A17)</f>
        <v>444</v>
      </c>
      <c r="D17" s="6">
        <f>SUMIFS(Concentrado!E$2:E769, Concentrado!$A$2:$A769, "=Puebla", Concentrado!$B$2:$B769,  "="&amp;$A17)</f>
        <v>0</v>
      </c>
      <c r="E17" s="6">
        <f>SUMIFS(Concentrado!F$2:F769, Concentrado!$A$2:$A769, "=Puebla", Concentrado!$B$2:$B769,  "="&amp;$A17)</f>
        <v>0</v>
      </c>
      <c r="F17" s="6">
        <f>SUMIFS(Concentrado!G$2:G769, Concentrado!$A$2:$A769, "=Puebla", Concentrado!$B$2:$B769,  "="&amp;$A17)</f>
        <v>849</v>
      </c>
    </row>
    <row r="18" spans="1:6" x14ac:dyDescent="0.25">
      <c r="A18" s="5" t="s">
        <v>21</v>
      </c>
      <c r="B18" s="6">
        <f>SUMIFS(Concentrado!C$2:C769, Concentrado!$A$2:$A769, "=Puebla", Concentrado!$B$2:$B769,  "="&amp;$A18)</f>
        <v>286</v>
      </c>
      <c r="C18" s="6">
        <f>SUMIFS(Concentrado!D$2:D769, Concentrado!$A$2:$A769, "=Puebla", Concentrado!$B$2:$B769,  "="&amp;$A18)</f>
        <v>357</v>
      </c>
      <c r="D18" s="6">
        <f>SUMIFS(Concentrado!E$2:E769, Concentrado!$A$2:$A769, "=Puebla", Concentrado!$B$2:$B769,  "="&amp;$A18)</f>
        <v>0</v>
      </c>
      <c r="E18" s="6">
        <f>SUMIFS(Concentrado!F$2:F769, Concentrado!$A$2:$A769, "=Puebla", Concentrado!$B$2:$B769,  "="&amp;$A18)</f>
        <v>0</v>
      </c>
      <c r="F18" s="6">
        <f>SUMIFS(Concentrado!G$2:G769, Concentrado!$A$2:$A769, "=Puebla", Concentrado!$B$2:$B769,  "="&amp;$A18)</f>
        <v>643</v>
      </c>
    </row>
    <row r="19" spans="1:6" x14ac:dyDescent="0.25">
      <c r="A19" s="5" t="s">
        <v>22</v>
      </c>
      <c r="B19" s="6">
        <f>SUMIFS(Concentrado!C$2:C769, Concentrado!$A$2:$A769, "=Puebla", Concentrado!$B$2:$B769,  "="&amp;$A19)</f>
        <v>155</v>
      </c>
      <c r="C19" s="6">
        <f>SUMIFS(Concentrado!D$2:D769, Concentrado!$A$2:$A769, "=Puebla", Concentrado!$B$2:$B769,  "="&amp;$A19)</f>
        <v>300</v>
      </c>
      <c r="D19" s="6">
        <f>SUMIFS(Concentrado!E$2:E769, Concentrado!$A$2:$A769, "=Puebla", Concentrado!$B$2:$B769,  "="&amp;$A19)</f>
        <v>0</v>
      </c>
      <c r="E19" s="6">
        <f>SUMIFS(Concentrado!F$2:F769, Concentrado!$A$2:$A769, "=Puebla", Concentrado!$B$2:$B769,  "="&amp;$A19)</f>
        <v>0</v>
      </c>
      <c r="F19" s="6">
        <f>SUMIFS(Concentrado!G$2:G769, Concentrado!$A$2:$A769, "=Puebla", Concentrado!$B$2:$B769,  "="&amp;$A19)</f>
        <v>455</v>
      </c>
    </row>
    <row r="20" spans="1:6" x14ac:dyDescent="0.25">
      <c r="A20" s="5" t="s">
        <v>23</v>
      </c>
      <c r="B20" s="6">
        <f>SUMIFS(Concentrado!C$2:C769, Concentrado!$A$2:$A769, "=Puebla", Concentrado!$B$2:$B769,  "="&amp;$A20)</f>
        <v>114</v>
      </c>
      <c r="C20" s="6">
        <f>SUMIFS(Concentrado!D$2:D769, Concentrado!$A$2:$A769, "=Puebla", Concentrado!$B$2:$B769,  "="&amp;$A20)</f>
        <v>184</v>
      </c>
      <c r="D20" s="6">
        <f>SUMIFS(Concentrado!E$2:E769, Concentrado!$A$2:$A769, "=Puebla", Concentrado!$B$2:$B769,  "="&amp;$A20)</f>
        <v>0</v>
      </c>
      <c r="E20" s="6">
        <f>SUMIFS(Concentrado!F$2:F769, Concentrado!$A$2:$A769, "=Puebla", Concentrado!$B$2:$B769,  "="&amp;$A20)</f>
        <v>1</v>
      </c>
      <c r="F20" s="6">
        <f>SUMIFS(Concentrado!G$2:G769, Concentrado!$A$2:$A769, "=Puebla", Concentrado!$B$2:$B769,  "="&amp;$A20)</f>
        <v>299</v>
      </c>
    </row>
    <row r="21" spans="1:6" x14ac:dyDescent="0.25">
      <c r="A21" s="5" t="s">
        <v>24</v>
      </c>
      <c r="B21" s="6">
        <f>SUMIFS(Concentrado!C$2:C769, Concentrado!$A$2:$A769, "=Puebla", Concentrado!$B$2:$B769,  "="&amp;$A21)</f>
        <v>39</v>
      </c>
      <c r="C21" s="6">
        <f>SUMIFS(Concentrado!D$2:D769, Concentrado!$A$2:$A769, "=Puebla", Concentrado!$B$2:$B769,  "="&amp;$A21)</f>
        <v>78</v>
      </c>
      <c r="D21" s="6">
        <f>SUMIFS(Concentrado!E$2:E769, Concentrado!$A$2:$A769, "=Puebla", Concentrado!$B$2:$B769,  "="&amp;$A21)</f>
        <v>0</v>
      </c>
      <c r="E21" s="6">
        <f>SUMIFS(Concentrado!F$2:F769, Concentrado!$A$2:$A769, "=Puebla", Concentrado!$B$2:$B769,  "="&amp;$A21)</f>
        <v>0</v>
      </c>
      <c r="F21" s="6">
        <f>SUMIFS(Concentrado!G$2:G769, Concentrado!$A$2:$A769, "=Puebla", Concentrado!$B$2:$B769,  "="&amp;$A21)</f>
        <v>117</v>
      </c>
    </row>
    <row r="22" spans="1:6" x14ac:dyDescent="0.25">
      <c r="A22" s="5" t="s">
        <v>25</v>
      </c>
      <c r="B22" s="6">
        <f>SUMIFS(Concentrado!C$2:C769, Concentrado!$A$2:$A769, "=Puebla", Concentrado!$B$2:$B769,  "="&amp;$A22)</f>
        <v>9</v>
      </c>
      <c r="C22" s="6">
        <f>SUMIFS(Concentrado!D$2:D769, Concentrado!$A$2:$A769, "=Puebla", Concentrado!$B$2:$B769,  "="&amp;$A22)</f>
        <v>20</v>
      </c>
      <c r="D22" s="6">
        <f>SUMIFS(Concentrado!E$2:E769, Concentrado!$A$2:$A769, "=Puebla", Concentrado!$B$2:$B769,  "="&amp;$A22)</f>
        <v>0</v>
      </c>
      <c r="E22" s="6">
        <f>SUMIFS(Concentrado!F$2:F769, Concentrado!$A$2:$A769, "=Puebla", Concentrado!$B$2:$B769,  "="&amp;$A22)</f>
        <v>0</v>
      </c>
      <c r="F22" s="6">
        <f>SUMIFS(Concentrado!G$2:G769, Concentrado!$A$2:$A769, "=Puebla", Concentrado!$B$2:$B769,  "="&amp;$A22)</f>
        <v>29</v>
      </c>
    </row>
    <row r="23" spans="1:6" x14ac:dyDescent="0.25">
      <c r="A23" s="5" t="s">
        <v>34</v>
      </c>
      <c r="B23" s="6">
        <f>SUMIFS(Concentrado!C$2:C769, Concentrado!$A$2:$A769, "=Puebla", Concentrado!$B$2:$B769,  "="&amp;$A23)</f>
        <v>0</v>
      </c>
      <c r="C23" s="6">
        <f>SUMIFS(Concentrado!D$2:D769, Concentrado!$A$2:$A769, "=Puebla", Concentrado!$B$2:$B769,  "="&amp;$A23)</f>
        <v>0</v>
      </c>
      <c r="D23" s="6">
        <f>SUMIFS(Concentrado!E$2:E769, Concentrado!$A$2:$A769, "=Puebla", Concentrado!$B$2:$B769,  "="&amp;$A23)</f>
        <v>0</v>
      </c>
      <c r="E23" s="6">
        <f>SUMIFS(Concentrado!F$2:F769, Concentrado!$A$2:$A769, "=Puebla", Concentrado!$B$2:$B769,  "="&amp;$A23)</f>
        <v>0</v>
      </c>
      <c r="F23" s="6">
        <f>SUMIFS(Concentrado!G$2:G769, Concentrado!$A$2:$A769, "=Puebla",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"=Puebla", Concentrado!$B$2:$B769,  "="&amp;$A24)</f>
        <v>8</v>
      </c>
      <c r="C24" s="6">
        <f>SUMIFS(Concentrado!D$2:D769, Concentrado!$A$2:$A769, "=Puebla", Concentrado!$B$2:$B769,  "="&amp;$A24)</f>
        <v>0</v>
      </c>
      <c r="D24" s="6">
        <f>SUMIFS(Concentrado!E$2:E769, Concentrado!$A$2:$A769, "=Puebla", Concentrado!$B$2:$B769,  "="&amp;$A24)</f>
        <v>0</v>
      </c>
      <c r="E24" s="6">
        <f>SUMIFS(Concentrado!F$2:F769, Concentrado!$A$2:$A769, "=Puebla", Concentrado!$B$2:$B769,  "="&amp;$A24)</f>
        <v>1</v>
      </c>
      <c r="F24" s="6">
        <f>SUMIFS(Concentrado!G$2:G769, Concentrado!$A$2:$A769, "=Puebla", Concentrado!$B$2:$B769,  "="&amp;$A24)</f>
        <v>9</v>
      </c>
    </row>
    <row r="25" spans="1:6" x14ac:dyDescent="0.25">
      <c r="A25" s="7" t="s">
        <v>28</v>
      </c>
      <c r="B25" s="8">
        <f>SUMIFS(Concentrado!C$2:C769, Concentrado!$A$2:$A769, "=Puebla", Concentrado!$B$2:$B769,  "="&amp;$A25)</f>
        <v>23398</v>
      </c>
      <c r="C25" s="8">
        <f>SUMIFS(Concentrado!D$2:D769, Concentrado!$A$2:$A769, "=Puebla", Concentrado!$B$2:$B769,  "="&amp;$A25)</f>
        <v>16032</v>
      </c>
      <c r="D25" s="8">
        <f>SUMIFS(Concentrado!E$2:E769, Concentrado!$A$2:$A769, "=Puebla", Concentrado!$B$2:$B769,  "="&amp;$A25)</f>
        <v>0</v>
      </c>
      <c r="E25" s="8">
        <f>SUMIFS(Concentrado!F$2:F769, Concentrado!$A$2:$A769, "=Puebla", Concentrado!$B$2:$B769,  "="&amp;$A25)</f>
        <v>10</v>
      </c>
      <c r="F25" s="8">
        <f>SUMIFS(Concentrado!G$2:G769, Concentrado!$A$2:$A769, "=Puebla", Concentrado!$B$2:$B769,  "="&amp;$A25)</f>
        <v>39440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"=Querétaro", Concentrado!$B$2:$B769,  "="&amp;$A2)</f>
        <v>60</v>
      </c>
      <c r="C2" s="6">
        <f>SUMIFS(Concentrado!D$2:D769, Concentrado!$A$2:$A769, "=Querétaro", Concentrado!$B$2:$B769,  "="&amp;$A2)</f>
        <v>51</v>
      </c>
      <c r="D2" s="6">
        <f>SUMIFS(Concentrado!E$2:E769, Concentrado!$A$2:$A769, "=Querétaro", Concentrado!$B$2:$B769,  "="&amp;$A2)</f>
        <v>0</v>
      </c>
      <c r="E2" s="6">
        <f>SUMIFS(Concentrado!F$2:F769, Concentrado!$A$2:$A769, "=Querétaro", Concentrado!$B$2:$B769,  "="&amp;$A2)</f>
        <v>0</v>
      </c>
      <c r="F2" s="6">
        <f>SUMIFS(Concentrado!G$2:G769, Concentrado!$A$2:$A769, "=Querétaro", Concentrado!$B$2:$B769,  "="&amp;$A2)</f>
        <v>111</v>
      </c>
    </row>
    <row r="3" spans="1:6" x14ac:dyDescent="0.25">
      <c r="A3" s="5" t="s">
        <v>6</v>
      </c>
      <c r="B3" s="6">
        <f>SUMIFS(Concentrado!C$2:C769, Concentrado!$A$2:$A769, "=Querétaro", Concentrado!$B$2:$B769,  "="&amp;$A3)</f>
        <v>441</v>
      </c>
      <c r="C3" s="6">
        <f>SUMIFS(Concentrado!D$2:D769, Concentrado!$A$2:$A769, "=Querétaro", Concentrado!$B$2:$B769,  "="&amp;$A3)</f>
        <v>337</v>
      </c>
      <c r="D3" s="6">
        <f>SUMIFS(Concentrado!E$2:E769, Concentrado!$A$2:$A769, "=Querétaro", Concentrado!$B$2:$B769,  "="&amp;$A3)</f>
        <v>0</v>
      </c>
      <c r="E3" s="6">
        <f>SUMIFS(Concentrado!F$2:F769, Concentrado!$A$2:$A769, "=Querétaro", Concentrado!$B$2:$B769,  "="&amp;$A3)</f>
        <v>0</v>
      </c>
      <c r="F3" s="6">
        <f>SUMIFS(Concentrado!G$2:G769, Concentrado!$A$2:$A769, "=Querétaro", Concentrado!$B$2:$B769,  "="&amp;$A3)</f>
        <v>778</v>
      </c>
    </row>
    <row r="4" spans="1:6" x14ac:dyDescent="0.25">
      <c r="A4" s="5" t="s">
        <v>15</v>
      </c>
      <c r="B4" s="6">
        <f>SUMIFS(Concentrado!C$2:C769, Concentrado!$A$2:$A769, "=Querétaro", Concentrado!$B$2:$B769,  "="&amp;$A4)</f>
        <v>510</v>
      </c>
      <c r="C4" s="6">
        <f>SUMIFS(Concentrado!D$2:D769, Concentrado!$A$2:$A769, "=Querétaro", Concentrado!$B$2:$B769,  "="&amp;$A4)</f>
        <v>319</v>
      </c>
      <c r="D4" s="6">
        <f>SUMIFS(Concentrado!E$2:E769, Concentrado!$A$2:$A769, "=Querétaro", Concentrado!$B$2:$B769,  "="&amp;$A4)</f>
        <v>0</v>
      </c>
      <c r="E4" s="6">
        <f>SUMIFS(Concentrado!F$2:F769, Concentrado!$A$2:$A769, "=Querétaro", Concentrado!$B$2:$B769,  "="&amp;$A4)</f>
        <v>0</v>
      </c>
      <c r="F4" s="6">
        <f>SUMIFS(Concentrado!G$2:G769, Concentrado!$A$2:$A769, "=Querétaro", Concentrado!$B$2:$B769,  "="&amp;$A4)</f>
        <v>829</v>
      </c>
    </row>
    <row r="5" spans="1:6" x14ac:dyDescent="0.25">
      <c r="A5" s="5" t="s">
        <v>7</v>
      </c>
      <c r="B5" s="6">
        <f>SUMIFS(Concentrado!C$2:C769, Concentrado!$A$2:$A769, "=Querétaro", Concentrado!$B$2:$B769,  "="&amp;$A5)</f>
        <v>566</v>
      </c>
      <c r="C5" s="6">
        <f>SUMIFS(Concentrado!D$2:D769, Concentrado!$A$2:$A769, "=Querétaro", Concentrado!$B$2:$B769,  "="&amp;$A5)</f>
        <v>348</v>
      </c>
      <c r="D5" s="6">
        <f>SUMIFS(Concentrado!E$2:E769, Concentrado!$A$2:$A769, "=Querétaro", Concentrado!$B$2:$B769,  "="&amp;$A5)</f>
        <v>0</v>
      </c>
      <c r="E5" s="6">
        <f>SUMIFS(Concentrado!F$2:F769, Concentrado!$A$2:$A769, "=Querétaro", Concentrado!$B$2:$B769,  "="&amp;$A5)</f>
        <v>0</v>
      </c>
      <c r="F5" s="6">
        <f>SUMIFS(Concentrado!G$2:G769, Concentrado!$A$2:$A769, "=Querétaro", Concentrado!$B$2:$B769,  "="&amp;$A5)</f>
        <v>914</v>
      </c>
    </row>
    <row r="6" spans="1:6" x14ac:dyDescent="0.25">
      <c r="A6" s="5" t="s">
        <v>8</v>
      </c>
      <c r="B6" s="6">
        <f>SUMIFS(Concentrado!C$2:C769, Concentrado!$A$2:$A769, "=Querétaro", Concentrado!$B$2:$B769,  "="&amp;$A6)</f>
        <v>695</v>
      </c>
      <c r="C6" s="6">
        <f>SUMIFS(Concentrado!D$2:D769, Concentrado!$A$2:$A769, "=Querétaro", Concentrado!$B$2:$B769,  "="&amp;$A6)</f>
        <v>494</v>
      </c>
      <c r="D6" s="6">
        <f>SUMIFS(Concentrado!E$2:E769, Concentrado!$A$2:$A769, "=Querétaro", Concentrado!$B$2:$B769,  "="&amp;$A6)</f>
        <v>0</v>
      </c>
      <c r="E6" s="6">
        <f>SUMIFS(Concentrado!F$2:F769, Concentrado!$A$2:$A769, "=Querétaro", Concentrado!$B$2:$B769,  "="&amp;$A6)</f>
        <v>0</v>
      </c>
      <c r="F6" s="6">
        <f>SUMIFS(Concentrado!G$2:G769, Concentrado!$A$2:$A769, "=Querétaro", Concentrado!$B$2:$B769,  "="&amp;$A6)</f>
        <v>1189</v>
      </c>
    </row>
    <row r="7" spans="1:6" x14ac:dyDescent="0.25">
      <c r="A7" s="5" t="s">
        <v>9</v>
      </c>
      <c r="B7" s="6">
        <f>SUMIFS(Concentrado!C$2:C769, Concentrado!$A$2:$A769, "=Querétaro", Concentrado!$B$2:$B769,  "="&amp;$A7)</f>
        <v>604</v>
      </c>
      <c r="C7" s="6">
        <f>SUMIFS(Concentrado!D$2:D769, Concentrado!$A$2:$A769, "=Querétaro", Concentrado!$B$2:$B769,  "="&amp;$A7)</f>
        <v>494</v>
      </c>
      <c r="D7" s="6">
        <f>SUMIFS(Concentrado!E$2:E769, Concentrado!$A$2:$A769, "=Querétaro", Concentrado!$B$2:$B769,  "="&amp;$A7)</f>
        <v>0</v>
      </c>
      <c r="E7" s="6">
        <f>SUMIFS(Concentrado!F$2:F769, Concentrado!$A$2:$A769, "=Querétaro", Concentrado!$B$2:$B769,  "="&amp;$A7)</f>
        <v>0</v>
      </c>
      <c r="F7" s="6">
        <f>SUMIFS(Concentrado!G$2:G769, Concentrado!$A$2:$A769, "=Querétaro", Concentrado!$B$2:$B769,  "="&amp;$A7)</f>
        <v>1098</v>
      </c>
    </row>
    <row r="8" spans="1:6" x14ac:dyDescent="0.25">
      <c r="A8" s="5" t="s">
        <v>10</v>
      </c>
      <c r="B8" s="6">
        <f>SUMIFS(Concentrado!C$2:C769, Concentrado!$A$2:$A769, "=Querétaro", Concentrado!$B$2:$B769,  "="&amp;$A8)</f>
        <v>488</v>
      </c>
      <c r="C8" s="6">
        <f>SUMIFS(Concentrado!D$2:D769, Concentrado!$A$2:$A769, "=Querétaro", Concentrado!$B$2:$B769,  "="&amp;$A8)</f>
        <v>535</v>
      </c>
      <c r="D8" s="6">
        <f>SUMIFS(Concentrado!E$2:E769, Concentrado!$A$2:$A769, "=Querétaro", Concentrado!$B$2:$B769,  "="&amp;$A8)</f>
        <v>0</v>
      </c>
      <c r="E8" s="6">
        <f>SUMIFS(Concentrado!F$2:F769, Concentrado!$A$2:$A769, "=Querétaro", Concentrado!$B$2:$B769,  "="&amp;$A8)</f>
        <v>0</v>
      </c>
      <c r="F8" s="6">
        <f>SUMIFS(Concentrado!G$2:G769, Concentrado!$A$2:$A769, "=Querétaro", Concentrado!$B$2:$B769,  "="&amp;$A8)</f>
        <v>1023</v>
      </c>
    </row>
    <row r="9" spans="1:6" x14ac:dyDescent="0.25">
      <c r="A9" s="5" t="s">
        <v>11</v>
      </c>
      <c r="B9" s="6">
        <f>SUMIFS(Concentrado!C$2:C769, Concentrado!$A$2:$A769, "=Querétaro", Concentrado!$B$2:$B769,  "="&amp;$A9)</f>
        <v>393</v>
      </c>
      <c r="C9" s="6">
        <f>SUMIFS(Concentrado!D$2:D769, Concentrado!$A$2:$A769, "=Querétaro", Concentrado!$B$2:$B769,  "="&amp;$A9)</f>
        <v>455</v>
      </c>
      <c r="D9" s="6">
        <f>SUMIFS(Concentrado!E$2:E769, Concentrado!$A$2:$A769, "=Querétaro", Concentrado!$B$2:$B769,  "="&amp;$A9)</f>
        <v>0</v>
      </c>
      <c r="E9" s="6">
        <f>SUMIFS(Concentrado!F$2:F769, Concentrado!$A$2:$A769, "=Querétaro", Concentrado!$B$2:$B769,  "="&amp;$A9)</f>
        <v>0</v>
      </c>
      <c r="F9" s="6">
        <f>SUMIFS(Concentrado!G$2:G769, Concentrado!$A$2:$A769, "=Querétaro", Concentrado!$B$2:$B769,  "="&amp;$A9)</f>
        <v>848</v>
      </c>
    </row>
    <row r="10" spans="1:6" x14ac:dyDescent="0.25">
      <c r="A10" s="5" t="s">
        <v>12</v>
      </c>
      <c r="B10" s="6">
        <f>SUMIFS(Concentrado!C$2:C769, Concentrado!$A$2:$A769, "=Querétaro", Concentrado!$B$2:$B769,  "="&amp;$A10)</f>
        <v>316</v>
      </c>
      <c r="C10" s="6">
        <f>SUMIFS(Concentrado!D$2:D769, Concentrado!$A$2:$A769, "=Querétaro", Concentrado!$B$2:$B769,  "="&amp;$A10)</f>
        <v>348</v>
      </c>
      <c r="D10" s="6">
        <f>SUMIFS(Concentrado!E$2:E769, Concentrado!$A$2:$A769, "=Querétaro", Concentrado!$B$2:$B769,  "="&amp;$A10)</f>
        <v>0</v>
      </c>
      <c r="E10" s="6">
        <f>SUMIFS(Concentrado!F$2:F769, Concentrado!$A$2:$A769, "=Querétaro", Concentrado!$B$2:$B769,  "="&amp;$A10)</f>
        <v>0</v>
      </c>
      <c r="F10" s="6">
        <f>SUMIFS(Concentrado!G$2:G769, Concentrado!$A$2:$A769, "=Querétaro", Concentrado!$B$2:$B769,  "="&amp;$A10)</f>
        <v>664</v>
      </c>
    </row>
    <row r="11" spans="1:6" x14ac:dyDescent="0.25">
      <c r="A11" s="5" t="s">
        <v>13</v>
      </c>
      <c r="B11" s="6">
        <f>SUMIFS(Concentrado!C$2:C769, Concentrado!$A$2:$A769, "=Querétaro", Concentrado!$B$2:$B769,  "="&amp;$A11)</f>
        <v>310</v>
      </c>
      <c r="C11" s="6">
        <f>SUMIFS(Concentrado!D$2:D769, Concentrado!$A$2:$A769, "=Querétaro", Concentrado!$B$2:$B769,  "="&amp;$A11)</f>
        <v>340</v>
      </c>
      <c r="D11" s="6">
        <f>SUMIFS(Concentrado!E$2:E769, Concentrado!$A$2:$A769, "=Querétaro", Concentrado!$B$2:$B769,  "="&amp;$A11)</f>
        <v>0</v>
      </c>
      <c r="E11" s="6">
        <f>SUMIFS(Concentrado!F$2:F769, Concentrado!$A$2:$A769, "=Querétaro", Concentrado!$B$2:$B769,  "="&amp;$A11)</f>
        <v>0</v>
      </c>
      <c r="F11" s="6">
        <f>SUMIFS(Concentrado!G$2:G769, Concentrado!$A$2:$A769, "=Querétaro", Concentrado!$B$2:$B769,  "="&amp;$A11)</f>
        <v>650</v>
      </c>
    </row>
    <row r="12" spans="1:6" x14ac:dyDescent="0.25">
      <c r="A12" s="5" t="s">
        <v>14</v>
      </c>
      <c r="B12" s="6">
        <f>SUMIFS(Concentrado!C$2:C769, Concentrado!$A$2:$A769, "=Querétaro", Concentrado!$B$2:$B769,  "="&amp;$A12)</f>
        <v>264</v>
      </c>
      <c r="C12" s="6">
        <f>SUMIFS(Concentrado!D$2:D769, Concentrado!$A$2:$A769, "=Querétaro", Concentrado!$B$2:$B769,  "="&amp;$A12)</f>
        <v>282</v>
      </c>
      <c r="D12" s="6">
        <f>SUMIFS(Concentrado!E$2:E769, Concentrado!$A$2:$A769, "=Querétaro", Concentrado!$B$2:$B769,  "="&amp;$A12)</f>
        <v>0</v>
      </c>
      <c r="E12" s="6">
        <f>SUMIFS(Concentrado!F$2:F769, Concentrado!$A$2:$A769, "=Querétaro", Concentrado!$B$2:$B769,  "="&amp;$A12)</f>
        <v>0</v>
      </c>
      <c r="F12" s="6">
        <f>SUMIFS(Concentrado!G$2:G769, Concentrado!$A$2:$A769, "=Querétaro", Concentrado!$B$2:$B769,  "="&amp;$A12)</f>
        <v>546</v>
      </c>
    </row>
    <row r="13" spans="1:6" x14ac:dyDescent="0.25">
      <c r="A13" s="5" t="s">
        <v>16</v>
      </c>
      <c r="B13" s="6">
        <f>SUMIFS(Concentrado!C$2:C769, Concentrado!$A$2:$A769, "=Querétaro", Concentrado!$B$2:$B769,  "="&amp;$A13)</f>
        <v>208</v>
      </c>
      <c r="C13" s="6">
        <f>SUMIFS(Concentrado!D$2:D769, Concentrado!$A$2:$A769, "=Querétaro", Concentrado!$B$2:$B769,  "="&amp;$A13)</f>
        <v>276</v>
      </c>
      <c r="D13" s="6">
        <f>SUMIFS(Concentrado!E$2:E769, Concentrado!$A$2:$A769, "=Querétaro", Concentrado!$B$2:$B769,  "="&amp;$A13)</f>
        <v>0</v>
      </c>
      <c r="E13" s="6">
        <f>SUMIFS(Concentrado!F$2:F769, Concentrado!$A$2:$A769, "=Querétaro", Concentrado!$B$2:$B769,  "="&amp;$A13)</f>
        <v>0</v>
      </c>
      <c r="F13" s="6">
        <f>SUMIFS(Concentrado!G$2:G769, Concentrado!$A$2:$A769, "=Querétaro", Concentrado!$B$2:$B769,  "="&amp;$A13)</f>
        <v>484</v>
      </c>
    </row>
    <row r="14" spans="1:6" x14ac:dyDescent="0.25">
      <c r="A14" s="5" t="s">
        <v>17</v>
      </c>
      <c r="B14" s="6">
        <f>SUMIFS(Concentrado!C$2:C769, Concentrado!$A$2:$A769, "=Querétaro", Concentrado!$B$2:$B769,  "="&amp;$A14)</f>
        <v>197</v>
      </c>
      <c r="C14" s="6">
        <f>SUMIFS(Concentrado!D$2:D769, Concentrado!$A$2:$A769, "=Querétaro", Concentrado!$B$2:$B769,  "="&amp;$A14)</f>
        <v>194</v>
      </c>
      <c r="D14" s="6">
        <f>SUMIFS(Concentrado!E$2:E769, Concentrado!$A$2:$A769, "=Querétaro", Concentrado!$B$2:$B769,  "="&amp;$A14)</f>
        <v>0</v>
      </c>
      <c r="E14" s="6">
        <f>SUMIFS(Concentrado!F$2:F769, Concentrado!$A$2:$A769, "=Querétaro", Concentrado!$B$2:$B769,  "="&amp;$A14)</f>
        <v>0</v>
      </c>
      <c r="F14" s="6">
        <f>SUMIFS(Concentrado!G$2:G769, Concentrado!$A$2:$A769, "=Querétaro", Concentrado!$B$2:$B769,  "="&amp;$A14)</f>
        <v>391</v>
      </c>
    </row>
    <row r="15" spans="1:6" x14ac:dyDescent="0.25">
      <c r="A15" s="5" t="s">
        <v>18</v>
      </c>
      <c r="B15" s="6">
        <f>SUMIFS(Concentrado!C$2:C769, Concentrado!$A$2:$A769, "=Querétaro", Concentrado!$B$2:$B769,  "="&amp;$A15)</f>
        <v>159</v>
      </c>
      <c r="C15" s="6">
        <f>SUMIFS(Concentrado!D$2:D769, Concentrado!$A$2:$A769, "=Querétaro", Concentrado!$B$2:$B769,  "="&amp;$A15)</f>
        <v>211</v>
      </c>
      <c r="D15" s="6">
        <f>SUMIFS(Concentrado!E$2:E769, Concentrado!$A$2:$A769, "=Querétaro", Concentrado!$B$2:$B769,  "="&amp;$A15)</f>
        <v>0</v>
      </c>
      <c r="E15" s="6">
        <f>SUMIFS(Concentrado!F$2:F769, Concentrado!$A$2:$A769, "=Querétaro", Concentrado!$B$2:$B769,  "="&amp;$A15)</f>
        <v>0</v>
      </c>
      <c r="F15" s="6">
        <f>SUMIFS(Concentrado!G$2:G769, Concentrado!$A$2:$A769, "=Querétaro", Concentrado!$B$2:$B769,  "="&amp;$A15)</f>
        <v>370</v>
      </c>
    </row>
    <row r="16" spans="1:6" x14ac:dyDescent="0.25">
      <c r="A16" s="5" t="s">
        <v>19</v>
      </c>
      <c r="B16" s="6">
        <f>SUMIFS(Concentrado!C$2:C769, Concentrado!$A$2:$A769, "=Querétaro", Concentrado!$B$2:$B769,  "="&amp;$A16)</f>
        <v>108</v>
      </c>
      <c r="C16" s="6">
        <f>SUMIFS(Concentrado!D$2:D769, Concentrado!$A$2:$A769, "=Querétaro", Concentrado!$B$2:$B769,  "="&amp;$A16)</f>
        <v>143</v>
      </c>
      <c r="D16" s="6">
        <f>SUMIFS(Concentrado!E$2:E769, Concentrado!$A$2:$A769, "=Querétaro", Concentrado!$B$2:$B769,  "="&amp;$A16)</f>
        <v>0</v>
      </c>
      <c r="E16" s="6">
        <f>SUMIFS(Concentrado!F$2:F769, Concentrado!$A$2:$A769, "=Querétaro", Concentrado!$B$2:$B769,  "="&amp;$A16)</f>
        <v>0</v>
      </c>
      <c r="F16" s="6">
        <f>SUMIFS(Concentrado!G$2:G769, Concentrado!$A$2:$A769, "=Querétaro", Concentrado!$B$2:$B769,  "="&amp;$A16)</f>
        <v>251</v>
      </c>
    </row>
    <row r="17" spans="1:6" x14ac:dyDescent="0.25">
      <c r="A17" s="5" t="s">
        <v>20</v>
      </c>
      <c r="B17" s="6">
        <f>SUMIFS(Concentrado!C$2:C769, Concentrado!$A$2:$A769, "=Querétaro", Concentrado!$B$2:$B769,  "="&amp;$A17)</f>
        <v>74</v>
      </c>
      <c r="C17" s="6">
        <f>SUMIFS(Concentrado!D$2:D769, Concentrado!$A$2:$A769, "=Querétaro", Concentrado!$B$2:$B769,  "="&amp;$A17)</f>
        <v>135</v>
      </c>
      <c r="D17" s="6">
        <f>SUMIFS(Concentrado!E$2:E769, Concentrado!$A$2:$A769, "=Querétaro", Concentrado!$B$2:$B769,  "="&amp;$A17)</f>
        <v>0</v>
      </c>
      <c r="E17" s="6">
        <f>SUMIFS(Concentrado!F$2:F769, Concentrado!$A$2:$A769, "=Querétaro", Concentrado!$B$2:$B769,  "="&amp;$A17)</f>
        <v>0</v>
      </c>
      <c r="F17" s="6">
        <f>SUMIFS(Concentrado!G$2:G769, Concentrado!$A$2:$A769, "=Querétaro", Concentrado!$B$2:$B769,  "="&amp;$A17)</f>
        <v>209</v>
      </c>
    </row>
    <row r="18" spans="1:6" x14ac:dyDescent="0.25">
      <c r="A18" s="5" t="s">
        <v>21</v>
      </c>
      <c r="B18" s="6">
        <f>SUMIFS(Concentrado!C$2:C769, Concentrado!$A$2:$A769, "=Querétaro", Concentrado!$B$2:$B769,  "="&amp;$A18)</f>
        <v>60</v>
      </c>
      <c r="C18" s="6">
        <f>SUMIFS(Concentrado!D$2:D769, Concentrado!$A$2:$A769, "=Querétaro", Concentrado!$B$2:$B769,  "="&amp;$A18)</f>
        <v>95</v>
      </c>
      <c r="D18" s="6">
        <f>SUMIFS(Concentrado!E$2:E769, Concentrado!$A$2:$A769, "=Querétaro", Concentrado!$B$2:$B769,  "="&amp;$A18)</f>
        <v>0</v>
      </c>
      <c r="E18" s="6">
        <f>SUMIFS(Concentrado!F$2:F769, Concentrado!$A$2:$A769, "=Querétaro", Concentrado!$B$2:$B769,  "="&amp;$A18)</f>
        <v>0</v>
      </c>
      <c r="F18" s="6">
        <f>SUMIFS(Concentrado!G$2:G769, Concentrado!$A$2:$A769, "=Querétaro", Concentrado!$B$2:$B769,  "="&amp;$A18)</f>
        <v>155</v>
      </c>
    </row>
    <row r="19" spans="1:6" x14ac:dyDescent="0.25">
      <c r="A19" s="5" t="s">
        <v>22</v>
      </c>
      <c r="B19" s="6">
        <f>SUMIFS(Concentrado!C$2:C769, Concentrado!$A$2:$A769, "=Querétaro", Concentrado!$B$2:$B769,  "="&amp;$A19)</f>
        <v>50</v>
      </c>
      <c r="C19" s="6">
        <f>SUMIFS(Concentrado!D$2:D769, Concentrado!$A$2:$A769, "=Querétaro", Concentrado!$B$2:$B769,  "="&amp;$A19)</f>
        <v>94</v>
      </c>
      <c r="D19" s="6">
        <f>SUMIFS(Concentrado!E$2:E769, Concentrado!$A$2:$A769, "=Querétaro", Concentrado!$B$2:$B769,  "="&amp;$A19)</f>
        <v>0</v>
      </c>
      <c r="E19" s="6">
        <f>SUMIFS(Concentrado!F$2:F769, Concentrado!$A$2:$A769, "=Querétaro", Concentrado!$B$2:$B769,  "="&amp;$A19)</f>
        <v>0</v>
      </c>
      <c r="F19" s="6">
        <f>SUMIFS(Concentrado!G$2:G769, Concentrado!$A$2:$A769, "=Querétaro", Concentrado!$B$2:$B769,  "="&amp;$A19)</f>
        <v>144</v>
      </c>
    </row>
    <row r="20" spans="1:6" x14ac:dyDescent="0.25">
      <c r="A20" s="5" t="s">
        <v>23</v>
      </c>
      <c r="B20" s="6">
        <f>SUMIFS(Concentrado!C$2:C769, Concentrado!$A$2:$A769, "=Querétaro", Concentrado!$B$2:$B769,  "="&amp;$A20)</f>
        <v>41</v>
      </c>
      <c r="C20" s="6">
        <f>SUMIFS(Concentrado!D$2:D769, Concentrado!$A$2:$A769, "=Querétaro", Concentrado!$B$2:$B769,  "="&amp;$A20)</f>
        <v>52</v>
      </c>
      <c r="D20" s="6">
        <f>SUMIFS(Concentrado!E$2:E769, Concentrado!$A$2:$A769, "=Querétaro", Concentrado!$B$2:$B769,  "="&amp;$A20)</f>
        <v>0</v>
      </c>
      <c r="E20" s="6">
        <f>SUMIFS(Concentrado!F$2:F769, Concentrado!$A$2:$A769, "=Querétaro", Concentrado!$B$2:$B769,  "="&amp;$A20)</f>
        <v>0</v>
      </c>
      <c r="F20" s="6">
        <f>SUMIFS(Concentrado!G$2:G769, Concentrado!$A$2:$A769, "=Querétaro", Concentrado!$B$2:$B769,  "="&amp;$A20)</f>
        <v>93</v>
      </c>
    </row>
    <row r="21" spans="1:6" x14ac:dyDescent="0.25">
      <c r="A21" s="5" t="s">
        <v>24</v>
      </c>
      <c r="B21" s="6">
        <f>SUMIFS(Concentrado!C$2:C769, Concentrado!$A$2:$A769, "=Querétaro", Concentrado!$B$2:$B769,  "="&amp;$A21)</f>
        <v>12</v>
      </c>
      <c r="C21" s="6">
        <f>SUMIFS(Concentrado!D$2:D769, Concentrado!$A$2:$A769, "=Querétaro", Concentrado!$B$2:$B769,  "="&amp;$A21)</f>
        <v>32</v>
      </c>
      <c r="D21" s="6">
        <f>SUMIFS(Concentrado!E$2:E769, Concentrado!$A$2:$A769, "=Querétaro", Concentrado!$B$2:$B769,  "="&amp;$A21)</f>
        <v>0</v>
      </c>
      <c r="E21" s="6">
        <f>SUMIFS(Concentrado!F$2:F769, Concentrado!$A$2:$A769, "=Querétaro", Concentrado!$B$2:$B769,  "="&amp;$A21)</f>
        <v>0</v>
      </c>
      <c r="F21" s="6">
        <f>SUMIFS(Concentrado!G$2:G769, Concentrado!$A$2:$A769, "=Querétaro", Concentrado!$B$2:$B769,  "="&amp;$A21)</f>
        <v>44</v>
      </c>
    </row>
    <row r="22" spans="1:6" x14ac:dyDescent="0.25">
      <c r="A22" s="5" t="s">
        <v>25</v>
      </c>
      <c r="B22" s="6">
        <f>SUMIFS(Concentrado!C$2:C769, Concentrado!$A$2:$A769, "=Querétaro", Concentrado!$B$2:$B769,  "="&amp;$A22)</f>
        <v>4</v>
      </c>
      <c r="C22" s="6">
        <f>SUMIFS(Concentrado!D$2:D769, Concentrado!$A$2:$A769, "=Querétaro", Concentrado!$B$2:$B769,  "="&amp;$A22)</f>
        <v>11</v>
      </c>
      <c r="D22" s="6">
        <f>SUMIFS(Concentrado!E$2:E769, Concentrado!$A$2:$A769, "=Querétaro", Concentrado!$B$2:$B769,  "="&amp;$A22)</f>
        <v>0</v>
      </c>
      <c r="E22" s="6">
        <f>SUMIFS(Concentrado!F$2:F769, Concentrado!$A$2:$A769, "=Querétaro", Concentrado!$B$2:$B769,  "="&amp;$A22)</f>
        <v>0</v>
      </c>
      <c r="F22" s="6">
        <f>SUMIFS(Concentrado!G$2:G769, Concentrado!$A$2:$A769, "=Querétaro", Concentrado!$B$2:$B769,  "="&amp;$A22)</f>
        <v>15</v>
      </c>
    </row>
    <row r="23" spans="1:6" x14ac:dyDescent="0.25">
      <c r="A23" s="5" t="s">
        <v>34</v>
      </c>
      <c r="B23" s="6">
        <f>SUMIFS(Concentrado!C$2:C769, Concentrado!$A$2:$A769, "=Querétaro", Concentrado!$B$2:$B769,  "="&amp;$A23)</f>
        <v>0</v>
      </c>
      <c r="C23" s="6">
        <f>SUMIFS(Concentrado!D$2:D769, Concentrado!$A$2:$A769, "=Querétaro", Concentrado!$B$2:$B769,  "="&amp;$A23)</f>
        <v>0</v>
      </c>
      <c r="D23" s="6">
        <f>SUMIFS(Concentrado!E$2:E769, Concentrado!$A$2:$A769, "=Querétaro", Concentrado!$B$2:$B769,  "="&amp;$A23)</f>
        <v>0</v>
      </c>
      <c r="E23" s="6">
        <f>SUMIFS(Concentrado!F$2:F769, Concentrado!$A$2:$A769, "=Querétaro", Concentrado!$B$2:$B769,  "="&amp;$A23)</f>
        <v>0</v>
      </c>
      <c r="F23" s="6">
        <f>SUMIFS(Concentrado!G$2:G769, Concentrado!$A$2:$A769, "=Querétaro",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"=Querétaro", Concentrado!$B$2:$B769,  "="&amp;$A24)</f>
        <v>9</v>
      </c>
      <c r="C24" s="6">
        <f>SUMIFS(Concentrado!D$2:D769, Concentrado!$A$2:$A769, "=Querétaro", Concentrado!$B$2:$B769,  "="&amp;$A24)</f>
        <v>4</v>
      </c>
      <c r="D24" s="6">
        <f>SUMIFS(Concentrado!E$2:E769, Concentrado!$A$2:$A769, "=Querétaro", Concentrado!$B$2:$B769,  "="&amp;$A24)</f>
        <v>0</v>
      </c>
      <c r="E24" s="6">
        <f>SUMIFS(Concentrado!F$2:F769, Concentrado!$A$2:$A769, "=Querétaro", Concentrado!$B$2:$B769,  "="&amp;$A24)</f>
        <v>0</v>
      </c>
      <c r="F24" s="6">
        <f>SUMIFS(Concentrado!G$2:G769, Concentrado!$A$2:$A769, "=Querétaro", Concentrado!$B$2:$B769,  "="&amp;$A24)</f>
        <v>13</v>
      </c>
    </row>
    <row r="25" spans="1:6" x14ac:dyDescent="0.25">
      <c r="A25" s="7" t="s">
        <v>28</v>
      </c>
      <c r="B25" s="8">
        <f>SUMIFS(Concentrado!C$2:C769, Concentrado!$A$2:$A769, "=Querétaro", Concentrado!$B$2:$B769,  "="&amp;$A25)</f>
        <v>5590</v>
      </c>
      <c r="C25" s="8">
        <f>SUMIFS(Concentrado!D$2:D769, Concentrado!$A$2:$A769, "=Querétaro", Concentrado!$B$2:$B769,  "="&amp;$A25)</f>
        <v>5268</v>
      </c>
      <c r="D25" s="8">
        <f>SUMIFS(Concentrado!E$2:E769, Concentrado!$A$2:$A769, "=Querétaro", Concentrado!$B$2:$B769,  "="&amp;$A25)</f>
        <v>0</v>
      </c>
      <c r="E25" s="8">
        <f>SUMIFS(Concentrado!F$2:F769, Concentrado!$A$2:$A769, "=Querétaro", Concentrado!$B$2:$B769,  "="&amp;$A25)</f>
        <v>0</v>
      </c>
      <c r="F25" s="8">
        <f>SUMIFS(Concentrado!G$2:G769, Concentrado!$A$2:$A769, "=Querétaro", Concentrado!$B$2:$B769,  "="&amp;$A25)</f>
        <v>10858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"=Quintana Roo", Concentrado!$B$2:$B769,  "="&amp;$A2)</f>
        <v>66</v>
      </c>
      <c r="C2" s="6">
        <f>SUMIFS(Concentrado!D$2:D769, Concentrado!$A$2:$A769, "=Quintana Roo", Concentrado!$B$2:$B769,  "="&amp;$A2)</f>
        <v>66</v>
      </c>
      <c r="D2" s="6">
        <f>SUMIFS(Concentrado!E$2:E769, Concentrado!$A$2:$A769, "=Quintana Roo", Concentrado!$B$2:$B769,  "="&amp;$A2)</f>
        <v>0</v>
      </c>
      <c r="E2" s="6">
        <f>SUMIFS(Concentrado!F$2:F769, Concentrado!$A$2:$A769, "=Quintana Roo", Concentrado!$B$2:$B769,  "="&amp;$A2)</f>
        <v>0</v>
      </c>
      <c r="F2" s="6">
        <f>SUMIFS(Concentrado!G$2:G769, Concentrado!$A$2:$A769, "=Quintana Roo", Concentrado!$B$2:$B769,  "="&amp;$A2)</f>
        <v>132</v>
      </c>
    </row>
    <row r="3" spans="1:6" x14ac:dyDescent="0.25">
      <c r="A3" s="5" t="s">
        <v>6</v>
      </c>
      <c r="B3" s="6">
        <f>SUMIFS(Concentrado!C$2:C769, Concentrado!$A$2:$A769, "=Quintana Roo", Concentrado!$B$2:$B769,  "="&amp;$A3)</f>
        <v>487</v>
      </c>
      <c r="C3" s="6">
        <f>SUMIFS(Concentrado!D$2:D769, Concentrado!$A$2:$A769, "=Quintana Roo", Concentrado!$B$2:$B769,  "="&amp;$A3)</f>
        <v>329</v>
      </c>
      <c r="D3" s="6">
        <f>SUMIFS(Concentrado!E$2:E769, Concentrado!$A$2:$A769, "=Quintana Roo", Concentrado!$B$2:$B769,  "="&amp;$A3)</f>
        <v>0</v>
      </c>
      <c r="E3" s="6">
        <f>SUMIFS(Concentrado!F$2:F769, Concentrado!$A$2:$A769, "=Quintana Roo", Concentrado!$B$2:$B769,  "="&amp;$A3)</f>
        <v>1</v>
      </c>
      <c r="F3" s="6">
        <f>SUMIFS(Concentrado!G$2:G769, Concentrado!$A$2:$A769, "=Quintana Roo", Concentrado!$B$2:$B769,  "="&amp;$A3)</f>
        <v>817</v>
      </c>
    </row>
    <row r="4" spans="1:6" x14ac:dyDescent="0.25">
      <c r="A4" s="5" t="s">
        <v>15</v>
      </c>
      <c r="B4" s="6">
        <f>SUMIFS(Concentrado!C$2:C769, Concentrado!$A$2:$A769, "=Quintana Roo", Concentrado!$B$2:$B769,  "="&amp;$A4)</f>
        <v>452</v>
      </c>
      <c r="C4" s="6">
        <f>SUMIFS(Concentrado!D$2:D769, Concentrado!$A$2:$A769, "=Quintana Roo", Concentrado!$B$2:$B769,  "="&amp;$A4)</f>
        <v>317</v>
      </c>
      <c r="D4" s="6">
        <f>SUMIFS(Concentrado!E$2:E769, Concentrado!$A$2:$A769, "=Quintana Roo", Concentrado!$B$2:$B769,  "="&amp;$A4)</f>
        <v>0</v>
      </c>
      <c r="E4" s="6">
        <f>SUMIFS(Concentrado!F$2:F769, Concentrado!$A$2:$A769, "=Quintana Roo", Concentrado!$B$2:$B769,  "="&amp;$A4)</f>
        <v>0</v>
      </c>
      <c r="F4" s="6">
        <f>SUMIFS(Concentrado!G$2:G769, Concentrado!$A$2:$A769, "=Quintana Roo", Concentrado!$B$2:$B769,  "="&amp;$A4)</f>
        <v>769</v>
      </c>
    </row>
    <row r="5" spans="1:6" x14ac:dyDescent="0.25">
      <c r="A5" s="5" t="s">
        <v>7</v>
      </c>
      <c r="B5" s="6">
        <f>SUMIFS(Concentrado!C$2:C769, Concentrado!$A$2:$A769, "=Quintana Roo", Concentrado!$B$2:$B769,  "="&amp;$A5)</f>
        <v>500</v>
      </c>
      <c r="C5" s="6">
        <f>SUMIFS(Concentrado!D$2:D769, Concentrado!$A$2:$A769, "=Quintana Roo", Concentrado!$B$2:$B769,  "="&amp;$A5)</f>
        <v>306</v>
      </c>
      <c r="D5" s="6">
        <f>SUMIFS(Concentrado!E$2:E769, Concentrado!$A$2:$A769, "=Quintana Roo", Concentrado!$B$2:$B769,  "="&amp;$A5)</f>
        <v>0</v>
      </c>
      <c r="E5" s="6">
        <f>SUMIFS(Concentrado!F$2:F769, Concentrado!$A$2:$A769, "=Quintana Roo", Concentrado!$B$2:$B769,  "="&amp;$A5)</f>
        <v>1</v>
      </c>
      <c r="F5" s="6">
        <f>SUMIFS(Concentrado!G$2:G769, Concentrado!$A$2:$A769, "=Quintana Roo", Concentrado!$B$2:$B769,  "="&amp;$A5)</f>
        <v>807</v>
      </c>
    </row>
    <row r="6" spans="1:6" x14ac:dyDescent="0.25">
      <c r="A6" s="5" t="s">
        <v>8</v>
      </c>
      <c r="B6" s="6">
        <f>SUMIFS(Concentrado!C$2:C769, Concentrado!$A$2:$A769, "=Quintana Roo", Concentrado!$B$2:$B769,  "="&amp;$A6)</f>
        <v>944</v>
      </c>
      <c r="C6" s="6">
        <f>SUMIFS(Concentrado!D$2:D769, Concentrado!$A$2:$A769, "=Quintana Roo", Concentrado!$B$2:$B769,  "="&amp;$A6)</f>
        <v>1018</v>
      </c>
      <c r="D6" s="6">
        <f>SUMIFS(Concentrado!E$2:E769, Concentrado!$A$2:$A769, "=Quintana Roo", Concentrado!$B$2:$B769,  "="&amp;$A6)</f>
        <v>0</v>
      </c>
      <c r="E6" s="6">
        <f>SUMIFS(Concentrado!F$2:F769, Concentrado!$A$2:$A769, "=Quintana Roo", Concentrado!$B$2:$B769,  "="&amp;$A6)</f>
        <v>1</v>
      </c>
      <c r="F6" s="6">
        <f>SUMIFS(Concentrado!G$2:G769, Concentrado!$A$2:$A769, "=Quintana Roo", Concentrado!$B$2:$B769,  "="&amp;$A6)</f>
        <v>1963</v>
      </c>
    </row>
    <row r="7" spans="1:6" x14ac:dyDescent="0.25">
      <c r="A7" s="5" t="s">
        <v>9</v>
      </c>
      <c r="B7" s="6">
        <f>SUMIFS(Concentrado!C$2:C769, Concentrado!$A$2:$A769, "=Quintana Roo", Concentrado!$B$2:$B769,  "="&amp;$A7)</f>
        <v>1347</v>
      </c>
      <c r="C7" s="6">
        <f>SUMIFS(Concentrado!D$2:D769, Concentrado!$A$2:$A769, "=Quintana Roo", Concentrado!$B$2:$B769,  "="&amp;$A7)</f>
        <v>944</v>
      </c>
      <c r="D7" s="6">
        <f>SUMIFS(Concentrado!E$2:E769, Concentrado!$A$2:$A769, "=Quintana Roo", Concentrado!$B$2:$B769,  "="&amp;$A7)</f>
        <v>0</v>
      </c>
      <c r="E7" s="6">
        <f>SUMIFS(Concentrado!F$2:F769, Concentrado!$A$2:$A769, "=Quintana Roo", Concentrado!$B$2:$B769,  "="&amp;$A7)</f>
        <v>1</v>
      </c>
      <c r="F7" s="6">
        <f>SUMIFS(Concentrado!G$2:G769, Concentrado!$A$2:$A769, "=Quintana Roo", Concentrado!$B$2:$B769,  "="&amp;$A7)</f>
        <v>2292</v>
      </c>
    </row>
    <row r="8" spans="1:6" x14ac:dyDescent="0.25">
      <c r="A8" s="5" t="s">
        <v>10</v>
      </c>
      <c r="B8" s="6">
        <f>SUMIFS(Concentrado!C$2:C769, Concentrado!$A$2:$A769, "=Quintana Roo", Concentrado!$B$2:$B769,  "="&amp;$A8)</f>
        <v>1190</v>
      </c>
      <c r="C8" s="6">
        <f>SUMIFS(Concentrado!D$2:D769, Concentrado!$A$2:$A769, "=Quintana Roo", Concentrado!$B$2:$B769,  "="&amp;$A8)</f>
        <v>889</v>
      </c>
      <c r="D8" s="6">
        <f>SUMIFS(Concentrado!E$2:E769, Concentrado!$A$2:$A769, "=Quintana Roo", Concentrado!$B$2:$B769,  "="&amp;$A8)</f>
        <v>0</v>
      </c>
      <c r="E8" s="6">
        <f>SUMIFS(Concentrado!F$2:F769, Concentrado!$A$2:$A769, "=Quintana Roo", Concentrado!$B$2:$B769,  "="&amp;$A8)</f>
        <v>4</v>
      </c>
      <c r="F8" s="6">
        <f>SUMIFS(Concentrado!G$2:G769, Concentrado!$A$2:$A769, "=Quintana Roo", Concentrado!$B$2:$B769,  "="&amp;$A8)</f>
        <v>2083</v>
      </c>
    </row>
    <row r="9" spans="1:6" x14ac:dyDescent="0.25">
      <c r="A9" s="5" t="s">
        <v>11</v>
      </c>
      <c r="B9" s="6">
        <f>SUMIFS(Concentrado!C$2:C769, Concentrado!$A$2:$A769, "=Quintana Roo", Concentrado!$B$2:$B769,  "="&amp;$A9)</f>
        <v>952</v>
      </c>
      <c r="C9" s="6">
        <f>SUMIFS(Concentrado!D$2:D769, Concentrado!$A$2:$A769, "=Quintana Roo", Concentrado!$B$2:$B769,  "="&amp;$A9)</f>
        <v>683</v>
      </c>
      <c r="D9" s="6">
        <f>SUMIFS(Concentrado!E$2:E769, Concentrado!$A$2:$A769, "=Quintana Roo", Concentrado!$B$2:$B769,  "="&amp;$A9)</f>
        <v>0</v>
      </c>
      <c r="E9" s="6">
        <f>SUMIFS(Concentrado!F$2:F769, Concentrado!$A$2:$A769, "=Quintana Roo", Concentrado!$B$2:$B769,  "="&amp;$A9)</f>
        <v>0</v>
      </c>
      <c r="F9" s="6">
        <f>SUMIFS(Concentrado!G$2:G769, Concentrado!$A$2:$A769, "=Quintana Roo", Concentrado!$B$2:$B769,  "="&amp;$A9)</f>
        <v>1635</v>
      </c>
    </row>
    <row r="10" spans="1:6" x14ac:dyDescent="0.25">
      <c r="A10" s="5" t="s">
        <v>12</v>
      </c>
      <c r="B10" s="6">
        <f>SUMIFS(Concentrado!C$2:C769, Concentrado!$A$2:$A769, "=Quintana Roo", Concentrado!$B$2:$B769,  "="&amp;$A10)</f>
        <v>857</v>
      </c>
      <c r="C10" s="6">
        <f>SUMIFS(Concentrado!D$2:D769, Concentrado!$A$2:$A769, "=Quintana Roo", Concentrado!$B$2:$B769,  "="&amp;$A10)</f>
        <v>513</v>
      </c>
      <c r="D10" s="6">
        <f>SUMIFS(Concentrado!E$2:E769, Concentrado!$A$2:$A769, "=Quintana Roo", Concentrado!$B$2:$B769,  "="&amp;$A10)</f>
        <v>0</v>
      </c>
      <c r="E10" s="6">
        <f>SUMIFS(Concentrado!F$2:F769, Concentrado!$A$2:$A769, "=Quintana Roo", Concentrado!$B$2:$B769,  "="&amp;$A10)</f>
        <v>0</v>
      </c>
      <c r="F10" s="6">
        <f>SUMIFS(Concentrado!G$2:G769, Concentrado!$A$2:$A769, "=Quintana Roo", Concentrado!$B$2:$B769,  "="&amp;$A10)</f>
        <v>1370</v>
      </c>
    </row>
    <row r="11" spans="1:6" x14ac:dyDescent="0.25">
      <c r="A11" s="5" t="s">
        <v>13</v>
      </c>
      <c r="B11" s="6">
        <f>SUMIFS(Concentrado!C$2:C769, Concentrado!$A$2:$A769, "=Quintana Roo", Concentrado!$B$2:$B769,  "="&amp;$A11)</f>
        <v>673</v>
      </c>
      <c r="C11" s="6">
        <f>SUMIFS(Concentrado!D$2:D769, Concentrado!$A$2:$A769, "=Quintana Roo", Concentrado!$B$2:$B769,  "="&amp;$A11)</f>
        <v>446</v>
      </c>
      <c r="D11" s="6">
        <f>SUMIFS(Concentrado!E$2:E769, Concentrado!$A$2:$A769, "=Quintana Roo", Concentrado!$B$2:$B769,  "="&amp;$A11)</f>
        <v>0</v>
      </c>
      <c r="E11" s="6">
        <f>SUMIFS(Concentrado!F$2:F769, Concentrado!$A$2:$A769, "=Quintana Roo", Concentrado!$B$2:$B769,  "="&amp;$A11)</f>
        <v>1</v>
      </c>
      <c r="F11" s="6">
        <f>SUMIFS(Concentrado!G$2:G769, Concentrado!$A$2:$A769, "=Quintana Roo", Concentrado!$B$2:$B769,  "="&amp;$A11)</f>
        <v>1120</v>
      </c>
    </row>
    <row r="12" spans="1:6" x14ac:dyDescent="0.25">
      <c r="A12" s="5" t="s">
        <v>14</v>
      </c>
      <c r="B12" s="6">
        <f>SUMIFS(Concentrado!C$2:C769, Concentrado!$A$2:$A769, "=Quintana Roo", Concentrado!$B$2:$B769,  "="&amp;$A12)</f>
        <v>529</v>
      </c>
      <c r="C12" s="6">
        <f>SUMIFS(Concentrado!D$2:D769, Concentrado!$A$2:$A769, "=Quintana Roo", Concentrado!$B$2:$B769,  "="&amp;$A12)</f>
        <v>328</v>
      </c>
      <c r="D12" s="6">
        <f>SUMIFS(Concentrado!E$2:E769, Concentrado!$A$2:$A769, "=Quintana Roo", Concentrado!$B$2:$B769,  "="&amp;$A12)</f>
        <v>0</v>
      </c>
      <c r="E12" s="6">
        <f>SUMIFS(Concentrado!F$2:F769, Concentrado!$A$2:$A769, "=Quintana Roo", Concentrado!$B$2:$B769,  "="&amp;$A12)</f>
        <v>0</v>
      </c>
      <c r="F12" s="6">
        <f>SUMIFS(Concentrado!G$2:G769, Concentrado!$A$2:$A769, "=Quintana Roo", Concentrado!$B$2:$B769,  "="&amp;$A12)</f>
        <v>857</v>
      </c>
    </row>
    <row r="13" spans="1:6" x14ac:dyDescent="0.25">
      <c r="A13" s="5" t="s">
        <v>16</v>
      </c>
      <c r="B13" s="6">
        <f>SUMIFS(Concentrado!C$2:C769, Concentrado!$A$2:$A769, "=Quintana Roo", Concentrado!$B$2:$B769,  "="&amp;$A13)</f>
        <v>419</v>
      </c>
      <c r="C13" s="6">
        <f>SUMIFS(Concentrado!D$2:D769, Concentrado!$A$2:$A769, "=Quintana Roo", Concentrado!$B$2:$B769,  "="&amp;$A13)</f>
        <v>268</v>
      </c>
      <c r="D13" s="6">
        <f>SUMIFS(Concentrado!E$2:E769, Concentrado!$A$2:$A769, "=Quintana Roo", Concentrado!$B$2:$B769,  "="&amp;$A13)</f>
        <v>0</v>
      </c>
      <c r="E13" s="6">
        <f>SUMIFS(Concentrado!F$2:F769, Concentrado!$A$2:$A769, "=Quintana Roo", Concentrado!$B$2:$B769,  "="&amp;$A13)</f>
        <v>0</v>
      </c>
      <c r="F13" s="6">
        <f>SUMIFS(Concentrado!G$2:G769, Concentrado!$A$2:$A769, "=Quintana Roo", Concentrado!$B$2:$B769,  "="&amp;$A13)</f>
        <v>687</v>
      </c>
    </row>
    <row r="14" spans="1:6" x14ac:dyDescent="0.25">
      <c r="A14" s="5" t="s">
        <v>17</v>
      </c>
      <c r="B14" s="6">
        <f>SUMIFS(Concentrado!C$2:C769, Concentrado!$A$2:$A769, "=Quintana Roo", Concentrado!$B$2:$B769,  "="&amp;$A14)</f>
        <v>335</v>
      </c>
      <c r="C14" s="6">
        <f>SUMIFS(Concentrado!D$2:D769, Concentrado!$A$2:$A769, "=Quintana Roo", Concentrado!$B$2:$B769,  "="&amp;$A14)</f>
        <v>182</v>
      </c>
      <c r="D14" s="6">
        <f>SUMIFS(Concentrado!E$2:E769, Concentrado!$A$2:$A769, "=Quintana Roo", Concentrado!$B$2:$B769,  "="&amp;$A14)</f>
        <v>0</v>
      </c>
      <c r="E14" s="6">
        <f>SUMIFS(Concentrado!F$2:F769, Concentrado!$A$2:$A769, "=Quintana Roo", Concentrado!$B$2:$B769,  "="&amp;$A14)</f>
        <v>0</v>
      </c>
      <c r="F14" s="6">
        <f>SUMIFS(Concentrado!G$2:G769, Concentrado!$A$2:$A769, "=Quintana Roo", Concentrado!$B$2:$B769,  "="&amp;$A14)</f>
        <v>517</v>
      </c>
    </row>
    <row r="15" spans="1:6" x14ac:dyDescent="0.25">
      <c r="A15" s="5" t="s">
        <v>18</v>
      </c>
      <c r="B15" s="6">
        <f>SUMIFS(Concentrado!C$2:C769, Concentrado!$A$2:$A769, "=Quintana Roo", Concentrado!$B$2:$B769,  "="&amp;$A15)</f>
        <v>213</v>
      </c>
      <c r="C15" s="6">
        <f>SUMIFS(Concentrado!D$2:D769, Concentrado!$A$2:$A769, "=Quintana Roo", Concentrado!$B$2:$B769,  "="&amp;$A15)</f>
        <v>152</v>
      </c>
      <c r="D15" s="6">
        <f>SUMIFS(Concentrado!E$2:E769, Concentrado!$A$2:$A769, "=Quintana Roo", Concentrado!$B$2:$B769,  "="&amp;$A15)</f>
        <v>0</v>
      </c>
      <c r="E15" s="6">
        <f>SUMIFS(Concentrado!F$2:F769, Concentrado!$A$2:$A769, "=Quintana Roo", Concentrado!$B$2:$B769,  "="&amp;$A15)</f>
        <v>0</v>
      </c>
      <c r="F15" s="6">
        <f>SUMIFS(Concentrado!G$2:G769, Concentrado!$A$2:$A769, "=Quintana Roo", Concentrado!$B$2:$B769,  "="&amp;$A15)</f>
        <v>365</v>
      </c>
    </row>
    <row r="16" spans="1:6" x14ac:dyDescent="0.25">
      <c r="A16" s="5" t="s">
        <v>19</v>
      </c>
      <c r="B16" s="6">
        <f>SUMIFS(Concentrado!C$2:C769, Concentrado!$A$2:$A769, "=Quintana Roo", Concentrado!$B$2:$B769,  "="&amp;$A16)</f>
        <v>119</v>
      </c>
      <c r="C16" s="6">
        <f>SUMIFS(Concentrado!D$2:D769, Concentrado!$A$2:$A769, "=Quintana Roo", Concentrado!$B$2:$B769,  "="&amp;$A16)</f>
        <v>110</v>
      </c>
      <c r="D16" s="6">
        <f>SUMIFS(Concentrado!E$2:E769, Concentrado!$A$2:$A769, "=Quintana Roo", Concentrado!$B$2:$B769,  "="&amp;$A16)</f>
        <v>0</v>
      </c>
      <c r="E16" s="6">
        <f>SUMIFS(Concentrado!F$2:F769, Concentrado!$A$2:$A769, "=Quintana Roo", Concentrado!$B$2:$B769,  "="&amp;$A16)</f>
        <v>0</v>
      </c>
      <c r="F16" s="6">
        <f>SUMIFS(Concentrado!G$2:G769, Concentrado!$A$2:$A769, "=Quintana Roo", Concentrado!$B$2:$B769,  "="&amp;$A16)</f>
        <v>229</v>
      </c>
    </row>
    <row r="17" spans="1:6" x14ac:dyDescent="0.25">
      <c r="A17" s="5" t="s">
        <v>20</v>
      </c>
      <c r="B17" s="6">
        <f>SUMIFS(Concentrado!C$2:C769, Concentrado!$A$2:$A769, "=Quintana Roo", Concentrado!$B$2:$B769,  "="&amp;$A17)</f>
        <v>82</v>
      </c>
      <c r="C17" s="6">
        <f>SUMIFS(Concentrado!D$2:D769, Concentrado!$A$2:$A769, "=Quintana Roo", Concentrado!$B$2:$B769,  "="&amp;$A17)</f>
        <v>73</v>
      </c>
      <c r="D17" s="6">
        <f>SUMIFS(Concentrado!E$2:E769, Concentrado!$A$2:$A769, "=Quintana Roo", Concentrado!$B$2:$B769,  "="&amp;$A17)</f>
        <v>0</v>
      </c>
      <c r="E17" s="6">
        <f>SUMIFS(Concentrado!F$2:F769, Concentrado!$A$2:$A769, "=Quintana Roo", Concentrado!$B$2:$B769,  "="&amp;$A17)</f>
        <v>0</v>
      </c>
      <c r="F17" s="6">
        <f>SUMIFS(Concentrado!G$2:G769, Concentrado!$A$2:$A769, "=Quintana Roo", Concentrado!$B$2:$B769,  "="&amp;$A17)</f>
        <v>155</v>
      </c>
    </row>
    <row r="18" spans="1:6" x14ac:dyDescent="0.25">
      <c r="A18" s="5" t="s">
        <v>21</v>
      </c>
      <c r="B18" s="6">
        <f>SUMIFS(Concentrado!C$2:C769, Concentrado!$A$2:$A769, "=Quintana Roo", Concentrado!$B$2:$B769,  "="&amp;$A18)</f>
        <v>49</v>
      </c>
      <c r="C18" s="6">
        <f>SUMIFS(Concentrado!D$2:D769, Concentrado!$A$2:$A769, "=Quintana Roo", Concentrado!$B$2:$B769,  "="&amp;$A18)</f>
        <v>42</v>
      </c>
      <c r="D18" s="6">
        <f>SUMIFS(Concentrado!E$2:E769, Concentrado!$A$2:$A769, "=Quintana Roo", Concentrado!$B$2:$B769,  "="&amp;$A18)</f>
        <v>0</v>
      </c>
      <c r="E18" s="6">
        <f>SUMIFS(Concentrado!F$2:F769, Concentrado!$A$2:$A769, "=Quintana Roo", Concentrado!$B$2:$B769,  "="&amp;$A18)</f>
        <v>0</v>
      </c>
      <c r="F18" s="6">
        <f>SUMIFS(Concentrado!G$2:G769, Concentrado!$A$2:$A769, "=Quintana Roo", Concentrado!$B$2:$B769,  "="&amp;$A18)</f>
        <v>91</v>
      </c>
    </row>
    <row r="19" spans="1:6" x14ac:dyDescent="0.25">
      <c r="A19" s="5" t="s">
        <v>22</v>
      </c>
      <c r="B19" s="6">
        <f>SUMIFS(Concentrado!C$2:C769, Concentrado!$A$2:$A769, "=Quintana Roo", Concentrado!$B$2:$B769,  "="&amp;$A19)</f>
        <v>36</v>
      </c>
      <c r="C19" s="6">
        <f>SUMIFS(Concentrado!D$2:D769, Concentrado!$A$2:$A769, "=Quintana Roo", Concentrado!$B$2:$B769,  "="&amp;$A19)</f>
        <v>33</v>
      </c>
      <c r="D19" s="6">
        <f>SUMIFS(Concentrado!E$2:E769, Concentrado!$A$2:$A769, "=Quintana Roo", Concentrado!$B$2:$B769,  "="&amp;$A19)</f>
        <v>0</v>
      </c>
      <c r="E19" s="6">
        <f>SUMIFS(Concentrado!F$2:F769, Concentrado!$A$2:$A769, "=Quintana Roo", Concentrado!$B$2:$B769,  "="&amp;$A19)</f>
        <v>0</v>
      </c>
      <c r="F19" s="6">
        <f>SUMIFS(Concentrado!G$2:G769, Concentrado!$A$2:$A769, "=Quintana Roo", Concentrado!$B$2:$B769,  "="&amp;$A19)</f>
        <v>69</v>
      </c>
    </row>
    <row r="20" spans="1:6" x14ac:dyDescent="0.25">
      <c r="A20" s="5" t="s">
        <v>23</v>
      </c>
      <c r="B20" s="6">
        <f>SUMIFS(Concentrado!C$2:C769, Concentrado!$A$2:$A769, "=Quintana Roo", Concentrado!$B$2:$B769,  "="&amp;$A20)</f>
        <v>15</v>
      </c>
      <c r="C20" s="6">
        <f>SUMIFS(Concentrado!D$2:D769, Concentrado!$A$2:$A769, "=Quintana Roo", Concentrado!$B$2:$B769,  "="&amp;$A20)</f>
        <v>21</v>
      </c>
      <c r="D20" s="6">
        <f>SUMIFS(Concentrado!E$2:E769, Concentrado!$A$2:$A769, "=Quintana Roo", Concentrado!$B$2:$B769,  "="&amp;$A20)</f>
        <v>0</v>
      </c>
      <c r="E20" s="6">
        <f>SUMIFS(Concentrado!F$2:F769, Concentrado!$A$2:$A769, "=Quintana Roo", Concentrado!$B$2:$B769,  "="&amp;$A20)</f>
        <v>0</v>
      </c>
      <c r="F20" s="6">
        <f>SUMIFS(Concentrado!G$2:G769, Concentrado!$A$2:$A769, "=Quintana Roo", Concentrado!$B$2:$B769,  "="&amp;$A20)</f>
        <v>36</v>
      </c>
    </row>
    <row r="21" spans="1:6" x14ac:dyDescent="0.25">
      <c r="A21" s="5" t="s">
        <v>24</v>
      </c>
      <c r="B21" s="6">
        <f>SUMIFS(Concentrado!C$2:C769, Concentrado!$A$2:$A769, "=Quintana Roo", Concentrado!$B$2:$B769,  "="&amp;$A21)</f>
        <v>5</v>
      </c>
      <c r="C21" s="6">
        <f>SUMIFS(Concentrado!D$2:D769, Concentrado!$A$2:$A769, "=Quintana Roo", Concentrado!$B$2:$B769,  "="&amp;$A21)</f>
        <v>9</v>
      </c>
      <c r="D21" s="6">
        <f>SUMIFS(Concentrado!E$2:E769, Concentrado!$A$2:$A769, "=Quintana Roo", Concentrado!$B$2:$B769,  "="&amp;$A21)</f>
        <v>0</v>
      </c>
      <c r="E21" s="6">
        <f>SUMIFS(Concentrado!F$2:F769, Concentrado!$A$2:$A769, "=Quintana Roo", Concentrado!$B$2:$B769,  "="&amp;$A21)</f>
        <v>0</v>
      </c>
      <c r="F21" s="6">
        <f>SUMIFS(Concentrado!G$2:G769, Concentrado!$A$2:$A769, "=Quintana Roo", Concentrado!$B$2:$B769,  "="&amp;$A21)</f>
        <v>14</v>
      </c>
    </row>
    <row r="22" spans="1:6" x14ac:dyDescent="0.25">
      <c r="A22" s="5" t="s">
        <v>25</v>
      </c>
      <c r="B22" s="6">
        <f>SUMIFS(Concentrado!C$2:C769, Concentrado!$A$2:$A769, "=Quintana Roo", Concentrado!$B$2:$B769,  "="&amp;$A22)</f>
        <v>1</v>
      </c>
      <c r="C22" s="6">
        <f>SUMIFS(Concentrado!D$2:D769, Concentrado!$A$2:$A769, "=Quintana Roo", Concentrado!$B$2:$B769,  "="&amp;$A22)</f>
        <v>0</v>
      </c>
      <c r="D22" s="6">
        <f>SUMIFS(Concentrado!E$2:E769, Concentrado!$A$2:$A769, "=Quintana Roo", Concentrado!$B$2:$B769,  "="&amp;$A22)</f>
        <v>0</v>
      </c>
      <c r="E22" s="6">
        <f>SUMIFS(Concentrado!F$2:F769, Concentrado!$A$2:$A769, "=Quintana Roo", Concentrado!$B$2:$B769,  "="&amp;$A22)</f>
        <v>0</v>
      </c>
      <c r="F22" s="6">
        <f>SUMIFS(Concentrado!G$2:G769, Concentrado!$A$2:$A769, "=Quintana Roo", Concentrado!$B$2:$B769,  "="&amp;$A22)</f>
        <v>1</v>
      </c>
    </row>
    <row r="23" spans="1:6" x14ac:dyDescent="0.25">
      <c r="A23" s="5" t="s">
        <v>34</v>
      </c>
      <c r="B23" s="6">
        <f>SUMIFS(Concentrado!C$2:C769, Concentrado!$A$2:$A769, "=Quintana Roo", Concentrado!$B$2:$B769,  "="&amp;$A23)</f>
        <v>0</v>
      </c>
      <c r="C23" s="6">
        <f>SUMIFS(Concentrado!D$2:D769, Concentrado!$A$2:$A769, "=Quintana Roo", Concentrado!$B$2:$B769,  "="&amp;$A23)</f>
        <v>0</v>
      </c>
      <c r="D23" s="6">
        <f>SUMIFS(Concentrado!E$2:E769, Concentrado!$A$2:$A769, "=Quintana Roo", Concentrado!$B$2:$B769,  "="&amp;$A23)</f>
        <v>0</v>
      </c>
      <c r="E23" s="6">
        <f>SUMIFS(Concentrado!F$2:F769, Concentrado!$A$2:$A769, "=Quintana Roo", Concentrado!$B$2:$B769,  "="&amp;$A23)</f>
        <v>0</v>
      </c>
      <c r="F23" s="6">
        <f>SUMIFS(Concentrado!G$2:G769, Concentrado!$A$2:$A769, "=Quintana Roo",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"=Quintana Roo", Concentrado!$B$2:$B769,  "="&amp;$A24)</f>
        <v>2</v>
      </c>
      <c r="C24" s="6">
        <f>SUMIFS(Concentrado!D$2:D769, Concentrado!$A$2:$A769, "=Quintana Roo", Concentrado!$B$2:$B769,  "="&amp;$A24)</f>
        <v>1</v>
      </c>
      <c r="D24" s="6">
        <f>SUMIFS(Concentrado!E$2:E769, Concentrado!$A$2:$A769, "=Quintana Roo", Concentrado!$B$2:$B769,  "="&amp;$A24)</f>
        <v>0</v>
      </c>
      <c r="E24" s="6">
        <f>SUMIFS(Concentrado!F$2:F769, Concentrado!$A$2:$A769, "=Quintana Roo", Concentrado!$B$2:$B769,  "="&amp;$A24)</f>
        <v>1</v>
      </c>
      <c r="F24" s="6">
        <f>SUMIFS(Concentrado!G$2:G769, Concentrado!$A$2:$A769, "=Quintana Roo", Concentrado!$B$2:$B769,  "="&amp;$A24)</f>
        <v>4</v>
      </c>
    </row>
    <row r="25" spans="1:6" x14ac:dyDescent="0.25">
      <c r="A25" s="7" t="s">
        <v>28</v>
      </c>
      <c r="B25" s="8">
        <f>SUMIFS(Concentrado!C$2:C769, Concentrado!$A$2:$A769, "=Quintana Roo", Concentrado!$B$2:$B769,  "="&amp;$A25)</f>
        <v>9275</v>
      </c>
      <c r="C25" s="8">
        <f>SUMIFS(Concentrado!D$2:D769, Concentrado!$A$2:$A769, "=Quintana Roo", Concentrado!$B$2:$B769,  "="&amp;$A25)</f>
        <v>6731</v>
      </c>
      <c r="D25" s="8">
        <f>SUMIFS(Concentrado!E$2:E769, Concentrado!$A$2:$A769, "=Quintana Roo", Concentrado!$B$2:$B769,  "="&amp;$A25)</f>
        <v>0</v>
      </c>
      <c r="E25" s="8">
        <f>SUMIFS(Concentrado!F$2:F769, Concentrado!$A$2:$A769, "=Quintana Roo", Concentrado!$B$2:$B769,  "="&amp;$A25)</f>
        <v>10</v>
      </c>
      <c r="F25" s="8">
        <f>SUMIFS(Concentrado!G$2:G769, Concentrado!$A$2:$A769, "=Quintana Roo", Concentrado!$B$2:$B769,  "="&amp;$A25)</f>
        <v>16016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"=San Luis Potosí", Concentrado!$B$2:$B769,  "="&amp;$A2)</f>
        <v>53</v>
      </c>
      <c r="C2" s="6">
        <f>SUMIFS(Concentrado!D$2:D769, Concentrado!$A$2:$A769, "=San Luis Potosí", Concentrado!$B$2:$B769,  "="&amp;$A2)</f>
        <v>49</v>
      </c>
      <c r="D2" s="6">
        <f>SUMIFS(Concentrado!E$2:E769, Concentrado!$A$2:$A769, "=San Luis Potosí", Concentrado!$B$2:$B769,  "="&amp;$A2)</f>
        <v>0</v>
      </c>
      <c r="E2" s="6">
        <f>SUMIFS(Concentrado!F$2:F769, Concentrado!$A$2:$A769, "=San Luis Potosí", Concentrado!$B$2:$B769,  "="&amp;$A2)</f>
        <v>1</v>
      </c>
      <c r="F2" s="6">
        <f>SUMIFS(Concentrado!G$2:G769, Concentrado!$A$2:$A769, "=San Luis Potosí", Concentrado!$B$2:$B769,  "="&amp;$A2)</f>
        <v>103</v>
      </c>
    </row>
    <row r="3" spans="1:6" x14ac:dyDescent="0.25">
      <c r="A3" s="5" t="s">
        <v>6</v>
      </c>
      <c r="B3" s="6">
        <f>SUMIFS(Concentrado!C$2:C769, Concentrado!$A$2:$A769, "=San Luis Potosí", Concentrado!$B$2:$B769,  "="&amp;$A3)</f>
        <v>189</v>
      </c>
      <c r="C3" s="6">
        <f>SUMIFS(Concentrado!D$2:D769, Concentrado!$A$2:$A769, "=San Luis Potosí", Concentrado!$B$2:$B769,  "="&amp;$A3)</f>
        <v>135</v>
      </c>
      <c r="D3" s="6">
        <f>SUMIFS(Concentrado!E$2:E769, Concentrado!$A$2:$A769, "=San Luis Potosí", Concentrado!$B$2:$B769,  "="&amp;$A3)</f>
        <v>0</v>
      </c>
      <c r="E3" s="6">
        <f>SUMIFS(Concentrado!F$2:F769, Concentrado!$A$2:$A769, "=San Luis Potosí", Concentrado!$B$2:$B769,  "="&amp;$A3)</f>
        <v>0</v>
      </c>
      <c r="F3" s="6">
        <f>SUMIFS(Concentrado!G$2:G769, Concentrado!$A$2:$A769, "=San Luis Potosí", Concentrado!$B$2:$B769,  "="&amp;$A3)</f>
        <v>324</v>
      </c>
    </row>
    <row r="4" spans="1:6" x14ac:dyDescent="0.25">
      <c r="A4" s="5" t="s">
        <v>15</v>
      </c>
      <c r="B4" s="6">
        <f>SUMIFS(Concentrado!C$2:C769, Concentrado!$A$2:$A769, "=San Luis Potosí", Concentrado!$B$2:$B769,  "="&amp;$A4)</f>
        <v>188</v>
      </c>
      <c r="C4" s="6">
        <f>SUMIFS(Concentrado!D$2:D769, Concentrado!$A$2:$A769, "=San Luis Potosí", Concentrado!$B$2:$B769,  "="&amp;$A4)</f>
        <v>131</v>
      </c>
      <c r="D4" s="6">
        <f>SUMIFS(Concentrado!E$2:E769, Concentrado!$A$2:$A769, "=San Luis Potosí", Concentrado!$B$2:$B769,  "="&amp;$A4)</f>
        <v>0</v>
      </c>
      <c r="E4" s="6">
        <f>SUMIFS(Concentrado!F$2:F769, Concentrado!$A$2:$A769, "=San Luis Potosí", Concentrado!$B$2:$B769,  "="&amp;$A4)</f>
        <v>0</v>
      </c>
      <c r="F4" s="6">
        <f>SUMIFS(Concentrado!G$2:G769, Concentrado!$A$2:$A769, "=San Luis Potosí", Concentrado!$B$2:$B769,  "="&amp;$A4)</f>
        <v>319</v>
      </c>
    </row>
    <row r="5" spans="1:6" x14ac:dyDescent="0.25">
      <c r="A5" s="5" t="s">
        <v>7</v>
      </c>
      <c r="B5" s="6">
        <f>SUMIFS(Concentrado!C$2:C769, Concentrado!$A$2:$A769, "=San Luis Potosí", Concentrado!$B$2:$B769,  "="&amp;$A5)</f>
        <v>258</v>
      </c>
      <c r="C5" s="6">
        <f>SUMIFS(Concentrado!D$2:D769, Concentrado!$A$2:$A769, "=San Luis Potosí", Concentrado!$B$2:$B769,  "="&amp;$A5)</f>
        <v>321</v>
      </c>
      <c r="D5" s="6">
        <f>SUMIFS(Concentrado!E$2:E769, Concentrado!$A$2:$A769, "=San Luis Potosí", Concentrado!$B$2:$B769,  "="&amp;$A5)</f>
        <v>0</v>
      </c>
      <c r="E5" s="6">
        <f>SUMIFS(Concentrado!F$2:F769, Concentrado!$A$2:$A769, "=San Luis Potosí", Concentrado!$B$2:$B769,  "="&amp;$A5)</f>
        <v>0</v>
      </c>
      <c r="F5" s="6">
        <f>SUMIFS(Concentrado!G$2:G769, Concentrado!$A$2:$A769, "=San Luis Potosí", Concentrado!$B$2:$B769,  "="&amp;$A5)</f>
        <v>579</v>
      </c>
    </row>
    <row r="6" spans="1:6" x14ac:dyDescent="0.25">
      <c r="A6" s="5" t="s">
        <v>8</v>
      </c>
      <c r="B6" s="6">
        <f>SUMIFS(Concentrado!C$2:C769, Concentrado!$A$2:$A769, "=San Luis Potosí", Concentrado!$B$2:$B769,  "="&amp;$A6)</f>
        <v>915</v>
      </c>
      <c r="C6" s="6">
        <f>SUMIFS(Concentrado!D$2:D769, Concentrado!$A$2:$A769, "=San Luis Potosí", Concentrado!$B$2:$B769,  "="&amp;$A6)</f>
        <v>1056</v>
      </c>
      <c r="D6" s="6">
        <f>SUMIFS(Concentrado!E$2:E769, Concentrado!$A$2:$A769, "=San Luis Potosí", Concentrado!$B$2:$B769,  "="&amp;$A6)</f>
        <v>0</v>
      </c>
      <c r="E6" s="6">
        <f>SUMIFS(Concentrado!F$2:F769, Concentrado!$A$2:$A769, "=San Luis Potosí", Concentrado!$B$2:$B769,  "="&amp;$A6)</f>
        <v>0</v>
      </c>
      <c r="F6" s="6">
        <f>SUMIFS(Concentrado!G$2:G769, Concentrado!$A$2:$A769, "=San Luis Potosí", Concentrado!$B$2:$B769,  "="&amp;$A6)</f>
        <v>1971</v>
      </c>
    </row>
    <row r="7" spans="1:6" x14ac:dyDescent="0.25">
      <c r="A7" s="5" t="s">
        <v>9</v>
      </c>
      <c r="B7" s="6">
        <f>SUMIFS(Concentrado!C$2:C769, Concentrado!$A$2:$A769, "=San Luis Potosí", Concentrado!$B$2:$B769,  "="&amp;$A7)</f>
        <v>777</v>
      </c>
      <c r="C7" s="6">
        <f>SUMIFS(Concentrado!D$2:D769, Concentrado!$A$2:$A769, "=San Luis Potosí", Concentrado!$B$2:$B769,  "="&amp;$A7)</f>
        <v>635</v>
      </c>
      <c r="D7" s="6">
        <f>SUMIFS(Concentrado!E$2:E769, Concentrado!$A$2:$A769, "=San Luis Potosí", Concentrado!$B$2:$B769,  "="&amp;$A7)</f>
        <v>0</v>
      </c>
      <c r="E7" s="6">
        <f>SUMIFS(Concentrado!F$2:F769, Concentrado!$A$2:$A769, "=San Luis Potosí", Concentrado!$B$2:$B769,  "="&amp;$A7)</f>
        <v>0</v>
      </c>
      <c r="F7" s="6">
        <f>SUMIFS(Concentrado!G$2:G769, Concentrado!$A$2:$A769, "=San Luis Potosí", Concentrado!$B$2:$B769,  "="&amp;$A7)</f>
        <v>1412</v>
      </c>
    </row>
    <row r="8" spans="1:6" x14ac:dyDescent="0.25">
      <c r="A8" s="5" t="s">
        <v>10</v>
      </c>
      <c r="B8" s="6">
        <f>SUMIFS(Concentrado!C$2:C769, Concentrado!$A$2:$A769, "=San Luis Potosí", Concentrado!$B$2:$B769,  "="&amp;$A8)</f>
        <v>609</v>
      </c>
      <c r="C8" s="6">
        <f>SUMIFS(Concentrado!D$2:D769, Concentrado!$A$2:$A769, "=San Luis Potosí", Concentrado!$B$2:$B769,  "="&amp;$A8)</f>
        <v>602</v>
      </c>
      <c r="D8" s="6">
        <f>SUMIFS(Concentrado!E$2:E769, Concentrado!$A$2:$A769, "=San Luis Potosí", Concentrado!$B$2:$B769,  "="&amp;$A8)</f>
        <v>0</v>
      </c>
      <c r="E8" s="6">
        <f>SUMIFS(Concentrado!F$2:F769, Concentrado!$A$2:$A769, "=San Luis Potosí", Concentrado!$B$2:$B769,  "="&amp;$A8)</f>
        <v>0</v>
      </c>
      <c r="F8" s="6">
        <f>SUMIFS(Concentrado!G$2:G769, Concentrado!$A$2:$A769, "=San Luis Potosí", Concentrado!$B$2:$B769,  "="&amp;$A8)</f>
        <v>1211</v>
      </c>
    </row>
    <row r="9" spans="1:6" x14ac:dyDescent="0.25">
      <c r="A9" s="5" t="s">
        <v>11</v>
      </c>
      <c r="B9" s="6">
        <f>SUMIFS(Concentrado!C$2:C769, Concentrado!$A$2:$A769, "=San Luis Potosí", Concentrado!$B$2:$B769,  "="&amp;$A9)</f>
        <v>486</v>
      </c>
      <c r="C9" s="6">
        <f>SUMIFS(Concentrado!D$2:D769, Concentrado!$A$2:$A769, "=San Luis Potosí", Concentrado!$B$2:$B769,  "="&amp;$A9)</f>
        <v>463</v>
      </c>
      <c r="D9" s="6">
        <f>SUMIFS(Concentrado!E$2:E769, Concentrado!$A$2:$A769, "=San Luis Potosí", Concentrado!$B$2:$B769,  "="&amp;$A9)</f>
        <v>0</v>
      </c>
      <c r="E9" s="6">
        <f>SUMIFS(Concentrado!F$2:F769, Concentrado!$A$2:$A769, "=San Luis Potosí", Concentrado!$B$2:$B769,  "="&amp;$A9)</f>
        <v>0</v>
      </c>
      <c r="F9" s="6">
        <f>SUMIFS(Concentrado!G$2:G769, Concentrado!$A$2:$A769, "=San Luis Potosí", Concentrado!$B$2:$B769,  "="&amp;$A9)</f>
        <v>949</v>
      </c>
    </row>
    <row r="10" spans="1:6" x14ac:dyDescent="0.25">
      <c r="A10" s="5" t="s">
        <v>12</v>
      </c>
      <c r="B10" s="6">
        <f>SUMIFS(Concentrado!C$2:C769, Concentrado!$A$2:$A769, "=San Luis Potosí", Concentrado!$B$2:$B769,  "="&amp;$A10)</f>
        <v>380</v>
      </c>
      <c r="C10" s="6">
        <f>SUMIFS(Concentrado!D$2:D769, Concentrado!$A$2:$A769, "=San Luis Potosí", Concentrado!$B$2:$B769,  "="&amp;$A10)</f>
        <v>395</v>
      </c>
      <c r="D10" s="6">
        <f>SUMIFS(Concentrado!E$2:E769, Concentrado!$A$2:$A769, "=San Luis Potosí", Concentrado!$B$2:$B769,  "="&amp;$A10)</f>
        <v>0</v>
      </c>
      <c r="E10" s="6">
        <f>SUMIFS(Concentrado!F$2:F769, Concentrado!$A$2:$A769, "=San Luis Potosí", Concentrado!$B$2:$B769,  "="&amp;$A10)</f>
        <v>0</v>
      </c>
      <c r="F10" s="6">
        <f>SUMIFS(Concentrado!G$2:G769, Concentrado!$A$2:$A769, "=San Luis Potosí", Concentrado!$B$2:$B769,  "="&amp;$A10)</f>
        <v>775</v>
      </c>
    </row>
    <row r="11" spans="1:6" x14ac:dyDescent="0.25">
      <c r="A11" s="5" t="s">
        <v>13</v>
      </c>
      <c r="B11" s="6">
        <f>SUMIFS(Concentrado!C$2:C769, Concentrado!$A$2:$A769, "=San Luis Potosí", Concentrado!$B$2:$B769,  "="&amp;$A11)</f>
        <v>303</v>
      </c>
      <c r="C11" s="6">
        <f>SUMIFS(Concentrado!D$2:D769, Concentrado!$A$2:$A769, "=San Luis Potosí", Concentrado!$B$2:$B769,  "="&amp;$A11)</f>
        <v>306</v>
      </c>
      <c r="D11" s="6">
        <f>SUMIFS(Concentrado!E$2:E769, Concentrado!$A$2:$A769, "=San Luis Potosí", Concentrado!$B$2:$B769,  "="&amp;$A11)</f>
        <v>0</v>
      </c>
      <c r="E11" s="6">
        <f>SUMIFS(Concentrado!F$2:F769, Concentrado!$A$2:$A769, "=San Luis Potosí", Concentrado!$B$2:$B769,  "="&amp;$A11)</f>
        <v>0</v>
      </c>
      <c r="F11" s="6">
        <f>SUMIFS(Concentrado!G$2:G769, Concentrado!$A$2:$A769, "=San Luis Potosí", Concentrado!$B$2:$B769,  "="&amp;$A11)</f>
        <v>609</v>
      </c>
    </row>
    <row r="12" spans="1:6" x14ac:dyDescent="0.25">
      <c r="A12" s="5" t="s">
        <v>14</v>
      </c>
      <c r="B12" s="6">
        <f>SUMIFS(Concentrado!C$2:C769, Concentrado!$A$2:$A769, "=San Luis Potosí", Concentrado!$B$2:$B769,  "="&amp;$A12)</f>
        <v>275</v>
      </c>
      <c r="C12" s="6">
        <f>SUMIFS(Concentrado!D$2:D769, Concentrado!$A$2:$A769, "=San Luis Potosí", Concentrado!$B$2:$B769,  "="&amp;$A12)</f>
        <v>343</v>
      </c>
      <c r="D12" s="6">
        <f>SUMIFS(Concentrado!E$2:E769, Concentrado!$A$2:$A769, "=San Luis Potosí", Concentrado!$B$2:$B769,  "="&amp;$A12)</f>
        <v>0</v>
      </c>
      <c r="E12" s="6">
        <f>SUMIFS(Concentrado!F$2:F769, Concentrado!$A$2:$A769, "=San Luis Potosí", Concentrado!$B$2:$B769,  "="&amp;$A12)</f>
        <v>0</v>
      </c>
      <c r="F12" s="6">
        <f>SUMIFS(Concentrado!G$2:G769, Concentrado!$A$2:$A769, "=San Luis Potosí", Concentrado!$B$2:$B769,  "="&amp;$A12)</f>
        <v>618</v>
      </c>
    </row>
    <row r="13" spans="1:6" x14ac:dyDescent="0.25">
      <c r="A13" s="5" t="s">
        <v>16</v>
      </c>
      <c r="B13" s="6">
        <f>SUMIFS(Concentrado!C$2:C769, Concentrado!$A$2:$A769, "=San Luis Potosí", Concentrado!$B$2:$B769,  "="&amp;$A13)</f>
        <v>246</v>
      </c>
      <c r="C13" s="6">
        <f>SUMIFS(Concentrado!D$2:D769, Concentrado!$A$2:$A769, "=San Luis Potosí", Concentrado!$B$2:$B769,  "="&amp;$A13)</f>
        <v>283</v>
      </c>
      <c r="D13" s="6">
        <f>SUMIFS(Concentrado!E$2:E769, Concentrado!$A$2:$A769, "=San Luis Potosí", Concentrado!$B$2:$B769,  "="&amp;$A13)</f>
        <v>0</v>
      </c>
      <c r="E13" s="6">
        <f>SUMIFS(Concentrado!F$2:F769, Concentrado!$A$2:$A769, "=San Luis Potosí", Concentrado!$B$2:$B769,  "="&amp;$A13)</f>
        <v>0</v>
      </c>
      <c r="F13" s="6">
        <f>SUMIFS(Concentrado!G$2:G769, Concentrado!$A$2:$A769, "=San Luis Potosí", Concentrado!$B$2:$B769,  "="&amp;$A13)</f>
        <v>529</v>
      </c>
    </row>
    <row r="14" spans="1:6" x14ac:dyDescent="0.25">
      <c r="A14" s="5" t="s">
        <v>17</v>
      </c>
      <c r="B14" s="6">
        <f>SUMIFS(Concentrado!C$2:C769, Concentrado!$A$2:$A769, "=San Luis Potosí", Concentrado!$B$2:$B769,  "="&amp;$A14)</f>
        <v>172</v>
      </c>
      <c r="C14" s="6">
        <f>SUMIFS(Concentrado!D$2:D769, Concentrado!$A$2:$A769, "=San Luis Potosí", Concentrado!$B$2:$B769,  "="&amp;$A14)</f>
        <v>222</v>
      </c>
      <c r="D14" s="6">
        <f>SUMIFS(Concentrado!E$2:E769, Concentrado!$A$2:$A769, "=San Luis Potosí", Concentrado!$B$2:$B769,  "="&amp;$A14)</f>
        <v>0</v>
      </c>
      <c r="E14" s="6">
        <f>SUMIFS(Concentrado!F$2:F769, Concentrado!$A$2:$A769, "=San Luis Potosí", Concentrado!$B$2:$B769,  "="&amp;$A14)</f>
        <v>0</v>
      </c>
      <c r="F14" s="6">
        <f>SUMIFS(Concentrado!G$2:G769, Concentrado!$A$2:$A769, "=San Luis Potosí", Concentrado!$B$2:$B769,  "="&amp;$A14)</f>
        <v>394</v>
      </c>
    </row>
    <row r="15" spans="1:6" x14ac:dyDescent="0.25">
      <c r="A15" s="5" t="s">
        <v>18</v>
      </c>
      <c r="B15" s="6">
        <f>SUMIFS(Concentrado!C$2:C769, Concentrado!$A$2:$A769, "=San Luis Potosí", Concentrado!$B$2:$B769,  "="&amp;$A15)</f>
        <v>131</v>
      </c>
      <c r="C15" s="6">
        <f>SUMIFS(Concentrado!D$2:D769, Concentrado!$A$2:$A769, "=San Luis Potosí", Concentrado!$B$2:$B769,  "="&amp;$A15)</f>
        <v>164</v>
      </c>
      <c r="D15" s="6">
        <f>SUMIFS(Concentrado!E$2:E769, Concentrado!$A$2:$A769, "=San Luis Potosí", Concentrado!$B$2:$B769,  "="&amp;$A15)</f>
        <v>0</v>
      </c>
      <c r="E15" s="6">
        <f>SUMIFS(Concentrado!F$2:F769, Concentrado!$A$2:$A769, "=San Luis Potosí", Concentrado!$B$2:$B769,  "="&amp;$A15)</f>
        <v>0</v>
      </c>
      <c r="F15" s="6">
        <f>SUMIFS(Concentrado!G$2:G769, Concentrado!$A$2:$A769, "=San Luis Potosí", Concentrado!$B$2:$B769,  "="&amp;$A15)</f>
        <v>295</v>
      </c>
    </row>
    <row r="16" spans="1:6" x14ac:dyDescent="0.25">
      <c r="A16" s="5" t="s">
        <v>19</v>
      </c>
      <c r="B16" s="6">
        <f>SUMIFS(Concentrado!C$2:C769, Concentrado!$A$2:$A769, "=San Luis Potosí", Concentrado!$B$2:$B769,  "="&amp;$A16)</f>
        <v>87</v>
      </c>
      <c r="C16" s="6">
        <f>SUMIFS(Concentrado!D$2:D769, Concentrado!$A$2:$A769, "=San Luis Potosí", Concentrado!$B$2:$B769,  "="&amp;$A16)</f>
        <v>93</v>
      </c>
      <c r="D16" s="6">
        <f>SUMIFS(Concentrado!E$2:E769, Concentrado!$A$2:$A769, "=San Luis Potosí", Concentrado!$B$2:$B769,  "="&amp;$A16)</f>
        <v>0</v>
      </c>
      <c r="E16" s="6">
        <f>SUMIFS(Concentrado!F$2:F769, Concentrado!$A$2:$A769, "=San Luis Potosí", Concentrado!$B$2:$B769,  "="&amp;$A16)</f>
        <v>0</v>
      </c>
      <c r="F16" s="6">
        <f>SUMIFS(Concentrado!G$2:G769, Concentrado!$A$2:$A769, "=San Luis Potosí", Concentrado!$B$2:$B769,  "="&amp;$A16)</f>
        <v>180</v>
      </c>
    </row>
    <row r="17" spans="1:6" x14ac:dyDescent="0.25">
      <c r="A17" s="5" t="s">
        <v>20</v>
      </c>
      <c r="B17" s="6">
        <f>SUMIFS(Concentrado!C$2:C769, Concentrado!$A$2:$A769, "=San Luis Potosí", Concentrado!$B$2:$B769,  "="&amp;$A17)</f>
        <v>72</v>
      </c>
      <c r="C17" s="6">
        <f>SUMIFS(Concentrado!D$2:D769, Concentrado!$A$2:$A769, "=San Luis Potosí", Concentrado!$B$2:$B769,  "="&amp;$A17)</f>
        <v>101</v>
      </c>
      <c r="D17" s="6">
        <f>SUMIFS(Concentrado!E$2:E769, Concentrado!$A$2:$A769, "=San Luis Potosí", Concentrado!$B$2:$B769,  "="&amp;$A17)</f>
        <v>0</v>
      </c>
      <c r="E17" s="6">
        <f>SUMIFS(Concentrado!F$2:F769, Concentrado!$A$2:$A769, "=San Luis Potosí", Concentrado!$B$2:$B769,  "="&amp;$A17)</f>
        <v>0</v>
      </c>
      <c r="F17" s="6">
        <f>SUMIFS(Concentrado!G$2:G769, Concentrado!$A$2:$A769, "=San Luis Potosí", Concentrado!$B$2:$B769,  "="&amp;$A17)</f>
        <v>173</v>
      </c>
    </row>
    <row r="18" spans="1:6" x14ac:dyDescent="0.25">
      <c r="A18" s="5" t="s">
        <v>21</v>
      </c>
      <c r="B18" s="6">
        <f>SUMIFS(Concentrado!C$2:C769, Concentrado!$A$2:$A769, "=San Luis Potosí", Concentrado!$B$2:$B769,  "="&amp;$A18)</f>
        <v>60</v>
      </c>
      <c r="C18" s="6">
        <f>SUMIFS(Concentrado!D$2:D769, Concentrado!$A$2:$A769, "=San Luis Potosí", Concentrado!$B$2:$B769,  "="&amp;$A18)</f>
        <v>77</v>
      </c>
      <c r="D18" s="6">
        <f>SUMIFS(Concentrado!E$2:E769, Concentrado!$A$2:$A769, "=San Luis Potosí", Concentrado!$B$2:$B769,  "="&amp;$A18)</f>
        <v>0</v>
      </c>
      <c r="E18" s="6">
        <f>SUMIFS(Concentrado!F$2:F769, Concentrado!$A$2:$A769, "=San Luis Potosí", Concentrado!$B$2:$B769,  "="&amp;$A18)</f>
        <v>0</v>
      </c>
      <c r="F18" s="6">
        <f>SUMIFS(Concentrado!G$2:G769, Concentrado!$A$2:$A769, "=San Luis Potosí", Concentrado!$B$2:$B769,  "="&amp;$A18)</f>
        <v>137</v>
      </c>
    </row>
    <row r="19" spans="1:6" x14ac:dyDescent="0.25">
      <c r="A19" s="5" t="s">
        <v>22</v>
      </c>
      <c r="B19" s="6">
        <f>SUMIFS(Concentrado!C$2:C769, Concentrado!$A$2:$A769, "=San Luis Potosí", Concentrado!$B$2:$B769,  "="&amp;$A19)</f>
        <v>36</v>
      </c>
      <c r="C19" s="6">
        <f>SUMIFS(Concentrado!D$2:D769, Concentrado!$A$2:$A769, "=San Luis Potosí", Concentrado!$B$2:$B769,  "="&amp;$A19)</f>
        <v>46</v>
      </c>
      <c r="D19" s="6">
        <f>SUMIFS(Concentrado!E$2:E769, Concentrado!$A$2:$A769, "=San Luis Potosí", Concentrado!$B$2:$B769,  "="&amp;$A19)</f>
        <v>0</v>
      </c>
      <c r="E19" s="6">
        <f>SUMIFS(Concentrado!F$2:F769, Concentrado!$A$2:$A769, "=San Luis Potosí", Concentrado!$B$2:$B769,  "="&amp;$A19)</f>
        <v>0</v>
      </c>
      <c r="F19" s="6">
        <f>SUMIFS(Concentrado!G$2:G769, Concentrado!$A$2:$A769, "=San Luis Potosí", Concentrado!$B$2:$B769,  "="&amp;$A19)</f>
        <v>82</v>
      </c>
    </row>
    <row r="20" spans="1:6" x14ac:dyDescent="0.25">
      <c r="A20" s="5" t="s">
        <v>23</v>
      </c>
      <c r="B20" s="6">
        <f>SUMIFS(Concentrado!C$2:C769, Concentrado!$A$2:$A769, "=San Luis Potosí", Concentrado!$B$2:$B769,  "="&amp;$A20)</f>
        <v>13</v>
      </c>
      <c r="C20" s="6">
        <f>SUMIFS(Concentrado!D$2:D769, Concentrado!$A$2:$A769, "=San Luis Potosí", Concentrado!$B$2:$B769,  "="&amp;$A20)</f>
        <v>50</v>
      </c>
      <c r="D20" s="6">
        <f>SUMIFS(Concentrado!E$2:E769, Concentrado!$A$2:$A769, "=San Luis Potosí", Concentrado!$B$2:$B769,  "="&amp;$A20)</f>
        <v>0</v>
      </c>
      <c r="E20" s="6">
        <f>SUMIFS(Concentrado!F$2:F769, Concentrado!$A$2:$A769, "=San Luis Potosí", Concentrado!$B$2:$B769,  "="&amp;$A20)</f>
        <v>0</v>
      </c>
      <c r="F20" s="6">
        <f>SUMIFS(Concentrado!G$2:G769, Concentrado!$A$2:$A769, "=San Luis Potosí", Concentrado!$B$2:$B769,  "="&amp;$A20)</f>
        <v>63</v>
      </c>
    </row>
    <row r="21" spans="1:6" x14ac:dyDescent="0.25">
      <c r="A21" s="5" t="s">
        <v>24</v>
      </c>
      <c r="B21" s="6">
        <f>SUMIFS(Concentrado!C$2:C769, Concentrado!$A$2:$A769, "=San Luis Potosí", Concentrado!$B$2:$B769,  "="&amp;$A21)</f>
        <v>16</v>
      </c>
      <c r="C21" s="6">
        <f>SUMIFS(Concentrado!D$2:D769, Concentrado!$A$2:$A769, "=San Luis Potosí", Concentrado!$B$2:$B769,  "="&amp;$A21)</f>
        <v>27</v>
      </c>
      <c r="D21" s="6">
        <f>SUMIFS(Concentrado!E$2:E769, Concentrado!$A$2:$A769, "=San Luis Potosí", Concentrado!$B$2:$B769,  "="&amp;$A21)</f>
        <v>0</v>
      </c>
      <c r="E21" s="6">
        <f>SUMIFS(Concentrado!F$2:F769, Concentrado!$A$2:$A769, "=San Luis Potosí", Concentrado!$B$2:$B769,  "="&amp;$A21)</f>
        <v>0</v>
      </c>
      <c r="F21" s="6">
        <f>SUMIFS(Concentrado!G$2:G769, Concentrado!$A$2:$A769, "=San Luis Potosí", Concentrado!$B$2:$B769,  "="&amp;$A21)</f>
        <v>43</v>
      </c>
    </row>
    <row r="22" spans="1:6" x14ac:dyDescent="0.25">
      <c r="A22" s="5" t="s">
        <v>25</v>
      </c>
      <c r="B22" s="6">
        <f>SUMIFS(Concentrado!C$2:C769, Concentrado!$A$2:$A769, "=San Luis Potosí", Concentrado!$B$2:$B769,  "="&amp;$A22)</f>
        <v>4</v>
      </c>
      <c r="C22" s="6">
        <f>SUMIFS(Concentrado!D$2:D769, Concentrado!$A$2:$A769, "=San Luis Potosí", Concentrado!$B$2:$B769,  "="&amp;$A22)</f>
        <v>12</v>
      </c>
      <c r="D22" s="6">
        <f>SUMIFS(Concentrado!E$2:E769, Concentrado!$A$2:$A769, "=San Luis Potosí", Concentrado!$B$2:$B769,  "="&amp;$A22)</f>
        <v>0</v>
      </c>
      <c r="E22" s="6">
        <f>SUMIFS(Concentrado!F$2:F769, Concentrado!$A$2:$A769, "=San Luis Potosí", Concentrado!$B$2:$B769,  "="&amp;$A22)</f>
        <v>0</v>
      </c>
      <c r="F22" s="6">
        <f>SUMIFS(Concentrado!G$2:G769, Concentrado!$A$2:$A769, "=San Luis Potosí", Concentrado!$B$2:$B769,  "="&amp;$A22)</f>
        <v>16</v>
      </c>
    </row>
    <row r="23" spans="1:6" x14ac:dyDescent="0.25">
      <c r="A23" s="5" t="s">
        <v>34</v>
      </c>
      <c r="B23" s="6">
        <f>SUMIFS(Concentrado!C$2:C769, Concentrado!$A$2:$A769, "=San Luis Potosí", Concentrado!$B$2:$B769,  "="&amp;$A23)</f>
        <v>0</v>
      </c>
      <c r="C23" s="6">
        <f>SUMIFS(Concentrado!D$2:D769, Concentrado!$A$2:$A769, "=San Luis Potosí", Concentrado!$B$2:$B769,  "="&amp;$A23)</f>
        <v>0</v>
      </c>
      <c r="D23" s="6">
        <f>SUMIFS(Concentrado!E$2:E769, Concentrado!$A$2:$A769, "=San Luis Potosí", Concentrado!$B$2:$B769,  "="&amp;$A23)</f>
        <v>0</v>
      </c>
      <c r="E23" s="6">
        <f>SUMIFS(Concentrado!F$2:F769, Concentrado!$A$2:$A769, "=San Luis Potosí", Concentrado!$B$2:$B769,  "="&amp;$A23)</f>
        <v>0</v>
      </c>
      <c r="F23" s="6">
        <f>SUMIFS(Concentrado!G$2:G769, Concentrado!$A$2:$A769, "=San Luis Potosí",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"=San Luis Potosí", Concentrado!$B$2:$B769,  "="&amp;$A24)</f>
        <v>9</v>
      </c>
      <c r="C24" s="6">
        <f>SUMIFS(Concentrado!D$2:D769, Concentrado!$A$2:$A769, "=San Luis Potosí", Concentrado!$B$2:$B769,  "="&amp;$A24)</f>
        <v>2</v>
      </c>
      <c r="D24" s="6">
        <f>SUMIFS(Concentrado!E$2:E769, Concentrado!$A$2:$A769, "=San Luis Potosí", Concentrado!$B$2:$B769,  "="&amp;$A24)</f>
        <v>0</v>
      </c>
      <c r="E24" s="6">
        <f>SUMIFS(Concentrado!F$2:F769, Concentrado!$A$2:$A769, "=San Luis Potosí", Concentrado!$B$2:$B769,  "="&amp;$A24)</f>
        <v>0</v>
      </c>
      <c r="F24" s="6">
        <f>SUMIFS(Concentrado!G$2:G769, Concentrado!$A$2:$A769, "=San Luis Potosí", Concentrado!$B$2:$B769,  "="&amp;$A24)</f>
        <v>11</v>
      </c>
    </row>
    <row r="25" spans="1:6" x14ac:dyDescent="0.25">
      <c r="A25" s="7" t="s">
        <v>28</v>
      </c>
      <c r="B25" s="8">
        <f>SUMIFS(Concentrado!C$2:C769, Concentrado!$A$2:$A769, "=San Luis Potosí", Concentrado!$B$2:$B769,  "="&amp;$A25)</f>
        <v>5282</v>
      </c>
      <c r="C25" s="8">
        <f>SUMIFS(Concentrado!D$2:D769, Concentrado!$A$2:$A769, "=San Luis Potosí", Concentrado!$B$2:$B769,  "="&amp;$A25)</f>
        <v>5517</v>
      </c>
      <c r="D25" s="8">
        <f>SUMIFS(Concentrado!E$2:E769, Concentrado!$A$2:$A769, "=San Luis Potosí", Concentrado!$B$2:$B769,  "="&amp;$A25)</f>
        <v>0</v>
      </c>
      <c r="E25" s="8">
        <f>SUMIFS(Concentrado!F$2:F769, Concentrado!$A$2:$A769, "=San Luis Potosí", Concentrado!$B$2:$B769,  "="&amp;$A25)</f>
        <v>1</v>
      </c>
      <c r="F25" s="8">
        <f>SUMIFS(Concentrado!G$2:G769, Concentrado!$A$2:$A769, "=San Luis Potosí", Concentrado!$B$2:$B769,  "="&amp;$A25)</f>
        <v>10800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"=Sinaloa", Concentrado!$B$2:$B769,  "="&amp;$A2)</f>
        <v>169</v>
      </c>
      <c r="C2" s="6">
        <f>SUMIFS(Concentrado!D$2:D769, Concentrado!$A$2:$A769, "=Sinaloa", Concentrado!$B$2:$B769,  "="&amp;$A2)</f>
        <v>140</v>
      </c>
      <c r="D2" s="6">
        <f>SUMIFS(Concentrado!E$2:E769, Concentrado!$A$2:$A769, "=Sinaloa", Concentrado!$B$2:$B769,  "="&amp;$A2)</f>
        <v>0</v>
      </c>
      <c r="E2" s="6">
        <f>SUMIFS(Concentrado!F$2:F769, Concentrado!$A$2:$A769, "=Sinaloa", Concentrado!$B$2:$B769,  "="&amp;$A2)</f>
        <v>0</v>
      </c>
      <c r="F2" s="6">
        <f>SUMIFS(Concentrado!G$2:G769, Concentrado!$A$2:$A769, "=Sinaloa", Concentrado!$B$2:$B769,  "="&amp;$A2)</f>
        <v>309</v>
      </c>
    </row>
    <row r="3" spans="1:6" x14ac:dyDescent="0.25">
      <c r="A3" s="5" t="s">
        <v>6</v>
      </c>
      <c r="B3" s="6">
        <f>SUMIFS(Concentrado!C$2:C769, Concentrado!$A$2:$A769, "=Sinaloa", Concentrado!$B$2:$B769,  "="&amp;$A3)</f>
        <v>1043</v>
      </c>
      <c r="C3" s="6">
        <f>SUMIFS(Concentrado!D$2:D769, Concentrado!$A$2:$A769, "=Sinaloa", Concentrado!$B$2:$B769,  "="&amp;$A3)</f>
        <v>779</v>
      </c>
      <c r="D3" s="6">
        <f>SUMIFS(Concentrado!E$2:E769, Concentrado!$A$2:$A769, "=Sinaloa", Concentrado!$B$2:$B769,  "="&amp;$A3)</f>
        <v>0</v>
      </c>
      <c r="E3" s="6">
        <f>SUMIFS(Concentrado!F$2:F769, Concentrado!$A$2:$A769, "=Sinaloa", Concentrado!$B$2:$B769,  "="&amp;$A3)</f>
        <v>1</v>
      </c>
      <c r="F3" s="6">
        <f>SUMIFS(Concentrado!G$2:G769, Concentrado!$A$2:$A769, "=Sinaloa", Concentrado!$B$2:$B769,  "="&amp;$A3)</f>
        <v>1823</v>
      </c>
    </row>
    <row r="4" spans="1:6" x14ac:dyDescent="0.25">
      <c r="A4" s="5" t="s">
        <v>15</v>
      </c>
      <c r="B4" s="6">
        <f>SUMIFS(Concentrado!C$2:C769, Concentrado!$A$2:$A769, "=Sinaloa", Concentrado!$B$2:$B769,  "="&amp;$A4)</f>
        <v>890</v>
      </c>
      <c r="C4" s="6">
        <f>SUMIFS(Concentrado!D$2:D769, Concentrado!$A$2:$A769, "=Sinaloa", Concentrado!$B$2:$B769,  "="&amp;$A4)</f>
        <v>617</v>
      </c>
      <c r="D4" s="6">
        <f>SUMIFS(Concentrado!E$2:E769, Concentrado!$A$2:$A769, "=Sinaloa", Concentrado!$B$2:$B769,  "="&amp;$A4)</f>
        <v>0</v>
      </c>
      <c r="E4" s="6">
        <f>SUMIFS(Concentrado!F$2:F769, Concentrado!$A$2:$A769, "=Sinaloa", Concentrado!$B$2:$B769,  "="&amp;$A4)</f>
        <v>0</v>
      </c>
      <c r="F4" s="6">
        <f>SUMIFS(Concentrado!G$2:G769, Concentrado!$A$2:$A769, "=Sinaloa", Concentrado!$B$2:$B769,  "="&amp;$A4)</f>
        <v>1507</v>
      </c>
    </row>
    <row r="5" spans="1:6" x14ac:dyDescent="0.25">
      <c r="A5" s="5" t="s">
        <v>7</v>
      </c>
      <c r="B5" s="6">
        <f>SUMIFS(Concentrado!C$2:C769, Concentrado!$A$2:$A769, "=Sinaloa", Concentrado!$B$2:$B769,  "="&amp;$A5)</f>
        <v>1107</v>
      </c>
      <c r="C5" s="6">
        <f>SUMIFS(Concentrado!D$2:D769, Concentrado!$A$2:$A769, "=Sinaloa", Concentrado!$B$2:$B769,  "="&amp;$A5)</f>
        <v>564</v>
      </c>
      <c r="D5" s="6">
        <f>SUMIFS(Concentrado!E$2:E769, Concentrado!$A$2:$A769, "=Sinaloa", Concentrado!$B$2:$B769,  "="&amp;$A5)</f>
        <v>0</v>
      </c>
      <c r="E5" s="6">
        <f>SUMIFS(Concentrado!F$2:F769, Concentrado!$A$2:$A769, "=Sinaloa", Concentrado!$B$2:$B769,  "="&amp;$A5)</f>
        <v>0</v>
      </c>
      <c r="F5" s="6">
        <f>SUMIFS(Concentrado!G$2:G769, Concentrado!$A$2:$A769, "=Sinaloa", Concentrado!$B$2:$B769,  "="&amp;$A5)</f>
        <v>1671</v>
      </c>
    </row>
    <row r="6" spans="1:6" x14ac:dyDescent="0.25">
      <c r="A6" s="5" t="s">
        <v>8</v>
      </c>
      <c r="B6" s="6">
        <f>SUMIFS(Concentrado!C$2:C769, Concentrado!$A$2:$A769, "=Sinaloa", Concentrado!$B$2:$B769,  "="&amp;$A6)</f>
        <v>1392</v>
      </c>
      <c r="C6" s="6">
        <f>SUMIFS(Concentrado!D$2:D769, Concentrado!$A$2:$A769, "=Sinaloa", Concentrado!$B$2:$B769,  "="&amp;$A6)</f>
        <v>677</v>
      </c>
      <c r="D6" s="6">
        <f>SUMIFS(Concentrado!E$2:E769, Concentrado!$A$2:$A769, "=Sinaloa", Concentrado!$B$2:$B769,  "="&amp;$A6)</f>
        <v>0</v>
      </c>
      <c r="E6" s="6">
        <f>SUMIFS(Concentrado!F$2:F769, Concentrado!$A$2:$A769, "=Sinaloa", Concentrado!$B$2:$B769,  "="&amp;$A6)</f>
        <v>0</v>
      </c>
      <c r="F6" s="6">
        <f>SUMIFS(Concentrado!G$2:G769, Concentrado!$A$2:$A769, "=Sinaloa", Concentrado!$B$2:$B769,  "="&amp;$A6)</f>
        <v>2069</v>
      </c>
    </row>
    <row r="7" spans="1:6" x14ac:dyDescent="0.25">
      <c r="A7" s="5" t="s">
        <v>9</v>
      </c>
      <c r="B7" s="6">
        <f>SUMIFS(Concentrado!C$2:C769, Concentrado!$A$2:$A769, "=Sinaloa", Concentrado!$B$2:$B769,  "="&amp;$A7)</f>
        <v>1287</v>
      </c>
      <c r="C7" s="6">
        <f>SUMIFS(Concentrado!D$2:D769, Concentrado!$A$2:$A769, "=Sinaloa", Concentrado!$B$2:$B769,  "="&amp;$A7)</f>
        <v>697</v>
      </c>
      <c r="D7" s="6">
        <f>SUMIFS(Concentrado!E$2:E769, Concentrado!$A$2:$A769, "=Sinaloa", Concentrado!$B$2:$B769,  "="&amp;$A7)</f>
        <v>0</v>
      </c>
      <c r="E7" s="6">
        <f>SUMIFS(Concentrado!F$2:F769, Concentrado!$A$2:$A769, "=Sinaloa", Concentrado!$B$2:$B769,  "="&amp;$A7)</f>
        <v>0</v>
      </c>
      <c r="F7" s="6">
        <f>SUMIFS(Concentrado!G$2:G769, Concentrado!$A$2:$A769, "=Sinaloa", Concentrado!$B$2:$B769,  "="&amp;$A7)</f>
        <v>1984</v>
      </c>
    </row>
    <row r="8" spans="1:6" x14ac:dyDescent="0.25">
      <c r="A8" s="5" t="s">
        <v>10</v>
      </c>
      <c r="B8" s="6">
        <f>SUMIFS(Concentrado!C$2:C769, Concentrado!$A$2:$A769, "=Sinaloa", Concentrado!$B$2:$B769,  "="&amp;$A8)</f>
        <v>1075</v>
      </c>
      <c r="C8" s="6">
        <f>SUMIFS(Concentrado!D$2:D769, Concentrado!$A$2:$A769, "=Sinaloa", Concentrado!$B$2:$B769,  "="&amp;$A8)</f>
        <v>672</v>
      </c>
      <c r="D8" s="6">
        <f>SUMIFS(Concentrado!E$2:E769, Concentrado!$A$2:$A769, "=Sinaloa", Concentrado!$B$2:$B769,  "="&amp;$A8)</f>
        <v>0</v>
      </c>
      <c r="E8" s="6">
        <f>SUMIFS(Concentrado!F$2:F769, Concentrado!$A$2:$A769, "=Sinaloa", Concentrado!$B$2:$B769,  "="&amp;$A8)</f>
        <v>1</v>
      </c>
      <c r="F8" s="6">
        <f>SUMIFS(Concentrado!G$2:G769, Concentrado!$A$2:$A769, "=Sinaloa", Concentrado!$B$2:$B769,  "="&amp;$A8)</f>
        <v>1748</v>
      </c>
    </row>
    <row r="9" spans="1:6" x14ac:dyDescent="0.25">
      <c r="A9" s="5" t="s">
        <v>11</v>
      </c>
      <c r="B9" s="6">
        <f>SUMIFS(Concentrado!C$2:C769, Concentrado!$A$2:$A769, "=Sinaloa", Concentrado!$B$2:$B769,  "="&amp;$A9)</f>
        <v>893</v>
      </c>
      <c r="C9" s="6">
        <f>SUMIFS(Concentrado!D$2:D769, Concentrado!$A$2:$A769, "=Sinaloa", Concentrado!$B$2:$B769,  "="&amp;$A9)</f>
        <v>555</v>
      </c>
      <c r="D9" s="6">
        <f>SUMIFS(Concentrado!E$2:E769, Concentrado!$A$2:$A769, "=Sinaloa", Concentrado!$B$2:$B769,  "="&amp;$A9)</f>
        <v>0</v>
      </c>
      <c r="E9" s="6">
        <f>SUMIFS(Concentrado!F$2:F769, Concentrado!$A$2:$A769, "=Sinaloa", Concentrado!$B$2:$B769,  "="&amp;$A9)</f>
        <v>1</v>
      </c>
      <c r="F9" s="6">
        <f>SUMIFS(Concentrado!G$2:G769, Concentrado!$A$2:$A769, "=Sinaloa", Concentrado!$B$2:$B769,  "="&amp;$A9)</f>
        <v>1449</v>
      </c>
    </row>
    <row r="10" spans="1:6" x14ac:dyDescent="0.25">
      <c r="A10" s="5" t="s">
        <v>12</v>
      </c>
      <c r="B10" s="6">
        <f>SUMIFS(Concentrado!C$2:C769, Concentrado!$A$2:$A769, "=Sinaloa", Concentrado!$B$2:$B769,  "="&amp;$A10)</f>
        <v>707</v>
      </c>
      <c r="C10" s="6">
        <f>SUMIFS(Concentrado!D$2:D769, Concentrado!$A$2:$A769, "=Sinaloa", Concentrado!$B$2:$B769,  "="&amp;$A10)</f>
        <v>468</v>
      </c>
      <c r="D10" s="6">
        <f>SUMIFS(Concentrado!E$2:E769, Concentrado!$A$2:$A769, "=Sinaloa", Concentrado!$B$2:$B769,  "="&amp;$A10)</f>
        <v>0</v>
      </c>
      <c r="E10" s="6">
        <f>SUMIFS(Concentrado!F$2:F769, Concentrado!$A$2:$A769, "=Sinaloa", Concentrado!$B$2:$B769,  "="&amp;$A10)</f>
        <v>1</v>
      </c>
      <c r="F10" s="6">
        <f>SUMIFS(Concentrado!G$2:G769, Concentrado!$A$2:$A769, "=Sinaloa", Concentrado!$B$2:$B769,  "="&amp;$A10)</f>
        <v>1176</v>
      </c>
    </row>
    <row r="11" spans="1:6" x14ac:dyDescent="0.25">
      <c r="A11" s="5" t="s">
        <v>13</v>
      </c>
      <c r="B11" s="6">
        <f>SUMIFS(Concentrado!C$2:C769, Concentrado!$A$2:$A769, "=Sinaloa", Concentrado!$B$2:$B769,  "="&amp;$A11)</f>
        <v>683</v>
      </c>
      <c r="C11" s="6">
        <f>SUMIFS(Concentrado!D$2:D769, Concentrado!$A$2:$A769, "=Sinaloa", Concentrado!$B$2:$B769,  "="&amp;$A11)</f>
        <v>422</v>
      </c>
      <c r="D11" s="6">
        <f>SUMIFS(Concentrado!E$2:E769, Concentrado!$A$2:$A769, "=Sinaloa", Concentrado!$B$2:$B769,  "="&amp;$A11)</f>
        <v>0</v>
      </c>
      <c r="E11" s="6">
        <f>SUMIFS(Concentrado!F$2:F769, Concentrado!$A$2:$A769, "=Sinaloa", Concentrado!$B$2:$B769,  "="&amp;$A11)</f>
        <v>0</v>
      </c>
      <c r="F11" s="6">
        <f>SUMIFS(Concentrado!G$2:G769, Concentrado!$A$2:$A769, "=Sinaloa", Concentrado!$B$2:$B769,  "="&amp;$A11)</f>
        <v>1105</v>
      </c>
    </row>
    <row r="12" spans="1:6" x14ac:dyDescent="0.25">
      <c r="A12" s="5" t="s">
        <v>14</v>
      </c>
      <c r="B12" s="6">
        <f>SUMIFS(Concentrado!C$2:C769, Concentrado!$A$2:$A769, "=Sinaloa", Concentrado!$B$2:$B769,  "="&amp;$A12)</f>
        <v>691</v>
      </c>
      <c r="C12" s="6">
        <f>SUMIFS(Concentrado!D$2:D769, Concentrado!$A$2:$A769, "=Sinaloa", Concentrado!$B$2:$B769,  "="&amp;$A12)</f>
        <v>404</v>
      </c>
      <c r="D12" s="6">
        <f>SUMIFS(Concentrado!E$2:E769, Concentrado!$A$2:$A769, "=Sinaloa", Concentrado!$B$2:$B769,  "="&amp;$A12)</f>
        <v>0</v>
      </c>
      <c r="E12" s="6">
        <f>SUMIFS(Concentrado!F$2:F769, Concentrado!$A$2:$A769, "=Sinaloa", Concentrado!$B$2:$B769,  "="&amp;$A12)</f>
        <v>0</v>
      </c>
      <c r="F12" s="6">
        <f>SUMIFS(Concentrado!G$2:G769, Concentrado!$A$2:$A769, "=Sinaloa", Concentrado!$B$2:$B769,  "="&amp;$A12)</f>
        <v>1095</v>
      </c>
    </row>
    <row r="13" spans="1:6" x14ac:dyDescent="0.25">
      <c r="A13" s="5" t="s">
        <v>16</v>
      </c>
      <c r="B13" s="6">
        <f>SUMIFS(Concentrado!C$2:C769, Concentrado!$A$2:$A769, "=Sinaloa", Concentrado!$B$2:$B769,  "="&amp;$A13)</f>
        <v>595</v>
      </c>
      <c r="C13" s="6">
        <f>SUMIFS(Concentrado!D$2:D769, Concentrado!$A$2:$A769, "=Sinaloa", Concentrado!$B$2:$B769,  "="&amp;$A13)</f>
        <v>378</v>
      </c>
      <c r="D13" s="6">
        <f>SUMIFS(Concentrado!E$2:E769, Concentrado!$A$2:$A769, "=Sinaloa", Concentrado!$B$2:$B769,  "="&amp;$A13)</f>
        <v>0</v>
      </c>
      <c r="E13" s="6">
        <f>SUMIFS(Concentrado!F$2:F769, Concentrado!$A$2:$A769, "=Sinaloa", Concentrado!$B$2:$B769,  "="&amp;$A13)</f>
        <v>1</v>
      </c>
      <c r="F13" s="6">
        <f>SUMIFS(Concentrado!G$2:G769, Concentrado!$A$2:$A769, "=Sinaloa", Concentrado!$B$2:$B769,  "="&amp;$A13)</f>
        <v>974</v>
      </c>
    </row>
    <row r="14" spans="1:6" x14ac:dyDescent="0.25">
      <c r="A14" s="5" t="s">
        <v>17</v>
      </c>
      <c r="B14" s="6">
        <f>SUMIFS(Concentrado!C$2:C769, Concentrado!$A$2:$A769, "=Sinaloa", Concentrado!$B$2:$B769,  "="&amp;$A14)</f>
        <v>408</v>
      </c>
      <c r="C14" s="6">
        <f>SUMIFS(Concentrado!D$2:D769, Concentrado!$A$2:$A769, "=Sinaloa", Concentrado!$B$2:$B769,  "="&amp;$A14)</f>
        <v>302</v>
      </c>
      <c r="D14" s="6">
        <f>SUMIFS(Concentrado!E$2:E769, Concentrado!$A$2:$A769, "=Sinaloa", Concentrado!$B$2:$B769,  "="&amp;$A14)</f>
        <v>0</v>
      </c>
      <c r="E14" s="6">
        <f>SUMIFS(Concentrado!F$2:F769, Concentrado!$A$2:$A769, "=Sinaloa", Concentrado!$B$2:$B769,  "="&amp;$A14)</f>
        <v>0</v>
      </c>
      <c r="F14" s="6">
        <f>SUMIFS(Concentrado!G$2:G769, Concentrado!$A$2:$A769, "=Sinaloa", Concentrado!$B$2:$B769,  "="&amp;$A14)</f>
        <v>710</v>
      </c>
    </row>
    <row r="15" spans="1:6" x14ac:dyDescent="0.25">
      <c r="A15" s="5" t="s">
        <v>18</v>
      </c>
      <c r="B15" s="6">
        <f>SUMIFS(Concentrado!C$2:C769, Concentrado!$A$2:$A769, "=Sinaloa", Concentrado!$B$2:$B769,  "="&amp;$A15)</f>
        <v>300</v>
      </c>
      <c r="C15" s="6">
        <f>SUMIFS(Concentrado!D$2:D769, Concentrado!$A$2:$A769, "=Sinaloa", Concentrado!$B$2:$B769,  "="&amp;$A15)</f>
        <v>241</v>
      </c>
      <c r="D15" s="6">
        <f>SUMIFS(Concentrado!E$2:E769, Concentrado!$A$2:$A769, "=Sinaloa", Concentrado!$B$2:$B769,  "="&amp;$A15)</f>
        <v>0</v>
      </c>
      <c r="E15" s="6">
        <f>SUMIFS(Concentrado!F$2:F769, Concentrado!$A$2:$A769, "=Sinaloa", Concentrado!$B$2:$B769,  "="&amp;$A15)</f>
        <v>1</v>
      </c>
      <c r="F15" s="6">
        <f>SUMIFS(Concentrado!G$2:G769, Concentrado!$A$2:$A769, "=Sinaloa", Concentrado!$B$2:$B769,  "="&amp;$A15)</f>
        <v>542</v>
      </c>
    </row>
    <row r="16" spans="1:6" x14ac:dyDescent="0.25">
      <c r="A16" s="5" t="s">
        <v>19</v>
      </c>
      <c r="B16" s="6">
        <f>SUMIFS(Concentrado!C$2:C769, Concentrado!$A$2:$A769, "=Sinaloa", Concentrado!$B$2:$B769,  "="&amp;$A16)</f>
        <v>207</v>
      </c>
      <c r="C16" s="6">
        <f>SUMIFS(Concentrado!D$2:D769, Concentrado!$A$2:$A769, "=Sinaloa", Concentrado!$B$2:$B769,  "="&amp;$A16)</f>
        <v>192</v>
      </c>
      <c r="D16" s="6">
        <f>SUMIFS(Concentrado!E$2:E769, Concentrado!$A$2:$A769, "=Sinaloa", Concentrado!$B$2:$B769,  "="&amp;$A16)</f>
        <v>0</v>
      </c>
      <c r="E16" s="6">
        <f>SUMIFS(Concentrado!F$2:F769, Concentrado!$A$2:$A769, "=Sinaloa", Concentrado!$B$2:$B769,  "="&amp;$A16)</f>
        <v>1</v>
      </c>
      <c r="F16" s="6">
        <f>SUMIFS(Concentrado!G$2:G769, Concentrado!$A$2:$A769, "=Sinaloa", Concentrado!$B$2:$B769,  "="&amp;$A16)</f>
        <v>400</v>
      </c>
    </row>
    <row r="17" spans="1:6" x14ac:dyDescent="0.25">
      <c r="A17" s="5" t="s">
        <v>20</v>
      </c>
      <c r="B17" s="6">
        <f>SUMIFS(Concentrado!C$2:C769, Concentrado!$A$2:$A769, "=Sinaloa", Concentrado!$B$2:$B769,  "="&amp;$A17)</f>
        <v>162</v>
      </c>
      <c r="C17" s="6">
        <f>SUMIFS(Concentrado!D$2:D769, Concentrado!$A$2:$A769, "=Sinaloa", Concentrado!$B$2:$B769,  "="&amp;$A17)</f>
        <v>170</v>
      </c>
      <c r="D17" s="6">
        <f>SUMIFS(Concentrado!E$2:E769, Concentrado!$A$2:$A769, "=Sinaloa", Concentrado!$B$2:$B769,  "="&amp;$A17)</f>
        <v>0</v>
      </c>
      <c r="E17" s="6">
        <f>SUMIFS(Concentrado!F$2:F769, Concentrado!$A$2:$A769, "=Sinaloa", Concentrado!$B$2:$B769,  "="&amp;$A17)</f>
        <v>0</v>
      </c>
      <c r="F17" s="6">
        <f>SUMIFS(Concentrado!G$2:G769, Concentrado!$A$2:$A769, "=Sinaloa", Concentrado!$B$2:$B769,  "="&amp;$A17)</f>
        <v>332</v>
      </c>
    </row>
    <row r="18" spans="1:6" x14ac:dyDescent="0.25">
      <c r="A18" s="5" t="s">
        <v>21</v>
      </c>
      <c r="B18" s="6">
        <f>SUMIFS(Concentrado!C$2:C769, Concentrado!$A$2:$A769, "=Sinaloa", Concentrado!$B$2:$B769,  "="&amp;$A18)</f>
        <v>148</v>
      </c>
      <c r="C18" s="6">
        <f>SUMIFS(Concentrado!D$2:D769, Concentrado!$A$2:$A769, "=Sinaloa", Concentrado!$B$2:$B769,  "="&amp;$A18)</f>
        <v>136</v>
      </c>
      <c r="D18" s="6">
        <f>SUMIFS(Concentrado!E$2:E769, Concentrado!$A$2:$A769, "=Sinaloa", Concentrado!$B$2:$B769,  "="&amp;$A18)</f>
        <v>0</v>
      </c>
      <c r="E18" s="6">
        <f>SUMIFS(Concentrado!F$2:F769, Concentrado!$A$2:$A769, "=Sinaloa", Concentrado!$B$2:$B769,  "="&amp;$A18)</f>
        <v>0</v>
      </c>
      <c r="F18" s="6">
        <f>SUMIFS(Concentrado!G$2:G769, Concentrado!$A$2:$A769, "=Sinaloa", Concentrado!$B$2:$B769,  "="&amp;$A18)</f>
        <v>284</v>
      </c>
    </row>
    <row r="19" spans="1:6" x14ac:dyDescent="0.25">
      <c r="A19" s="5" t="s">
        <v>22</v>
      </c>
      <c r="B19" s="6">
        <f>SUMIFS(Concentrado!C$2:C769, Concentrado!$A$2:$A769, "=Sinaloa", Concentrado!$B$2:$B769,  "="&amp;$A19)</f>
        <v>70</v>
      </c>
      <c r="C19" s="6">
        <f>SUMIFS(Concentrado!D$2:D769, Concentrado!$A$2:$A769, "=Sinaloa", Concentrado!$B$2:$B769,  "="&amp;$A19)</f>
        <v>119</v>
      </c>
      <c r="D19" s="6">
        <f>SUMIFS(Concentrado!E$2:E769, Concentrado!$A$2:$A769, "=Sinaloa", Concentrado!$B$2:$B769,  "="&amp;$A19)</f>
        <v>0</v>
      </c>
      <c r="E19" s="6">
        <f>SUMIFS(Concentrado!F$2:F769, Concentrado!$A$2:$A769, "=Sinaloa", Concentrado!$B$2:$B769,  "="&amp;$A19)</f>
        <v>0</v>
      </c>
      <c r="F19" s="6">
        <f>SUMIFS(Concentrado!G$2:G769, Concentrado!$A$2:$A769, "=Sinaloa", Concentrado!$B$2:$B769,  "="&amp;$A19)</f>
        <v>189</v>
      </c>
    </row>
    <row r="20" spans="1:6" x14ac:dyDescent="0.25">
      <c r="A20" s="5" t="s">
        <v>23</v>
      </c>
      <c r="B20" s="6">
        <f>SUMIFS(Concentrado!C$2:C769, Concentrado!$A$2:$A769, "=Sinaloa", Concentrado!$B$2:$B769,  "="&amp;$A20)</f>
        <v>60</v>
      </c>
      <c r="C20" s="6">
        <f>SUMIFS(Concentrado!D$2:D769, Concentrado!$A$2:$A769, "=Sinaloa", Concentrado!$B$2:$B769,  "="&amp;$A20)</f>
        <v>74</v>
      </c>
      <c r="D20" s="6">
        <f>SUMIFS(Concentrado!E$2:E769, Concentrado!$A$2:$A769, "=Sinaloa", Concentrado!$B$2:$B769,  "="&amp;$A20)</f>
        <v>0</v>
      </c>
      <c r="E20" s="6">
        <f>SUMIFS(Concentrado!F$2:F769, Concentrado!$A$2:$A769, "=Sinaloa", Concentrado!$B$2:$B769,  "="&amp;$A20)</f>
        <v>0</v>
      </c>
      <c r="F20" s="6">
        <f>SUMIFS(Concentrado!G$2:G769, Concentrado!$A$2:$A769, "=Sinaloa", Concentrado!$B$2:$B769,  "="&amp;$A20)</f>
        <v>134</v>
      </c>
    </row>
    <row r="21" spans="1:6" x14ac:dyDescent="0.25">
      <c r="A21" s="5" t="s">
        <v>24</v>
      </c>
      <c r="B21" s="6">
        <f>SUMIFS(Concentrado!C$2:C769, Concentrado!$A$2:$A769, "=Sinaloa", Concentrado!$B$2:$B769,  "="&amp;$A21)</f>
        <v>21</v>
      </c>
      <c r="C21" s="6">
        <f>SUMIFS(Concentrado!D$2:D769, Concentrado!$A$2:$A769, "=Sinaloa", Concentrado!$B$2:$B769,  "="&amp;$A21)</f>
        <v>44</v>
      </c>
      <c r="D21" s="6">
        <f>SUMIFS(Concentrado!E$2:E769, Concentrado!$A$2:$A769, "=Sinaloa", Concentrado!$B$2:$B769,  "="&amp;$A21)</f>
        <v>0</v>
      </c>
      <c r="E21" s="6">
        <f>SUMIFS(Concentrado!F$2:F769, Concentrado!$A$2:$A769, "=Sinaloa", Concentrado!$B$2:$B769,  "="&amp;$A21)</f>
        <v>0</v>
      </c>
      <c r="F21" s="6">
        <f>SUMIFS(Concentrado!G$2:G769, Concentrado!$A$2:$A769, "=Sinaloa", Concentrado!$B$2:$B769,  "="&amp;$A21)</f>
        <v>65</v>
      </c>
    </row>
    <row r="22" spans="1:6" x14ac:dyDescent="0.25">
      <c r="A22" s="5" t="s">
        <v>25</v>
      </c>
      <c r="B22" s="6">
        <f>SUMIFS(Concentrado!C$2:C769, Concentrado!$A$2:$A769, "=Sinaloa", Concentrado!$B$2:$B769,  "="&amp;$A22)</f>
        <v>5</v>
      </c>
      <c r="C22" s="6">
        <f>SUMIFS(Concentrado!D$2:D769, Concentrado!$A$2:$A769, "=Sinaloa", Concentrado!$B$2:$B769,  "="&amp;$A22)</f>
        <v>4</v>
      </c>
      <c r="D22" s="6">
        <f>SUMIFS(Concentrado!E$2:E769, Concentrado!$A$2:$A769, "=Sinaloa", Concentrado!$B$2:$B769,  "="&amp;$A22)</f>
        <v>0</v>
      </c>
      <c r="E22" s="6">
        <f>SUMIFS(Concentrado!F$2:F769, Concentrado!$A$2:$A769, "=Sinaloa", Concentrado!$B$2:$B769,  "="&amp;$A22)</f>
        <v>0</v>
      </c>
      <c r="F22" s="6">
        <f>SUMIFS(Concentrado!G$2:G769, Concentrado!$A$2:$A769, "=Sinaloa", Concentrado!$B$2:$B769,  "="&amp;$A22)</f>
        <v>9</v>
      </c>
    </row>
    <row r="23" spans="1:6" x14ac:dyDescent="0.25">
      <c r="A23" s="5" t="s">
        <v>34</v>
      </c>
      <c r="B23" s="6">
        <f>SUMIFS(Concentrado!C$2:C769, Concentrado!$A$2:$A769, "=Sinaloa", Concentrado!$B$2:$B769,  "="&amp;$A23)</f>
        <v>0</v>
      </c>
      <c r="C23" s="6">
        <f>SUMIFS(Concentrado!D$2:D769, Concentrado!$A$2:$A769, "=Sinaloa", Concentrado!$B$2:$B769,  "="&amp;$A23)</f>
        <v>0</v>
      </c>
      <c r="D23" s="6">
        <f>SUMIFS(Concentrado!E$2:E769, Concentrado!$A$2:$A769, "=Sinaloa", Concentrado!$B$2:$B769,  "="&amp;$A23)</f>
        <v>0</v>
      </c>
      <c r="E23" s="6">
        <f>SUMIFS(Concentrado!F$2:F769, Concentrado!$A$2:$A769, "=Sinaloa", Concentrado!$B$2:$B769,  "="&amp;$A23)</f>
        <v>0</v>
      </c>
      <c r="F23" s="6">
        <f>SUMIFS(Concentrado!G$2:G769, Concentrado!$A$2:$A769, "=Sinaloa",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"=Sinaloa", Concentrado!$B$2:$B769,  "="&amp;$A24)</f>
        <v>3</v>
      </c>
      <c r="C24" s="6">
        <f>SUMIFS(Concentrado!D$2:D769, Concentrado!$A$2:$A769, "=Sinaloa", Concentrado!$B$2:$B769,  "="&amp;$A24)</f>
        <v>2</v>
      </c>
      <c r="D24" s="6">
        <f>SUMIFS(Concentrado!E$2:E769, Concentrado!$A$2:$A769, "=Sinaloa", Concentrado!$B$2:$B769,  "="&amp;$A24)</f>
        <v>0</v>
      </c>
      <c r="E24" s="6">
        <f>SUMIFS(Concentrado!F$2:F769, Concentrado!$A$2:$A769, "=Sinaloa", Concentrado!$B$2:$B769,  "="&amp;$A24)</f>
        <v>1</v>
      </c>
      <c r="F24" s="6">
        <f>SUMIFS(Concentrado!G$2:G769, Concentrado!$A$2:$A769, "=Sinaloa", Concentrado!$B$2:$B769,  "="&amp;$A24)</f>
        <v>6</v>
      </c>
    </row>
    <row r="25" spans="1:6" x14ac:dyDescent="0.25">
      <c r="A25" s="7" t="s">
        <v>28</v>
      </c>
      <c r="B25" s="8">
        <f>SUMIFS(Concentrado!C$2:C769, Concentrado!$A$2:$A769, "=Sinaloa", Concentrado!$B$2:$B769,  "="&amp;$A25)</f>
        <v>11967</v>
      </c>
      <c r="C25" s="8">
        <f>SUMIFS(Concentrado!D$2:D769, Concentrado!$A$2:$A769, "=Sinaloa", Concentrado!$B$2:$B769,  "="&amp;$A25)</f>
        <v>7688</v>
      </c>
      <c r="D25" s="8">
        <f>SUMIFS(Concentrado!E$2:E769, Concentrado!$A$2:$A769, "=Sinaloa", Concentrado!$B$2:$B769,  "="&amp;$A25)</f>
        <v>0</v>
      </c>
      <c r="E25" s="8">
        <f>SUMIFS(Concentrado!F$2:F769, Concentrado!$A$2:$A769, "=Sinaloa", Concentrado!$B$2:$B769,  "="&amp;$A25)</f>
        <v>8</v>
      </c>
      <c r="F25" s="8">
        <f>SUMIFS(Concentrado!G$2:G769, Concentrado!$A$2:$A769, "=Sinaloa", Concentrado!$B$2:$B769,  "="&amp;$A25)</f>
        <v>19663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"=Sonora", Concentrado!$B$2:$B769,  "="&amp;$A2)</f>
        <v>165</v>
      </c>
      <c r="C2" s="6">
        <f>SUMIFS(Concentrado!D$2:D769, Concentrado!$A$2:$A769, "=Sonora", Concentrado!$B$2:$B769,  "="&amp;$A2)</f>
        <v>154</v>
      </c>
      <c r="D2" s="6">
        <f>SUMIFS(Concentrado!E$2:E769, Concentrado!$A$2:$A769, "=Sonora", Concentrado!$B$2:$B769,  "="&amp;$A2)</f>
        <v>0</v>
      </c>
      <c r="E2" s="6">
        <f>SUMIFS(Concentrado!F$2:F769, Concentrado!$A$2:$A769, "=Sonora", Concentrado!$B$2:$B769,  "="&amp;$A2)</f>
        <v>1</v>
      </c>
      <c r="F2" s="6">
        <f>SUMIFS(Concentrado!G$2:G769, Concentrado!$A$2:$A769, "=Sonora", Concentrado!$B$2:$B769,  "="&amp;$A2)</f>
        <v>320</v>
      </c>
    </row>
    <row r="3" spans="1:6" x14ac:dyDescent="0.25">
      <c r="A3" s="5" t="s">
        <v>6</v>
      </c>
      <c r="B3" s="6">
        <f>SUMIFS(Concentrado!C$2:C769, Concentrado!$A$2:$A769, "=Sonora", Concentrado!$B$2:$B769,  "="&amp;$A3)</f>
        <v>943</v>
      </c>
      <c r="C3" s="6">
        <f>SUMIFS(Concentrado!D$2:D769, Concentrado!$A$2:$A769, "=Sonora", Concentrado!$B$2:$B769,  "="&amp;$A3)</f>
        <v>748</v>
      </c>
      <c r="D3" s="6">
        <f>SUMIFS(Concentrado!E$2:E769, Concentrado!$A$2:$A769, "=Sonora", Concentrado!$B$2:$B769,  "="&amp;$A3)</f>
        <v>0</v>
      </c>
      <c r="E3" s="6">
        <f>SUMIFS(Concentrado!F$2:F769, Concentrado!$A$2:$A769, "=Sonora", Concentrado!$B$2:$B769,  "="&amp;$A3)</f>
        <v>1</v>
      </c>
      <c r="F3" s="6">
        <f>SUMIFS(Concentrado!G$2:G769, Concentrado!$A$2:$A769, "=Sonora", Concentrado!$B$2:$B769,  "="&amp;$A3)</f>
        <v>1692</v>
      </c>
    </row>
    <row r="4" spans="1:6" x14ac:dyDescent="0.25">
      <c r="A4" s="5" t="s">
        <v>15</v>
      </c>
      <c r="B4" s="6">
        <f>SUMIFS(Concentrado!C$2:C769, Concentrado!$A$2:$A769, "=Sonora", Concentrado!$B$2:$B769,  "="&amp;$A4)</f>
        <v>1001</v>
      </c>
      <c r="C4" s="6">
        <f>SUMIFS(Concentrado!D$2:D769, Concentrado!$A$2:$A769, "=Sonora", Concentrado!$B$2:$B769,  "="&amp;$A4)</f>
        <v>635</v>
      </c>
      <c r="D4" s="6">
        <f>SUMIFS(Concentrado!E$2:E769, Concentrado!$A$2:$A769, "=Sonora", Concentrado!$B$2:$B769,  "="&amp;$A4)</f>
        <v>0</v>
      </c>
      <c r="E4" s="6">
        <f>SUMIFS(Concentrado!F$2:F769, Concentrado!$A$2:$A769, "=Sonora", Concentrado!$B$2:$B769,  "="&amp;$A4)</f>
        <v>0</v>
      </c>
      <c r="F4" s="6">
        <f>SUMIFS(Concentrado!G$2:G769, Concentrado!$A$2:$A769, "=Sonora", Concentrado!$B$2:$B769,  "="&amp;$A4)</f>
        <v>1636</v>
      </c>
    </row>
    <row r="5" spans="1:6" x14ac:dyDescent="0.25">
      <c r="A5" s="5" t="s">
        <v>7</v>
      </c>
      <c r="B5" s="6">
        <f>SUMIFS(Concentrado!C$2:C769, Concentrado!$A$2:$A769, "=Sonora", Concentrado!$B$2:$B769,  "="&amp;$A5)</f>
        <v>1071</v>
      </c>
      <c r="C5" s="6">
        <f>SUMIFS(Concentrado!D$2:D769, Concentrado!$A$2:$A769, "=Sonora", Concentrado!$B$2:$B769,  "="&amp;$A5)</f>
        <v>710</v>
      </c>
      <c r="D5" s="6">
        <f>SUMIFS(Concentrado!E$2:E769, Concentrado!$A$2:$A769, "=Sonora", Concentrado!$B$2:$B769,  "="&amp;$A5)</f>
        <v>0</v>
      </c>
      <c r="E5" s="6">
        <f>SUMIFS(Concentrado!F$2:F769, Concentrado!$A$2:$A769, "=Sonora", Concentrado!$B$2:$B769,  "="&amp;$A5)</f>
        <v>0</v>
      </c>
      <c r="F5" s="6">
        <f>SUMIFS(Concentrado!G$2:G769, Concentrado!$A$2:$A769, "=Sonora", Concentrado!$B$2:$B769,  "="&amp;$A5)</f>
        <v>1781</v>
      </c>
    </row>
    <row r="6" spans="1:6" x14ac:dyDescent="0.25">
      <c r="A6" s="5" t="s">
        <v>8</v>
      </c>
      <c r="B6" s="6">
        <f>SUMIFS(Concentrado!C$2:C769, Concentrado!$A$2:$A769, "=Sonora", Concentrado!$B$2:$B769,  "="&amp;$A6)</f>
        <v>1195</v>
      </c>
      <c r="C6" s="6">
        <f>SUMIFS(Concentrado!D$2:D769, Concentrado!$A$2:$A769, "=Sonora", Concentrado!$B$2:$B769,  "="&amp;$A6)</f>
        <v>724</v>
      </c>
      <c r="D6" s="6">
        <f>SUMIFS(Concentrado!E$2:E769, Concentrado!$A$2:$A769, "=Sonora", Concentrado!$B$2:$B769,  "="&amp;$A6)</f>
        <v>0</v>
      </c>
      <c r="E6" s="6">
        <f>SUMIFS(Concentrado!F$2:F769, Concentrado!$A$2:$A769, "=Sonora", Concentrado!$B$2:$B769,  "="&amp;$A6)</f>
        <v>0</v>
      </c>
      <c r="F6" s="6">
        <f>SUMIFS(Concentrado!G$2:G769, Concentrado!$A$2:$A769, "=Sonora", Concentrado!$B$2:$B769,  "="&amp;$A6)</f>
        <v>1919</v>
      </c>
    </row>
    <row r="7" spans="1:6" x14ac:dyDescent="0.25">
      <c r="A7" s="5" t="s">
        <v>9</v>
      </c>
      <c r="B7" s="6">
        <f>SUMIFS(Concentrado!C$2:C769, Concentrado!$A$2:$A769, "=Sonora", Concentrado!$B$2:$B769,  "="&amp;$A7)</f>
        <v>1072</v>
      </c>
      <c r="C7" s="6">
        <f>SUMIFS(Concentrado!D$2:D769, Concentrado!$A$2:$A769, "=Sonora", Concentrado!$B$2:$B769,  "="&amp;$A7)</f>
        <v>574</v>
      </c>
      <c r="D7" s="6">
        <f>SUMIFS(Concentrado!E$2:E769, Concentrado!$A$2:$A769, "=Sonora", Concentrado!$B$2:$B769,  "="&amp;$A7)</f>
        <v>0</v>
      </c>
      <c r="E7" s="6">
        <f>SUMIFS(Concentrado!F$2:F769, Concentrado!$A$2:$A769, "=Sonora", Concentrado!$B$2:$B769,  "="&amp;$A7)</f>
        <v>0</v>
      </c>
      <c r="F7" s="6">
        <f>SUMIFS(Concentrado!G$2:G769, Concentrado!$A$2:$A769, "=Sonora", Concentrado!$B$2:$B769,  "="&amp;$A7)</f>
        <v>1646</v>
      </c>
    </row>
    <row r="8" spans="1:6" x14ac:dyDescent="0.25">
      <c r="A8" s="5" t="s">
        <v>10</v>
      </c>
      <c r="B8" s="6">
        <f>SUMIFS(Concentrado!C$2:C769, Concentrado!$A$2:$A769, "=Sonora", Concentrado!$B$2:$B769,  "="&amp;$A8)</f>
        <v>912</v>
      </c>
      <c r="C8" s="6">
        <f>SUMIFS(Concentrado!D$2:D769, Concentrado!$A$2:$A769, "=Sonora", Concentrado!$B$2:$B769,  "="&amp;$A8)</f>
        <v>489</v>
      </c>
      <c r="D8" s="6">
        <f>SUMIFS(Concentrado!E$2:E769, Concentrado!$A$2:$A769, "=Sonora", Concentrado!$B$2:$B769,  "="&amp;$A8)</f>
        <v>0</v>
      </c>
      <c r="E8" s="6">
        <f>SUMIFS(Concentrado!F$2:F769, Concentrado!$A$2:$A769, "=Sonora", Concentrado!$B$2:$B769,  "="&amp;$A8)</f>
        <v>0</v>
      </c>
      <c r="F8" s="6">
        <f>SUMIFS(Concentrado!G$2:G769, Concentrado!$A$2:$A769, "=Sonora", Concentrado!$B$2:$B769,  "="&amp;$A8)</f>
        <v>1401</v>
      </c>
    </row>
    <row r="9" spans="1:6" x14ac:dyDescent="0.25">
      <c r="A9" s="5" t="s">
        <v>11</v>
      </c>
      <c r="B9" s="6">
        <f>SUMIFS(Concentrado!C$2:C769, Concentrado!$A$2:$A769, "=Sonora", Concentrado!$B$2:$B769,  "="&amp;$A9)</f>
        <v>769</v>
      </c>
      <c r="C9" s="6">
        <f>SUMIFS(Concentrado!D$2:D769, Concentrado!$A$2:$A769, "=Sonora", Concentrado!$B$2:$B769,  "="&amp;$A9)</f>
        <v>375</v>
      </c>
      <c r="D9" s="6">
        <f>SUMIFS(Concentrado!E$2:E769, Concentrado!$A$2:$A769, "=Sonora", Concentrado!$B$2:$B769,  "="&amp;$A9)</f>
        <v>0</v>
      </c>
      <c r="E9" s="6">
        <f>SUMIFS(Concentrado!F$2:F769, Concentrado!$A$2:$A769, "=Sonora", Concentrado!$B$2:$B769,  "="&amp;$A9)</f>
        <v>1</v>
      </c>
      <c r="F9" s="6">
        <f>SUMIFS(Concentrado!G$2:G769, Concentrado!$A$2:$A769, "=Sonora", Concentrado!$B$2:$B769,  "="&amp;$A9)</f>
        <v>1145</v>
      </c>
    </row>
    <row r="10" spans="1:6" x14ac:dyDescent="0.25">
      <c r="A10" s="5" t="s">
        <v>12</v>
      </c>
      <c r="B10" s="6">
        <f>SUMIFS(Concentrado!C$2:C769, Concentrado!$A$2:$A769, "=Sonora", Concentrado!$B$2:$B769,  "="&amp;$A10)</f>
        <v>669</v>
      </c>
      <c r="C10" s="6">
        <f>SUMIFS(Concentrado!D$2:D769, Concentrado!$A$2:$A769, "=Sonora", Concentrado!$B$2:$B769,  "="&amp;$A10)</f>
        <v>309</v>
      </c>
      <c r="D10" s="6">
        <f>SUMIFS(Concentrado!E$2:E769, Concentrado!$A$2:$A769, "=Sonora", Concentrado!$B$2:$B769,  "="&amp;$A10)</f>
        <v>0</v>
      </c>
      <c r="E10" s="6">
        <f>SUMIFS(Concentrado!F$2:F769, Concentrado!$A$2:$A769, "=Sonora", Concentrado!$B$2:$B769,  "="&amp;$A10)</f>
        <v>0</v>
      </c>
      <c r="F10" s="6">
        <f>SUMIFS(Concentrado!G$2:G769, Concentrado!$A$2:$A769, "=Sonora", Concentrado!$B$2:$B769,  "="&amp;$A10)</f>
        <v>978</v>
      </c>
    </row>
    <row r="11" spans="1:6" x14ac:dyDescent="0.25">
      <c r="A11" s="5" t="s">
        <v>13</v>
      </c>
      <c r="B11" s="6">
        <f>SUMIFS(Concentrado!C$2:C769, Concentrado!$A$2:$A769, "=Sonora", Concentrado!$B$2:$B769,  "="&amp;$A11)</f>
        <v>651</v>
      </c>
      <c r="C11" s="6">
        <f>SUMIFS(Concentrado!D$2:D769, Concentrado!$A$2:$A769, "=Sonora", Concentrado!$B$2:$B769,  "="&amp;$A11)</f>
        <v>328</v>
      </c>
      <c r="D11" s="6">
        <f>SUMIFS(Concentrado!E$2:E769, Concentrado!$A$2:$A769, "=Sonora", Concentrado!$B$2:$B769,  "="&amp;$A11)</f>
        <v>1</v>
      </c>
      <c r="E11" s="6">
        <f>SUMIFS(Concentrado!F$2:F769, Concentrado!$A$2:$A769, "=Sonora", Concentrado!$B$2:$B769,  "="&amp;$A11)</f>
        <v>0</v>
      </c>
      <c r="F11" s="6">
        <f>SUMIFS(Concentrado!G$2:G769, Concentrado!$A$2:$A769, "=Sonora", Concentrado!$B$2:$B769,  "="&amp;$A11)</f>
        <v>980</v>
      </c>
    </row>
    <row r="12" spans="1:6" x14ac:dyDescent="0.25">
      <c r="A12" s="5" t="s">
        <v>14</v>
      </c>
      <c r="B12" s="6">
        <f>SUMIFS(Concentrado!C$2:C769, Concentrado!$A$2:$A769, "=Sonora", Concentrado!$B$2:$B769,  "="&amp;$A12)</f>
        <v>572</v>
      </c>
      <c r="C12" s="6">
        <f>SUMIFS(Concentrado!D$2:D769, Concentrado!$A$2:$A769, "=Sonora", Concentrado!$B$2:$B769,  "="&amp;$A12)</f>
        <v>261</v>
      </c>
      <c r="D12" s="6">
        <f>SUMIFS(Concentrado!E$2:E769, Concentrado!$A$2:$A769, "=Sonora", Concentrado!$B$2:$B769,  "="&amp;$A12)</f>
        <v>0</v>
      </c>
      <c r="E12" s="6">
        <f>SUMIFS(Concentrado!F$2:F769, Concentrado!$A$2:$A769, "=Sonora", Concentrado!$B$2:$B769,  "="&amp;$A12)</f>
        <v>0</v>
      </c>
      <c r="F12" s="6">
        <f>SUMIFS(Concentrado!G$2:G769, Concentrado!$A$2:$A769, "=Sonora", Concentrado!$B$2:$B769,  "="&amp;$A12)</f>
        <v>833</v>
      </c>
    </row>
    <row r="13" spans="1:6" x14ac:dyDescent="0.25">
      <c r="A13" s="5" t="s">
        <v>16</v>
      </c>
      <c r="B13" s="6">
        <f>SUMIFS(Concentrado!C$2:C769, Concentrado!$A$2:$A769, "=Sonora", Concentrado!$B$2:$B769,  "="&amp;$A13)</f>
        <v>460</v>
      </c>
      <c r="C13" s="6">
        <f>SUMIFS(Concentrado!D$2:D769, Concentrado!$A$2:$A769, "=Sonora", Concentrado!$B$2:$B769,  "="&amp;$A13)</f>
        <v>227</v>
      </c>
      <c r="D13" s="6">
        <f>SUMIFS(Concentrado!E$2:E769, Concentrado!$A$2:$A769, "=Sonora", Concentrado!$B$2:$B769,  "="&amp;$A13)</f>
        <v>0</v>
      </c>
      <c r="E13" s="6">
        <f>SUMIFS(Concentrado!F$2:F769, Concentrado!$A$2:$A769, "=Sonora", Concentrado!$B$2:$B769,  "="&amp;$A13)</f>
        <v>0</v>
      </c>
      <c r="F13" s="6">
        <f>SUMIFS(Concentrado!G$2:G769, Concentrado!$A$2:$A769, "=Sonora", Concentrado!$B$2:$B769,  "="&amp;$A13)</f>
        <v>687</v>
      </c>
    </row>
    <row r="14" spans="1:6" x14ac:dyDescent="0.25">
      <c r="A14" s="5" t="s">
        <v>17</v>
      </c>
      <c r="B14" s="6">
        <f>SUMIFS(Concentrado!C$2:C769, Concentrado!$A$2:$A769, "=Sonora", Concentrado!$B$2:$B769,  "="&amp;$A14)</f>
        <v>384</v>
      </c>
      <c r="C14" s="6">
        <f>SUMIFS(Concentrado!D$2:D769, Concentrado!$A$2:$A769, "=Sonora", Concentrado!$B$2:$B769,  "="&amp;$A14)</f>
        <v>189</v>
      </c>
      <c r="D14" s="6">
        <f>SUMIFS(Concentrado!E$2:E769, Concentrado!$A$2:$A769, "=Sonora", Concentrado!$B$2:$B769,  "="&amp;$A14)</f>
        <v>0</v>
      </c>
      <c r="E14" s="6">
        <f>SUMIFS(Concentrado!F$2:F769, Concentrado!$A$2:$A769, "=Sonora", Concentrado!$B$2:$B769,  "="&amp;$A14)</f>
        <v>0</v>
      </c>
      <c r="F14" s="6">
        <f>SUMIFS(Concentrado!G$2:G769, Concentrado!$A$2:$A769, "=Sonora", Concentrado!$B$2:$B769,  "="&amp;$A14)</f>
        <v>573</v>
      </c>
    </row>
    <row r="15" spans="1:6" x14ac:dyDescent="0.25">
      <c r="A15" s="5" t="s">
        <v>18</v>
      </c>
      <c r="B15" s="6">
        <f>SUMIFS(Concentrado!C$2:C769, Concentrado!$A$2:$A769, "=Sonora", Concentrado!$B$2:$B769,  "="&amp;$A15)</f>
        <v>253</v>
      </c>
      <c r="C15" s="6">
        <f>SUMIFS(Concentrado!D$2:D769, Concentrado!$A$2:$A769, "=Sonora", Concentrado!$B$2:$B769,  "="&amp;$A15)</f>
        <v>184</v>
      </c>
      <c r="D15" s="6">
        <f>SUMIFS(Concentrado!E$2:E769, Concentrado!$A$2:$A769, "=Sonora", Concentrado!$B$2:$B769,  "="&amp;$A15)</f>
        <v>0</v>
      </c>
      <c r="E15" s="6">
        <f>SUMIFS(Concentrado!F$2:F769, Concentrado!$A$2:$A769, "=Sonora", Concentrado!$B$2:$B769,  "="&amp;$A15)</f>
        <v>0</v>
      </c>
      <c r="F15" s="6">
        <f>SUMIFS(Concentrado!G$2:G769, Concentrado!$A$2:$A769, "=Sonora", Concentrado!$B$2:$B769,  "="&amp;$A15)</f>
        <v>437</v>
      </c>
    </row>
    <row r="16" spans="1:6" x14ac:dyDescent="0.25">
      <c r="A16" s="5" t="s">
        <v>19</v>
      </c>
      <c r="B16" s="6">
        <f>SUMIFS(Concentrado!C$2:C769, Concentrado!$A$2:$A769, "=Sonora", Concentrado!$B$2:$B769,  "="&amp;$A16)</f>
        <v>180</v>
      </c>
      <c r="C16" s="6">
        <f>SUMIFS(Concentrado!D$2:D769, Concentrado!$A$2:$A769, "=Sonora", Concentrado!$B$2:$B769,  "="&amp;$A16)</f>
        <v>104</v>
      </c>
      <c r="D16" s="6">
        <f>SUMIFS(Concentrado!E$2:E769, Concentrado!$A$2:$A769, "=Sonora", Concentrado!$B$2:$B769,  "="&amp;$A16)</f>
        <v>0</v>
      </c>
      <c r="E16" s="6">
        <f>SUMIFS(Concentrado!F$2:F769, Concentrado!$A$2:$A769, "=Sonora", Concentrado!$B$2:$B769,  "="&amp;$A16)</f>
        <v>0</v>
      </c>
      <c r="F16" s="6">
        <f>SUMIFS(Concentrado!G$2:G769, Concentrado!$A$2:$A769, "=Sonora", Concentrado!$B$2:$B769,  "="&amp;$A16)</f>
        <v>284</v>
      </c>
    </row>
    <row r="17" spans="1:6" x14ac:dyDescent="0.25">
      <c r="A17" s="5" t="s">
        <v>20</v>
      </c>
      <c r="B17" s="6">
        <f>SUMIFS(Concentrado!C$2:C769, Concentrado!$A$2:$A769, "=Sonora", Concentrado!$B$2:$B769,  "="&amp;$A17)</f>
        <v>134</v>
      </c>
      <c r="C17" s="6">
        <f>SUMIFS(Concentrado!D$2:D769, Concentrado!$A$2:$A769, "=Sonora", Concentrado!$B$2:$B769,  "="&amp;$A17)</f>
        <v>117</v>
      </c>
      <c r="D17" s="6">
        <f>SUMIFS(Concentrado!E$2:E769, Concentrado!$A$2:$A769, "=Sonora", Concentrado!$B$2:$B769,  "="&amp;$A17)</f>
        <v>0</v>
      </c>
      <c r="E17" s="6">
        <f>SUMIFS(Concentrado!F$2:F769, Concentrado!$A$2:$A769, "=Sonora", Concentrado!$B$2:$B769,  "="&amp;$A17)</f>
        <v>0</v>
      </c>
      <c r="F17" s="6">
        <f>SUMIFS(Concentrado!G$2:G769, Concentrado!$A$2:$A769, "=Sonora", Concentrado!$B$2:$B769,  "="&amp;$A17)</f>
        <v>251</v>
      </c>
    </row>
    <row r="18" spans="1:6" x14ac:dyDescent="0.25">
      <c r="A18" s="5" t="s">
        <v>21</v>
      </c>
      <c r="B18" s="6">
        <f>SUMIFS(Concentrado!C$2:C769, Concentrado!$A$2:$A769, "=Sonora", Concentrado!$B$2:$B769,  "="&amp;$A18)</f>
        <v>88</v>
      </c>
      <c r="C18" s="6">
        <f>SUMIFS(Concentrado!D$2:D769, Concentrado!$A$2:$A769, "=Sonora", Concentrado!$B$2:$B769,  "="&amp;$A18)</f>
        <v>96</v>
      </c>
      <c r="D18" s="6">
        <f>SUMIFS(Concentrado!E$2:E769, Concentrado!$A$2:$A769, "=Sonora", Concentrado!$B$2:$B769,  "="&amp;$A18)</f>
        <v>0</v>
      </c>
      <c r="E18" s="6">
        <f>SUMIFS(Concentrado!F$2:F769, Concentrado!$A$2:$A769, "=Sonora", Concentrado!$B$2:$B769,  "="&amp;$A18)</f>
        <v>0</v>
      </c>
      <c r="F18" s="6">
        <f>SUMIFS(Concentrado!G$2:G769, Concentrado!$A$2:$A769, "=Sonora", Concentrado!$B$2:$B769,  "="&amp;$A18)</f>
        <v>184</v>
      </c>
    </row>
    <row r="19" spans="1:6" x14ac:dyDescent="0.25">
      <c r="A19" s="5" t="s">
        <v>22</v>
      </c>
      <c r="B19" s="6">
        <f>SUMIFS(Concentrado!C$2:C769, Concentrado!$A$2:$A769, "=Sonora", Concentrado!$B$2:$B769,  "="&amp;$A19)</f>
        <v>60</v>
      </c>
      <c r="C19" s="6">
        <f>SUMIFS(Concentrado!D$2:D769, Concentrado!$A$2:$A769, "=Sonora", Concentrado!$B$2:$B769,  "="&amp;$A19)</f>
        <v>90</v>
      </c>
      <c r="D19" s="6">
        <f>SUMIFS(Concentrado!E$2:E769, Concentrado!$A$2:$A769, "=Sonora", Concentrado!$B$2:$B769,  "="&amp;$A19)</f>
        <v>1</v>
      </c>
      <c r="E19" s="6">
        <f>SUMIFS(Concentrado!F$2:F769, Concentrado!$A$2:$A769, "=Sonora", Concentrado!$B$2:$B769,  "="&amp;$A19)</f>
        <v>0</v>
      </c>
      <c r="F19" s="6">
        <f>SUMIFS(Concentrado!G$2:G769, Concentrado!$A$2:$A769, "=Sonora", Concentrado!$B$2:$B769,  "="&amp;$A19)</f>
        <v>151</v>
      </c>
    </row>
    <row r="20" spans="1:6" x14ac:dyDescent="0.25">
      <c r="A20" s="5" t="s">
        <v>23</v>
      </c>
      <c r="B20" s="6">
        <f>SUMIFS(Concentrado!C$2:C769, Concentrado!$A$2:$A769, "=Sonora", Concentrado!$B$2:$B769,  "="&amp;$A20)</f>
        <v>28</v>
      </c>
      <c r="C20" s="6">
        <f>SUMIFS(Concentrado!D$2:D769, Concentrado!$A$2:$A769, "=Sonora", Concentrado!$B$2:$B769,  "="&amp;$A20)</f>
        <v>55</v>
      </c>
      <c r="D20" s="6">
        <f>SUMIFS(Concentrado!E$2:E769, Concentrado!$A$2:$A769, "=Sonora", Concentrado!$B$2:$B769,  "="&amp;$A20)</f>
        <v>0</v>
      </c>
      <c r="E20" s="6">
        <f>SUMIFS(Concentrado!F$2:F769, Concentrado!$A$2:$A769, "=Sonora", Concentrado!$B$2:$B769,  "="&amp;$A20)</f>
        <v>0</v>
      </c>
      <c r="F20" s="6">
        <f>SUMIFS(Concentrado!G$2:G769, Concentrado!$A$2:$A769, "=Sonora", Concentrado!$B$2:$B769,  "="&amp;$A20)</f>
        <v>83</v>
      </c>
    </row>
    <row r="21" spans="1:6" x14ac:dyDescent="0.25">
      <c r="A21" s="5" t="s">
        <v>24</v>
      </c>
      <c r="B21" s="6">
        <f>SUMIFS(Concentrado!C$2:C769, Concentrado!$A$2:$A769, "=Sonora", Concentrado!$B$2:$B769,  "="&amp;$A21)</f>
        <v>13</v>
      </c>
      <c r="C21" s="6">
        <f>SUMIFS(Concentrado!D$2:D769, Concentrado!$A$2:$A769, "=Sonora", Concentrado!$B$2:$B769,  "="&amp;$A21)</f>
        <v>25</v>
      </c>
      <c r="D21" s="6">
        <f>SUMIFS(Concentrado!E$2:E769, Concentrado!$A$2:$A769, "=Sonora", Concentrado!$B$2:$B769,  "="&amp;$A21)</f>
        <v>0</v>
      </c>
      <c r="E21" s="6">
        <f>SUMIFS(Concentrado!F$2:F769, Concentrado!$A$2:$A769, "=Sonora", Concentrado!$B$2:$B769,  "="&amp;$A21)</f>
        <v>0</v>
      </c>
      <c r="F21" s="6">
        <f>SUMIFS(Concentrado!G$2:G769, Concentrado!$A$2:$A769, "=Sonora", Concentrado!$B$2:$B769,  "="&amp;$A21)</f>
        <v>38</v>
      </c>
    </row>
    <row r="22" spans="1:6" x14ac:dyDescent="0.25">
      <c r="A22" s="5" t="s">
        <v>25</v>
      </c>
      <c r="B22" s="6">
        <f>SUMIFS(Concentrado!C$2:C769, Concentrado!$A$2:$A769, "=Sonora", Concentrado!$B$2:$B769,  "="&amp;$A22)</f>
        <v>1</v>
      </c>
      <c r="C22" s="6">
        <f>SUMIFS(Concentrado!D$2:D769, Concentrado!$A$2:$A769, "=Sonora", Concentrado!$B$2:$B769,  "="&amp;$A22)</f>
        <v>6</v>
      </c>
      <c r="D22" s="6">
        <f>SUMIFS(Concentrado!E$2:E769, Concentrado!$A$2:$A769, "=Sonora", Concentrado!$B$2:$B769,  "="&amp;$A22)</f>
        <v>0</v>
      </c>
      <c r="E22" s="6">
        <f>SUMIFS(Concentrado!F$2:F769, Concentrado!$A$2:$A769, "=Sonora", Concentrado!$B$2:$B769,  "="&amp;$A22)</f>
        <v>0</v>
      </c>
      <c r="F22" s="6">
        <f>SUMIFS(Concentrado!G$2:G769, Concentrado!$A$2:$A769, "=Sonora", Concentrado!$B$2:$B769,  "="&amp;$A22)</f>
        <v>7</v>
      </c>
    </row>
    <row r="23" spans="1:6" x14ac:dyDescent="0.25">
      <c r="A23" s="5" t="s">
        <v>34</v>
      </c>
      <c r="B23" s="6">
        <f>SUMIFS(Concentrado!C$2:C769, Concentrado!$A$2:$A769, "=Sonora", Concentrado!$B$2:$B769,  "="&amp;$A23)</f>
        <v>0</v>
      </c>
      <c r="C23" s="6">
        <f>SUMIFS(Concentrado!D$2:D769, Concentrado!$A$2:$A769, "=Sonora", Concentrado!$B$2:$B769,  "="&amp;$A23)</f>
        <v>0</v>
      </c>
      <c r="D23" s="6">
        <f>SUMIFS(Concentrado!E$2:E769, Concentrado!$A$2:$A769, "=Sonora", Concentrado!$B$2:$B769,  "="&amp;$A23)</f>
        <v>0</v>
      </c>
      <c r="E23" s="6">
        <f>SUMIFS(Concentrado!F$2:F769, Concentrado!$A$2:$A769, "=Sonora", Concentrado!$B$2:$B769,  "="&amp;$A23)</f>
        <v>0</v>
      </c>
      <c r="F23" s="6">
        <f>SUMIFS(Concentrado!G$2:G769, Concentrado!$A$2:$A769, "=Sonora",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"=Sonora", Concentrado!$B$2:$B769,  "="&amp;$A24)</f>
        <v>23</v>
      </c>
      <c r="C24" s="6">
        <f>SUMIFS(Concentrado!D$2:D769, Concentrado!$A$2:$A769, "=Sonora", Concentrado!$B$2:$B769,  "="&amp;$A24)</f>
        <v>11</v>
      </c>
      <c r="D24" s="6">
        <f>SUMIFS(Concentrado!E$2:E769, Concentrado!$A$2:$A769, "=Sonora", Concentrado!$B$2:$B769,  "="&amp;$A24)</f>
        <v>0</v>
      </c>
      <c r="E24" s="6">
        <f>SUMIFS(Concentrado!F$2:F769, Concentrado!$A$2:$A769, "=Sonora", Concentrado!$B$2:$B769,  "="&amp;$A24)</f>
        <v>0</v>
      </c>
      <c r="F24" s="6">
        <f>SUMIFS(Concentrado!G$2:G769, Concentrado!$A$2:$A769, "=Sonora", Concentrado!$B$2:$B769,  "="&amp;$A24)</f>
        <v>34</v>
      </c>
    </row>
    <row r="25" spans="1:6" x14ac:dyDescent="0.25">
      <c r="A25" s="7" t="s">
        <v>28</v>
      </c>
      <c r="B25" s="8">
        <f>SUMIFS(Concentrado!C$2:C769, Concentrado!$A$2:$A769, "=Sonora", Concentrado!$B$2:$B769,  "="&amp;$A25)</f>
        <v>10645</v>
      </c>
      <c r="C25" s="8">
        <f>SUMIFS(Concentrado!D$2:D769, Concentrado!$A$2:$A769, "=Sonora", Concentrado!$B$2:$B769,  "="&amp;$A25)</f>
        <v>6411</v>
      </c>
      <c r="D25" s="8">
        <f>SUMIFS(Concentrado!E$2:E769, Concentrado!$A$2:$A769, "=Sonora", Concentrado!$B$2:$B769,  "="&amp;$A25)</f>
        <v>2</v>
      </c>
      <c r="E25" s="8">
        <f>SUMIFS(Concentrado!F$2:F769, Concentrado!$A$2:$A769, "=Sonora", Concentrado!$B$2:$B769,  "="&amp;$A25)</f>
        <v>3</v>
      </c>
      <c r="F25" s="8">
        <f>SUMIFS(Concentrado!G$2:G769, Concentrado!$A$2:$A769, "=Sonora", Concentrado!$B$2:$B769,  "="&amp;$A25)</f>
        <v>17061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"=Tabasco", Concentrado!$B$2:$B769,  "="&amp;$A2)</f>
        <v>135</v>
      </c>
      <c r="C2" s="6">
        <f>SUMIFS(Concentrado!D$2:D769, Concentrado!$A$2:$A769, "=Tabasco", Concentrado!$B$2:$B769,  "="&amp;$A2)</f>
        <v>132</v>
      </c>
      <c r="D2" s="6">
        <f>SUMIFS(Concentrado!E$2:E769, Concentrado!$A$2:$A769, "=Tabasco", Concentrado!$B$2:$B769,  "="&amp;$A2)</f>
        <v>0</v>
      </c>
      <c r="E2" s="6">
        <f>SUMIFS(Concentrado!F$2:F769, Concentrado!$A$2:$A769, "=Tabasco", Concentrado!$B$2:$B769,  "="&amp;$A2)</f>
        <v>1</v>
      </c>
      <c r="F2" s="6">
        <f>SUMIFS(Concentrado!G$2:G769, Concentrado!$A$2:$A769, "=Tabasco", Concentrado!$B$2:$B769,  "="&amp;$A2)</f>
        <v>268</v>
      </c>
    </row>
    <row r="3" spans="1:6" x14ac:dyDescent="0.25">
      <c r="A3" s="5" t="s">
        <v>6</v>
      </c>
      <c r="B3" s="6">
        <f>SUMIFS(Concentrado!C$2:C769, Concentrado!$A$2:$A769, "=Tabasco", Concentrado!$B$2:$B769,  "="&amp;$A3)</f>
        <v>753</v>
      </c>
      <c r="C3" s="6">
        <f>SUMIFS(Concentrado!D$2:D769, Concentrado!$A$2:$A769, "=Tabasco", Concentrado!$B$2:$B769,  "="&amp;$A3)</f>
        <v>539</v>
      </c>
      <c r="D3" s="6">
        <f>SUMIFS(Concentrado!E$2:E769, Concentrado!$A$2:$A769, "=Tabasco", Concentrado!$B$2:$B769,  "="&amp;$A3)</f>
        <v>0</v>
      </c>
      <c r="E3" s="6">
        <f>SUMIFS(Concentrado!F$2:F769, Concentrado!$A$2:$A769, "=Tabasco", Concentrado!$B$2:$B769,  "="&amp;$A3)</f>
        <v>0</v>
      </c>
      <c r="F3" s="6">
        <f>SUMIFS(Concentrado!G$2:G769, Concentrado!$A$2:$A769, "=Tabasco", Concentrado!$B$2:$B769,  "="&amp;$A3)</f>
        <v>1292</v>
      </c>
    </row>
    <row r="4" spans="1:6" x14ac:dyDescent="0.25">
      <c r="A4" s="5" t="s">
        <v>15</v>
      </c>
      <c r="B4" s="6">
        <f>SUMIFS(Concentrado!C$2:C769, Concentrado!$A$2:$A769, "=Tabasco", Concentrado!$B$2:$B769,  "="&amp;$A4)</f>
        <v>861</v>
      </c>
      <c r="C4" s="6">
        <f>SUMIFS(Concentrado!D$2:D769, Concentrado!$A$2:$A769, "=Tabasco", Concentrado!$B$2:$B769,  "="&amp;$A4)</f>
        <v>510</v>
      </c>
      <c r="D4" s="6">
        <f>SUMIFS(Concentrado!E$2:E769, Concentrado!$A$2:$A769, "=Tabasco", Concentrado!$B$2:$B769,  "="&amp;$A4)</f>
        <v>0</v>
      </c>
      <c r="E4" s="6">
        <f>SUMIFS(Concentrado!F$2:F769, Concentrado!$A$2:$A769, "=Tabasco", Concentrado!$B$2:$B769,  "="&amp;$A4)</f>
        <v>0</v>
      </c>
      <c r="F4" s="6">
        <f>SUMIFS(Concentrado!G$2:G769, Concentrado!$A$2:$A769, "=Tabasco", Concentrado!$B$2:$B769,  "="&amp;$A4)</f>
        <v>1371</v>
      </c>
    </row>
    <row r="5" spans="1:6" x14ac:dyDescent="0.25">
      <c r="A5" s="5" t="s">
        <v>7</v>
      </c>
      <c r="B5" s="6">
        <f>SUMIFS(Concentrado!C$2:C769, Concentrado!$A$2:$A769, "=Tabasco", Concentrado!$B$2:$B769,  "="&amp;$A5)</f>
        <v>784</v>
      </c>
      <c r="C5" s="6">
        <f>SUMIFS(Concentrado!D$2:D769, Concentrado!$A$2:$A769, "=Tabasco", Concentrado!$B$2:$B769,  "="&amp;$A5)</f>
        <v>580</v>
      </c>
      <c r="D5" s="6">
        <f>SUMIFS(Concentrado!E$2:E769, Concentrado!$A$2:$A769, "=Tabasco", Concentrado!$B$2:$B769,  "="&amp;$A5)</f>
        <v>0</v>
      </c>
      <c r="E5" s="6">
        <f>SUMIFS(Concentrado!F$2:F769, Concentrado!$A$2:$A769, "=Tabasco", Concentrado!$B$2:$B769,  "="&amp;$A5)</f>
        <v>0</v>
      </c>
      <c r="F5" s="6">
        <f>SUMIFS(Concentrado!G$2:G769, Concentrado!$A$2:$A769, "=Tabasco", Concentrado!$B$2:$B769,  "="&amp;$A5)</f>
        <v>1364</v>
      </c>
    </row>
    <row r="6" spans="1:6" x14ac:dyDescent="0.25">
      <c r="A6" s="5" t="s">
        <v>8</v>
      </c>
      <c r="B6" s="6">
        <f>SUMIFS(Concentrado!C$2:C769, Concentrado!$A$2:$A769, "=Tabasco", Concentrado!$B$2:$B769,  "="&amp;$A6)</f>
        <v>1544</v>
      </c>
      <c r="C6" s="6">
        <f>SUMIFS(Concentrado!D$2:D769, Concentrado!$A$2:$A769, "=Tabasco", Concentrado!$B$2:$B769,  "="&amp;$A6)</f>
        <v>1049</v>
      </c>
      <c r="D6" s="6">
        <f>SUMIFS(Concentrado!E$2:E769, Concentrado!$A$2:$A769, "=Tabasco", Concentrado!$B$2:$B769,  "="&amp;$A6)</f>
        <v>0</v>
      </c>
      <c r="E6" s="6">
        <f>SUMIFS(Concentrado!F$2:F769, Concentrado!$A$2:$A769, "=Tabasco", Concentrado!$B$2:$B769,  "="&amp;$A6)</f>
        <v>1</v>
      </c>
      <c r="F6" s="6">
        <f>SUMIFS(Concentrado!G$2:G769, Concentrado!$A$2:$A769, "=Tabasco", Concentrado!$B$2:$B769,  "="&amp;$A6)</f>
        <v>2594</v>
      </c>
    </row>
    <row r="7" spans="1:6" x14ac:dyDescent="0.25">
      <c r="A7" s="5" t="s">
        <v>9</v>
      </c>
      <c r="B7" s="6">
        <f>SUMIFS(Concentrado!C$2:C769, Concentrado!$A$2:$A769, "=Tabasco", Concentrado!$B$2:$B769,  "="&amp;$A7)</f>
        <v>1818</v>
      </c>
      <c r="C7" s="6">
        <f>SUMIFS(Concentrado!D$2:D769, Concentrado!$A$2:$A769, "=Tabasco", Concentrado!$B$2:$B769,  "="&amp;$A7)</f>
        <v>937</v>
      </c>
      <c r="D7" s="6">
        <f>SUMIFS(Concentrado!E$2:E769, Concentrado!$A$2:$A769, "=Tabasco", Concentrado!$B$2:$B769,  "="&amp;$A7)</f>
        <v>1</v>
      </c>
      <c r="E7" s="6">
        <f>SUMIFS(Concentrado!F$2:F769, Concentrado!$A$2:$A769, "=Tabasco", Concentrado!$B$2:$B769,  "="&amp;$A7)</f>
        <v>3</v>
      </c>
      <c r="F7" s="6">
        <f>SUMIFS(Concentrado!G$2:G769, Concentrado!$A$2:$A769, "=Tabasco", Concentrado!$B$2:$B769,  "="&amp;$A7)</f>
        <v>2759</v>
      </c>
    </row>
    <row r="8" spans="1:6" x14ac:dyDescent="0.25">
      <c r="A8" s="5" t="s">
        <v>10</v>
      </c>
      <c r="B8" s="6">
        <f>SUMIFS(Concentrado!C$2:C769, Concentrado!$A$2:$A769, "=Tabasco", Concentrado!$B$2:$B769,  "="&amp;$A8)</f>
        <v>1494</v>
      </c>
      <c r="C8" s="6">
        <f>SUMIFS(Concentrado!D$2:D769, Concentrado!$A$2:$A769, "=Tabasco", Concentrado!$B$2:$B769,  "="&amp;$A8)</f>
        <v>836</v>
      </c>
      <c r="D8" s="6">
        <f>SUMIFS(Concentrado!E$2:E769, Concentrado!$A$2:$A769, "=Tabasco", Concentrado!$B$2:$B769,  "="&amp;$A8)</f>
        <v>0</v>
      </c>
      <c r="E8" s="6">
        <f>SUMIFS(Concentrado!F$2:F769, Concentrado!$A$2:$A769, "=Tabasco", Concentrado!$B$2:$B769,  "="&amp;$A8)</f>
        <v>0</v>
      </c>
      <c r="F8" s="6">
        <f>SUMIFS(Concentrado!G$2:G769, Concentrado!$A$2:$A769, "=Tabasco", Concentrado!$B$2:$B769,  "="&amp;$A8)</f>
        <v>2330</v>
      </c>
    </row>
    <row r="9" spans="1:6" x14ac:dyDescent="0.25">
      <c r="A9" s="5" t="s">
        <v>11</v>
      </c>
      <c r="B9" s="6">
        <f>SUMIFS(Concentrado!C$2:C769, Concentrado!$A$2:$A769, "=Tabasco", Concentrado!$B$2:$B769,  "="&amp;$A9)</f>
        <v>1209</v>
      </c>
      <c r="C9" s="6">
        <f>SUMIFS(Concentrado!D$2:D769, Concentrado!$A$2:$A769, "=Tabasco", Concentrado!$B$2:$B769,  "="&amp;$A9)</f>
        <v>714</v>
      </c>
      <c r="D9" s="6">
        <f>SUMIFS(Concentrado!E$2:E769, Concentrado!$A$2:$A769, "=Tabasco", Concentrado!$B$2:$B769,  "="&amp;$A9)</f>
        <v>0</v>
      </c>
      <c r="E9" s="6">
        <f>SUMIFS(Concentrado!F$2:F769, Concentrado!$A$2:$A769, "=Tabasco", Concentrado!$B$2:$B769,  "="&amp;$A9)</f>
        <v>0</v>
      </c>
      <c r="F9" s="6">
        <f>SUMIFS(Concentrado!G$2:G769, Concentrado!$A$2:$A769, "=Tabasco", Concentrado!$B$2:$B769,  "="&amp;$A9)</f>
        <v>1923</v>
      </c>
    </row>
    <row r="10" spans="1:6" x14ac:dyDescent="0.25">
      <c r="A10" s="5" t="s">
        <v>12</v>
      </c>
      <c r="B10" s="6">
        <f>SUMIFS(Concentrado!C$2:C769, Concentrado!$A$2:$A769, "=Tabasco", Concentrado!$B$2:$B769,  "="&amp;$A10)</f>
        <v>968</v>
      </c>
      <c r="C10" s="6">
        <f>SUMIFS(Concentrado!D$2:D769, Concentrado!$A$2:$A769, "=Tabasco", Concentrado!$B$2:$B769,  "="&amp;$A10)</f>
        <v>614</v>
      </c>
      <c r="D10" s="6">
        <f>SUMIFS(Concentrado!E$2:E769, Concentrado!$A$2:$A769, "=Tabasco", Concentrado!$B$2:$B769,  "="&amp;$A10)</f>
        <v>0</v>
      </c>
      <c r="E10" s="6">
        <f>SUMIFS(Concentrado!F$2:F769, Concentrado!$A$2:$A769, "=Tabasco", Concentrado!$B$2:$B769,  "="&amp;$A10)</f>
        <v>0</v>
      </c>
      <c r="F10" s="6">
        <f>SUMIFS(Concentrado!G$2:G769, Concentrado!$A$2:$A769, "=Tabasco", Concentrado!$B$2:$B769,  "="&amp;$A10)</f>
        <v>1582</v>
      </c>
    </row>
    <row r="11" spans="1:6" x14ac:dyDescent="0.25">
      <c r="A11" s="5" t="s">
        <v>13</v>
      </c>
      <c r="B11" s="6">
        <f>SUMIFS(Concentrado!C$2:C769, Concentrado!$A$2:$A769, "=Tabasco", Concentrado!$B$2:$B769,  "="&amp;$A11)</f>
        <v>838</v>
      </c>
      <c r="C11" s="6">
        <f>SUMIFS(Concentrado!D$2:D769, Concentrado!$A$2:$A769, "=Tabasco", Concentrado!$B$2:$B769,  "="&amp;$A11)</f>
        <v>457</v>
      </c>
      <c r="D11" s="6">
        <f>SUMIFS(Concentrado!E$2:E769, Concentrado!$A$2:$A769, "=Tabasco", Concentrado!$B$2:$B769,  "="&amp;$A11)</f>
        <v>0</v>
      </c>
      <c r="E11" s="6">
        <f>SUMIFS(Concentrado!F$2:F769, Concentrado!$A$2:$A769, "=Tabasco", Concentrado!$B$2:$B769,  "="&amp;$A11)</f>
        <v>1</v>
      </c>
      <c r="F11" s="6">
        <f>SUMIFS(Concentrado!G$2:G769, Concentrado!$A$2:$A769, "=Tabasco", Concentrado!$B$2:$B769,  "="&amp;$A11)</f>
        <v>1296</v>
      </c>
    </row>
    <row r="12" spans="1:6" x14ac:dyDescent="0.25">
      <c r="A12" s="5" t="s">
        <v>14</v>
      </c>
      <c r="B12" s="6">
        <f>SUMIFS(Concentrado!C$2:C769, Concentrado!$A$2:$A769, "=Tabasco", Concentrado!$B$2:$B769,  "="&amp;$A12)</f>
        <v>717</v>
      </c>
      <c r="C12" s="6">
        <f>SUMIFS(Concentrado!D$2:D769, Concentrado!$A$2:$A769, "=Tabasco", Concentrado!$B$2:$B769,  "="&amp;$A12)</f>
        <v>443</v>
      </c>
      <c r="D12" s="6">
        <f>SUMIFS(Concentrado!E$2:E769, Concentrado!$A$2:$A769, "=Tabasco", Concentrado!$B$2:$B769,  "="&amp;$A12)</f>
        <v>0</v>
      </c>
      <c r="E12" s="6">
        <f>SUMIFS(Concentrado!F$2:F769, Concentrado!$A$2:$A769, "=Tabasco", Concentrado!$B$2:$B769,  "="&amp;$A12)</f>
        <v>1</v>
      </c>
      <c r="F12" s="6">
        <f>SUMIFS(Concentrado!G$2:G769, Concentrado!$A$2:$A769, "=Tabasco", Concentrado!$B$2:$B769,  "="&amp;$A12)</f>
        <v>1161</v>
      </c>
    </row>
    <row r="13" spans="1:6" x14ac:dyDescent="0.25">
      <c r="A13" s="5" t="s">
        <v>16</v>
      </c>
      <c r="B13" s="6">
        <f>SUMIFS(Concentrado!C$2:C769, Concentrado!$A$2:$A769, "=Tabasco", Concentrado!$B$2:$B769,  "="&amp;$A13)</f>
        <v>577</v>
      </c>
      <c r="C13" s="6">
        <f>SUMIFS(Concentrado!D$2:D769, Concentrado!$A$2:$A769, "=Tabasco", Concentrado!$B$2:$B769,  "="&amp;$A13)</f>
        <v>330</v>
      </c>
      <c r="D13" s="6">
        <f>SUMIFS(Concentrado!E$2:E769, Concentrado!$A$2:$A769, "=Tabasco", Concentrado!$B$2:$B769,  "="&amp;$A13)</f>
        <v>0</v>
      </c>
      <c r="E13" s="6">
        <f>SUMIFS(Concentrado!F$2:F769, Concentrado!$A$2:$A769, "=Tabasco", Concentrado!$B$2:$B769,  "="&amp;$A13)</f>
        <v>1</v>
      </c>
      <c r="F13" s="6">
        <f>SUMIFS(Concentrado!G$2:G769, Concentrado!$A$2:$A769, "=Tabasco", Concentrado!$B$2:$B769,  "="&amp;$A13)</f>
        <v>908</v>
      </c>
    </row>
    <row r="14" spans="1:6" x14ac:dyDescent="0.25">
      <c r="A14" s="5" t="s">
        <v>17</v>
      </c>
      <c r="B14" s="6">
        <f>SUMIFS(Concentrado!C$2:C769, Concentrado!$A$2:$A769, "=Tabasco", Concentrado!$B$2:$B769,  "="&amp;$A14)</f>
        <v>443</v>
      </c>
      <c r="C14" s="6">
        <f>SUMIFS(Concentrado!D$2:D769, Concentrado!$A$2:$A769, "=Tabasco", Concentrado!$B$2:$B769,  "="&amp;$A14)</f>
        <v>229</v>
      </c>
      <c r="D14" s="6">
        <f>SUMIFS(Concentrado!E$2:E769, Concentrado!$A$2:$A769, "=Tabasco", Concentrado!$B$2:$B769,  "="&amp;$A14)</f>
        <v>0</v>
      </c>
      <c r="E14" s="6">
        <f>SUMIFS(Concentrado!F$2:F769, Concentrado!$A$2:$A769, "=Tabasco", Concentrado!$B$2:$B769,  "="&amp;$A14)</f>
        <v>0</v>
      </c>
      <c r="F14" s="6">
        <f>SUMIFS(Concentrado!G$2:G769, Concentrado!$A$2:$A769, "=Tabasco", Concentrado!$B$2:$B769,  "="&amp;$A14)</f>
        <v>672</v>
      </c>
    </row>
    <row r="15" spans="1:6" x14ac:dyDescent="0.25">
      <c r="A15" s="5" t="s">
        <v>18</v>
      </c>
      <c r="B15" s="6">
        <f>SUMIFS(Concentrado!C$2:C769, Concentrado!$A$2:$A769, "=Tabasco", Concentrado!$B$2:$B769,  "="&amp;$A15)</f>
        <v>323</v>
      </c>
      <c r="C15" s="6">
        <f>SUMIFS(Concentrado!D$2:D769, Concentrado!$A$2:$A769, "=Tabasco", Concentrado!$B$2:$B769,  "="&amp;$A15)</f>
        <v>189</v>
      </c>
      <c r="D15" s="6">
        <f>SUMIFS(Concentrado!E$2:E769, Concentrado!$A$2:$A769, "=Tabasco", Concentrado!$B$2:$B769,  "="&amp;$A15)</f>
        <v>0</v>
      </c>
      <c r="E15" s="6">
        <f>SUMIFS(Concentrado!F$2:F769, Concentrado!$A$2:$A769, "=Tabasco", Concentrado!$B$2:$B769,  "="&amp;$A15)</f>
        <v>1</v>
      </c>
      <c r="F15" s="6">
        <f>SUMIFS(Concentrado!G$2:G769, Concentrado!$A$2:$A769, "=Tabasco", Concentrado!$B$2:$B769,  "="&amp;$A15)</f>
        <v>513</v>
      </c>
    </row>
    <row r="16" spans="1:6" x14ac:dyDescent="0.25">
      <c r="A16" s="5" t="s">
        <v>19</v>
      </c>
      <c r="B16" s="6">
        <f>SUMIFS(Concentrado!C$2:C769, Concentrado!$A$2:$A769, "=Tabasco", Concentrado!$B$2:$B769,  "="&amp;$A16)</f>
        <v>219</v>
      </c>
      <c r="C16" s="6">
        <f>SUMIFS(Concentrado!D$2:D769, Concentrado!$A$2:$A769, "=Tabasco", Concentrado!$B$2:$B769,  "="&amp;$A16)</f>
        <v>147</v>
      </c>
      <c r="D16" s="6">
        <f>SUMIFS(Concentrado!E$2:E769, Concentrado!$A$2:$A769, "=Tabasco", Concentrado!$B$2:$B769,  "="&amp;$A16)</f>
        <v>0</v>
      </c>
      <c r="E16" s="6">
        <f>SUMIFS(Concentrado!F$2:F769, Concentrado!$A$2:$A769, "=Tabasco", Concentrado!$B$2:$B769,  "="&amp;$A16)</f>
        <v>0</v>
      </c>
      <c r="F16" s="6">
        <f>SUMIFS(Concentrado!G$2:G769, Concentrado!$A$2:$A769, "=Tabasco", Concentrado!$B$2:$B769,  "="&amp;$A16)</f>
        <v>366</v>
      </c>
    </row>
    <row r="17" spans="1:6" x14ac:dyDescent="0.25">
      <c r="A17" s="5" t="s">
        <v>20</v>
      </c>
      <c r="B17" s="6">
        <f>SUMIFS(Concentrado!C$2:C769, Concentrado!$A$2:$A769, "=Tabasco", Concentrado!$B$2:$B769,  "="&amp;$A17)</f>
        <v>156</v>
      </c>
      <c r="C17" s="6">
        <f>SUMIFS(Concentrado!D$2:D769, Concentrado!$A$2:$A769, "=Tabasco", Concentrado!$B$2:$B769,  "="&amp;$A17)</f>
        <v>109</v>
      </c>
      <c r="D17" s="6">
        <f>SUMIFS(Concentrado!E$2:E769, Concentrado!$A$2:$A769, "=Tabasco", Concentrado!$B$2:$B769,  "="&amp;$A17)</f>
        <v>0</v>
      </c>
      <c r="E17" s="6">
        <f>SUMIFS(Concentrado!F$2:F769, Concentrado!$A$2:$A769, "=Tabasco", Concentrado!$B$2:$B769,  "="&amp;$A17)</f>
        <v>0</v>
      </c>
      <c r="F17" s="6">
        <f>SUMIFS(Concentrado!G$2:G769, Concentrado!$A$2:$A769, "=Tabasco", Concentrado!$B$2:$B769,  "="&amp;$A17)</f>
        <v>265</v>
      </c>
    </row>
    <row r="18" spans="1:6" x14ac:dyDescent="0.25">
      <c r="A18" s="5" t="s">
        <v>21</v>
      </c>
      <c r="B18" s="6">
        <f>SUMIFS(Concentrado!C$2:C769, Concentrado!$A$2:$A769, "=Tabasco", Concentrado!$B$2:$B769,  "="&amp;$A18)</f>
        <v>78</v>
      </c>
      <c r="C18" s="6">
        <f>SUMIFS(Concentrado!D$2:D769, Concentrado!$A$2:$A769, "=Tabasco", Concentrado!$B$2:$B769,  "="&amp;$A18)</f>
        <v>81</v>
      </c>
      <c r="D18" s="6">
        <f>SUMIFS(Concentrado!E$2:E769, Concentrado!$A$2:$A769, "=Tabasco", Concentrado!$B$2:$B769,  "="&amp;$A18)</f>
        <v>0</v>
      </c>
      <c r="E18" s="6">
        <f>SUMIFS(Concentrado!F$2:F769, Concentrado!$A$2:$A769, "=Tabasco", Concentrado!$B$2:$B769,  "="&amp;$A18)</f>
        <v>0</v>
      </c>
      <c r="F18" s="6">
        <f>SUMIFS(Concentrado!G$2:G769, Concentrado!$A$2:$A769, "=Tabasco", Concentrado!$B$2:$B769,  "="&amp;$A18)</f>
        <v>159</v>
      </c>
    </row>
    <row r="19" spans="1:6" x14ac:dyDescent="0.25">
      <c r="A19" s="5" t="s">
        <v>22</v>
      </c>
      <c r="B19" s="6">
        <f>SUMIFS(Concentrado!C$2:C769, Concentrado!$A$2:$A769, "=Tabasco", Concentrado!$B$2:$B769,  "="&amp;$A19)</f>
        <v>72</v>
      </c>
      <c r="C19" s="6">
        <f>SUMIFS(Concentrado!D$2:D769, Concentrado!$A$2:$A769, "=Tabasco", Concentrado!$B$2:$B769,  "="&amp;$A19)</f>
        <v>76</v>
      </c>
      <c r="D19" s="6">
        <f>SUMIFS(Concentrado!E$2:E769, Concentrado!$A$2:$A769, "=Tabasco", Concentrado!$B$2:$B769,  "="&amp;$A19)</f>
        <v>0</v>
      </c>
      <c r="E19" s="6">
        <f>SUMIFS(Concentrado!F$2:F769, Concentrado!$A$2:$A769, "=Tabasco", Concentrado!$B$2:$B769,  "="&amp;$A19)</f>
        <v>0</v>
      </c>
      <c r="F19" s="6">
        <f>SUMIFS(Concentrado!G$2:G769, Concentrado!$A$2:$A769, "=Tabasco", Concentrado!$B$2:$B769,  "="&amp;$A19)</f>
        <v>148</v>
      </c>
    </row>
    <row r="20" spans="1:6" x14ac:dyDescent="0.25">
      <c r="A20" s="5" t="s">
        <v>23</v>
      </c>
      <c r="B20" s="6">
        <f>SUMIFS(Concentrado!C$2:C769, Concentrado!$A$2:$A769, "=Tabasco", Concentrado!$B$2:$B769,  "="&amp;$A20)</f>
        <v>40</v>
      </c>
      <c r="C20" s="6">
        <f>SUMIFS(Concentrado!D$2:D769, Concentrado!$A$2:$A769, "=Tabasco", Concentrado!$B$2:$B769,  "="&amp;$A20)</f>
        <v>49</v>
      </c>
      <c r="D20" s="6">
        <f>SUMIFS(Concentrado!E$2:E769, Concentrado!$A$2:$A769, "=Tabasco", Concentrado!$B$2:$B769,  "="&amp;$A20)</f>
        <v>0</v>
      </c>
      <c r="E20" s="6">
        <f>SUMIFS(Concentrado!F$2:F769, Concentrado!$A$2:$A769, "=Tabasco", Concentrado!$B$2:$B769,  "="&amp;$A20)</f>
        <v>0</v>
      </c>
      <c r="F20" s="6">
        <f>SUMIFS(Concentrado!G$2:G769, Concentrado!$A$2:$A769, "=Tabasco", Concentrado!$B$2:$B769,  "="&amp;$A20)</f>
        <v>89</v>
      </c>
    </row>
    <row r="21" spans="1:6" x14ac:dyDescent="0.25">
      <c r="A21" s="5" t="s">
        <v>24</v>
      </c>
      <c r="B21" s="6">
        <f>SUMIFS(Concentrado!C$2:C769, Concentrado!$A$2:$A769, "=Tabasco", Concentrado!$B$2:$B769,  "="&amp;$A21)</f>
        <v>14</v>
      </c>
      <c r="C21" s="6">
        <f>SUMIFS(Concentrado!D$2:D769, Concentrado!$A$2:$A769, "=Tabasco", Concentrado!$B$2:$B769,  "="&amp;$A21)</f>
        <v>23</v>
      </c>
      <c r="D21" s="6">
        <f>SUMIFS(Concentrado!E$2:E769, Concentrado!$A$2:$A769, "=Tabasco", Concentrado!$B$2:$B769,  "="&amp;$A21)</f>
        <v>0</v>
      </c>
      <c r="E21" s="6">
        <f>SUMIFS(Concentrado!F$2:F769, Concentrado!$A$2:$A769, "=Tabasco", Concentrado!$B$2:$B769,  "="&amp;$A21)</f>
        <v>1</v>
      </c>
      <c r="F21" s="6">
        <f>SUMIFS(Concentrado!G$2:G769, Concentrado!$A$2:$A769, "=Tabasco", Concentrado!$B$2:$B769,  "="&amp;$A21)</f>
        <v>38</v>
      </c>
    </row>
    <row r="22" spans="1:6" x14ac:dyDescent="0.25">
      <c r="A22" s="5" t="s">
        <v>25</v>
      </c>
      <c r="B22" s="6">
        <f>SUMIFS(Concentrado!C$2:C769, Concentrado!$A$2:$A769, "=Tabasco", Concentrado!$B$2:$B769,  "="&amp;$A22)</f>
        <v>5</v>
      </c>
      <c r="C22" s="6">
        <f>SUMIFS(Concentrado!D$2:D769, Concentrado!$A$2:$A769, "=Tabasco", Concentrado!$B$2:$B769,  "="&amp;$A22)</f>
        <v>5</v>
      </c>
      <c r="D22" s="6">
        <f>SUMIFS(Concentrado!E$2:E769, Concentrado!$A$2:$A769, "=Tabasco", Concentrado!$B$2:$B769,  "="&amp;$A22)</f>
        <v>0</v>
      </c>
      <c r="E22" s="6">
        <f>SUMIFS(Concentrado!F$2:F769, Concentrado!$A$2:$A769, "=Tabasco", Concentrado!$B$2:$B769,  "="&amp;$A22)</f>
        <v>0</v>
      </c>
      <c r="F22" s="6">
        <f>SUMIFS(Concentrado!G$2:G769, Concentrado!$A$2:$A769, "=Tabasco", Concentrado!$B$2:$B769,  "="&amp;$A22)</f>
        <v>10</v>
      </c>
    </row>
    <row r="23" spans="1:6" x14ac:dyDescent="0.25">
      <c r="A23" s="5" t="s">
        <v>34</v>
      </c>
      <c r="B23" s="6">
        <f>SUMIFS(Concentrado!C$2:C769, Concentrado!$A$2:$A769, "=Tabasco", Concentrado!$B$2:$B769,  "="&amp;$A23)</f>
        <v>0</v>
      </c>
      <c r="C23" s="6">
        <f>SUMIFS(Concentrado!D$2:D769, Concentrado!$A$2:$A769, "=Tabasco", Concentrado!$B$2:$B769,  "="&amp;$A23)</f>
        <v>0</v>
      </c>
      <c r="D23" s="6">
        <f>SUMIFS(Concentrado!E$2:E769, Concentrado!$A$2:$A769, "=Tabasco", Concentrado!$B$2:$B769,  "="&amp;$A23)</f>
        <v>0</v>
      </c>
      <c r="E23" s="6">
        <f>SUMIFS(Concentrado!F$2:F769, Concentrado!$A$2:$A769, "=Tabasco", Concentrado!$B$2:$B769,  "="&amp;$A23)</f>
        <v>0</v>
      </c>
      <c r="F23" s="6">
        <f>SUMIFS(Concentrado!G$2:G769, Concentrado!$A$2:$A769, "=Tabasco",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"=Tabasco", Concentrado!$B$2:$B769,  "="&amp;$A24)</f>
        <v>8</v>
      </c>
      <c r="C24" s="6">
        <f>SUMIFS(Concentrado!D$2:D769, Concentrado!$A$2:$A769, "=Tabasco", Concentrado!$B$2:$B769,  "="&amp;$A24)</f>
        <v>2</v>
      </c>
      <c r="D24" s="6">
        <f>SUMIFS(Concentrado!E$2:E769, Concentrado!$A$2:$A769, "=Tabasco", Concentrado!$B$2:$B769,  "="&amp;$A24)</f>
        <v>0</v>
      </c>
      <c r="E24" s="6">
        <f>SUMIFS(Concentrado!F$2:F769, Concentrado!$A$2:$A769, "=Tabasco", Concentrado!$B$2:$B769,  "="&amp;$A24)</f>
        <v>0</v>
      </c>
      <c r="F24" s="6">
        <f>SUMIFS(Concentrado!G$2:G769, Concentrado!$A$2:$A769, "=Tabasco", Concentrado!$B$2:$B769,  "="&amp;$A24)</f>
        <v>10</v>
      </c>
    </row>
    <row r="25" spans="1:6" x14ac:dyDescent="0.25">
      <c r="A25" s="7" t="s">
        <v>28</v>
      </c>
      <c r="B25" s="8">
        <f>SUMIFS(Concentrado!C$2:C769, Concentrado!$A$2:$A769, "=Tabasco", Concentrado!$B$2:$B769,  "="&amp;$A25)</f>
        <v>13059</v>
      </c>
      <c r="C25" s="8">
        <f>SUMIFS(Concentrado!D$2:D769, Concentrado!$A$2:$A769, "=Tabasco", Concentrado!$B$2:$B769,  "="&amp;$A25)</f>
        <v>8052</v>
      </c>
      <c r="D25" s="8">
        <f>SUMIFS(Concentrado!E$2:E769, Concentrado!$A$2:$A769, "=Tabasco", Concentrado!$B$2:$B769,  "="&amp;$A25)</f>
        <v>1</v>
      </c>
      <c r="E25" s="8">
        <f>SUMIFS(Concentrado!F$2:F769, Concentrado!$A$2:$A769, "=Tabasco", Concentrado!$B$2:$B769,  "="&amp;$A25)</f>
        <v>10</v>
      </c>
      <c r="F25" s="8">
        <f>SUMIFS(Concentrado!G$2:G769, Concentrado!$A$2:$A769, "=Tabasco", Concentrado!$B$2:$B769,  "="&amp;$A25)</f>
        <v>21122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"=Aguascalientes", Concentrado!$B$2:$B769,  "="&amp;$A2)</f>
        <v>113</v>
      </c>
      <c r="C2" s="6">
        <f>SUMIFS(Concentrado!D$2:D769, Concentrado!$A$2:$A769, "=Aguascalientes", Concentrado!$B$2:$B769,  "="&amp;$A2)</f>
        <v>111</v>
      </c>
      <c r="D2" s="6">
        <f>SUMIFS(Concentrado!E$2:E769, Concentrado!$A$2:$A769, "=Aguascalientes", Concentrado!$B$2:$B769,  "="&amp;$A2)</f>
        <v>0</v>
      </c>
      <c r="E2" s="6">
        <f>SUMIFS(Concentrado!F$2:F769, Concentrado!$A$2:$A769, "=Aguascalientes", Concentrado!$B$2:$B769,  "="&amp;$A2)</f>
        <v>0</v>
      </c>
      <c r="F2" s="6">
        <f>SUMIFS(Concentrado!G$2:G769, Concentrado!$A$2:$A769, "=Aguascalientes", Concentrado!$B$2:$B769,  "="&amp;$A2)</f>
        <v>224</v>
      </c>
    </row>
    <row r="3" spans="1:6" x14ac:dyDescent="0.25">
      <c r="A3" s="5" t="s">
        <v>6</v>
      </c>
      <c r="B3" s="6">
        <f>SUMIFS(Concentrado!C$2:C769, Concentrado!$A$2:$A769, "=Aguascalientes", Concentrado!$B$2:$B769,  "="&amp;$A3)</f>
        <v>998</v>
      </c>
      <c r="C3" s="6">
        <f>SUMIFS(Concentrado!D$2:D769, Concentrado!$A$2:$A769, "=Aguascalientes", Concentrado!$B$2:$B769,  "="&amp;$A3)</f>
        <v>715</v>
      </c>
      <c r="D3" s="6">
        <f>SUMIFS(Concentrado!E$2:E769, Concentrado!$A$2:$A769, "=Aguascalientes", Concentrado!$B$2:$B769,  "="&amp;$A3)</f>
        <v>0</v>
      </c>
      <c r="E3" s="6">
        <f>SUMIFS(Concentrado!F$2:F769, Concentrado!$A$2:$A769, "=Aguascalientes", Concentrado!$B$2:$B769,  "="&amp;$A3)</f>
        <v>0</v>
      </c>
      <c r="F3" s="6">
        <f>SUMIFS(Concentrado!G$2:G769, Concentrado!$A$2:$A769, "=Aguascalientes", Concentrado!$B$2:$B769,  "="&amp;$A3)</f>
        <v>1713</v>
      </c>
    </row>
    <row r="4" spans="1:6" x14ac:dyDescent="0.25">
      <c r="A4" s="5" t="s">
        <v>15</v>
      </c>
      <c r="B4" s="6">
        <f>SUMIFS(Concentrado!C$2:C769, Concentrado!$A$2:$A769, "=Aguascalientes", Concentrado!$B$2:$B769,  "="&amp;$A4)</f>
        <v>1050</v>
      </c>
      <c r="C4" s="6">
        <f>SUMIFS(Concentrado!D$2:D769, Concentrado!$A$2:$A769, "=Aguascalientes", Concentrado!$B$2:$B769,  "="&amp;$A4)</f>
        <v>665</v>
      </c>
      <c r="D4" s="6">
        <f>SUMIFS(Concentrado!E$2:E769, Concentrado!$A$2:$A769, "=Aguascalientes", Concentrado!$B$2:$B769,  "="&amp;$A4)</f>
        <v>0</v>
      </c>
      <c r="E4" s="6">
        <f>SUMIFS(Concentrado!F$2:F769, Concentrado!$A$2:$A769, "=Aguascalientes", Concentrado!$B$2:$B769,  "="&amp;$A4)</f>
        <v>0</v>
      </c>
      <c r="F4" s="6">
        <f>SUMIFS(Concentrado!G$2:G769, Concentrado!$A$2:$A769, "=Aguascalientes", Concentrado!$B$2:$B769,  "="&amp;$A4)</f>
        <v>1715</v>
      </c>
    </row>
    <row r="5" spans="1:6" x14ac:dyDescent="0.25">
      <c r="A5" s="5" t="s">
        <v>7</v>
      </c>
      <c r="B5" s="6">
        <f>SUMIFS(Concentrado!C$2:C769, Concentrado!$A$2:$A769, "=Aguascalientes", Concentrado!$B$2:$B769,  "="&amp;$A5)</f>
        <v>1177</v>
      </c>
      <c r="C5" s="6">
        <f>SUMIFS(Concentrado!D$2:D769, Concentrado!$A$2:$A769, "=Aguascalientes", Concentrado!$B$2:$B769,  "="&amp;$A5)</f>
        <v>690</v>
      </c>
      <c r="D5" s="6">
        <f>SUMIFS(Concentrado!E$2:E769, Concentrado!$A$2:$A769, "=Aguascalientes", Concentrado!$B$2:$B769,  "="&amp;$A5)</f>
        <v>0</v>
      </c>
      <c r="E5" s="6">
        <f>SUMIFS(Concentrado!F$2:F769, Concentrado!$A$2:$A769, "=Aguascalientes", Concentrado!$B$2:$B769,  "="&amp;$A5)</f>
        <v>0</v>
      </c>
      <c r="F5" s="6">
        <f>SUMIFS(Concentrado!G$2:G769, Concentrado!$A$2:$A769, "=Aguascalientes", Concentrado!$B$2:$B769,  "="&amp;$A5)</f>
        <v>1867</v>
      </c>
    </row>
    <row r="6" spans="1:6" x14ac:dyDescent="0.25">
      <c r="A6" s="5" t="s">
        <v>8</v>
      </c>
      <c r="B6" s="6">
        <f>SUMIFS(Concentrado!C$2:C769, Concentrado!$A$2:$A769, "=Aguascalientes", Concentrado!$B$2:$B769,  "="&amp;$A6)</f>
        <v>1894</v>
      </c>
      <c r="C6" s="6">
        <f>SUMIFS(Concentrado!D$2:D769, Concentrado!$A$2:$A769, "=Aguascalientes", Concentrado!$B$2:$B769,  "="&amp;$A6)</f>
        <v>788</v>
      </c>
      <c r="D6" s="6">
        <f>SUMIFS(Concentrado!E$2:E769, Concentrado!$A$2:$A769, "=Aguascalientes", Concentrado!$B$2:$B769,  "="&amp;$A6)</f>
        <v>0</v>
      </c>
      <c r="E6" s="6">
        <f>SUMIFS(Concentrado!F$2:F769, Concentrado!$A$2:$A769, "=Aguascalientes", Concentrado!$B$2:$B769,  "="&amp;$A6)</f>
        <v>0</v>
      </c>
      <c r="F6" s="6">
        <f>SUMIFS(Concentrado!G$2:G769, Concentrado!$A$2:$A769, "=Aguascalientes", Concentrado!$B$2:$B769,  "="&amp;$A6)</f>
        <v>2682</v>
      </c>
    </row>
    <row r="7" spans="1:6" x14ac:dyDescent="0.25">
      <c r="A7" s="5" t="s">
        <v>9</v>
      </c>
      <c r="B7" s="6">
        <f>SUMIFS(Concentrado!C$2:C769, Concentrado!$A$2:$A769, "=Aguascalientes", Concentrado!$B$2:$B769,  "="&amp;$A7)</f>
        <v>1382</v>
      </c>
      <c r="C7" s="6">
        <f>SUMIFS(Concentrado!D$2:D769, Concentrado!$A$2:$A769, "=Aguascalientes", Concentrado!$B$2:$B769,  "="&amp;$A7)</f>
        <v>673</v>
      </c>
      <c r="D7" s="6">
        <f>SUMIFS(Concentrado!E$2:E769, Concentrado!$A$2:$A769, "=Aguascalientes", Concentrado!$B$2:$B769,  "="&amp;$A7)</f>
        <v>0</v>
      </c>
      <c r="E7" s="6">
        <f>SUMIFS(Concentrado!F$2:F769, Concentrado!$A$2:$A769, "=Aguascalientes", Concentrado!$B$2:$B769,  "="&amp;$A7)</f>
        <v>0</v>
      </c>
      <c r="F7" s="6">
        <f>SUMIFS(Concentrado!G$2:G769, Concentrado!$A$2:$A769, "=Aguascalientes", Concentrado!$B$2:$B769,  "="&amp;$A7)</f>
        <v>2055</v>
      </c>
    </row>
    <row r="8" spans="1:6" x14ac:dyDescent="0.25">
      <c r="A8" s="5" t="s">
        <v>10</v>
      </c>
      <c r="B8" s="6">
        <f>SUMIFS(Concentrado!C$2:C769, Concentrado!$A$2:$A769, "=Aguascalientes", Concentrado!$B$2:$B769,  "="&amp;$A8)</f>
        <v>981</v>
      </c>
      <c r="C8" s="6">
        <f>SUMIFS(Concentrado!D$2:D769, Concentrado!$A$2:$A769, "=Aguascalientes", Concentrado!$B$2:$B769,  "="&amp;$A8)</f>
        <v>612</v>
      </c>
      <c r="D8" s="6">
        <f>SUMIFS(Concentrado!E$2:E769, Concentrado!$A$2:$A769, "=Aguascalientes", Concentrado!$B$2:$B769,  "="&amp;$A8)</f>
        <v>0</v>
      </c>
      <c r="E8" s="6">
        <f>SUMIFS(Concentrado!F$2:F769, Concentrado!$A$2:$A769, "=Aguascalientes", Concentrado!$B$2:$B769,  "="&amp;$A8)</f>
        <v>0</v>
      </c>
      <c r="F8" s="6">
        <f>SUMIFS(Concentrado!G$2:G769, Concentrado!$A$2:$A769, "=Aguascalientes", Concentrado!$B$2:$B769,  "="&amp;$A8)</f>
        <v>1593</v>
      </c>
    </row>
    <row r="9" spans="1:6" x14ac:dyDescent="0.25">
      <c r="A9" s="5" t="s">
        <v>11</v>
      </c>
      <c r="B9" s="6">
        <f>SUMIFS(Concentrado!C$2:C769, Concentrado!$A$2:$A769, "=Aguascalientes", Concentrado!$B$2:$B769,  "="&amp;$A9)</f>
        <v>795</v>
      </c>
      <c r="C9" s="6">
        <f>SUMIFS(Concentrado!D$2:D769, Concentrado!$A$2:$A769, "=Aguascalientes", Concentrado!$B$2:$B769,  "="&amp;$A9)</f>
        <v>534</v>
      </c>
      <c r="D9" s="6">
        <f>SUMIFS(Concentrado!E$2:E769, Concentrado!$A$2:$A769, "=Aguascalientes", Concentrado!$B$2:$B769,  "="&amp;$A9)</f>
        <v>0</v>
      </c>
      <c r="E9" s="6">
        <f>SUMIFS(Concentrado!F$2:F769, Concentrado!$A$2:$A769, "=Aguascalientes", Concentrado!$B$2:$B769,  "="&amp;$A9)</f>
        <v>0</v>
      </c>
      <c r="F9" s="6">
        <f>SUMIFS(Concentrado!G$2:G769, Concentrado!$A$2:$A769, "=Aguascalientes", Concentrado!$B$2:$B769,  "="&amp;$A9)</f>
        <v>1329</v>
      </c>
    </row>
    <row r="10" spans="1:6" x14ac:dyDescent="0.25">
      <c r="A10" s="5" t="s">
        <v>12</v>
      </c>
      <c r="B10" s="6">
        <f>SUMIFS(Concentrado!C$2:C769, Concentrado!$A$2:$A769, "=Aguascalientes", Concentrado!$B$2:$B769,  "="&amp;$A10)</f>
        <v>710</v>
      </c>
      <c r="C10" s="6">
        <f>SUMIFS(Concentrado!D$2:D769, Concentrado!$A$2:$A769, "=Aguascalientes", Concentrado!$B$2:$B769,  "="&amp;$A10)</f>
        <v>448</v>
      </c>
      <c r="D10" s="6">
        <f>SUMIFS(Concentrado!E$2:E769, Concentrado!$A$2:$A769, "=Aguascalientes", Concentrado!$B$2:$B769,  "="&amp;$A10)</f>
        <v>0</v>
      </c>
      <c r="E10" s="6">
        <f>SUMIFS(Concentrado!F$2:F769, Concentrado!$A$2:$A769, "=Aguascalientes", Concentrado!$B$2:$B769,  "="&amp;$A10)</f>
        <v>0</v>
      </c>
      <c r="F10" s="6">
        <f>SUMIFS(Concentrado!G$2:G769, Concentrado!$A$2:$A769, "=Aguascalientes", Concentrado!$B$2:$B769,  "="&amp;$A10)</f>
        <v>1158</v>
      </c>
    </row>
    <row r="11" spans="1:6" x14ac:dyDescent="0.25">
      <c r="A11" s="5" t="s">
        <v>13</v>
      </c>
      <c r="B11" s="6">
        <f>SUMIFS(Concentrado!C$2:C769, Concentrado!$A$2:$A769, "=Aguascalientes", Concentrado!$B$2:$B769,  "="&amp;$A11)</f>
        <v>561</v>
      </c>
      <c r="C11" s="6">
        <f>SUMIFS(Concentrado!D$2:D769, Concentrado!$A$2:$A769, "=Aguascalientes", Concentrado!$B$2:$B769,  "="&amp;$A11)</f>
        <v>373</v>
      </c>
      <c r="D11" s="6">
        <f>SUMIFS(Concentrado!E$2:E769, Concentrado!$A$2:$A769, "=Aguascalientes", Concentrado!$B$2:$B769,  "="&amp;$A11)</f>
        <v>0</v>
      </c>
      <c r="E11" s="6">
        <f>SUMIFS(Concentrado!F$2:F769, Concentrado!$A$2:$A769, "=Aguascalientes", Concentrado!$B$2:$B769,  "="&amp;$A11)</f>
        <v>0</v>
      </c>
      <c r="F11" s="6">
        <f>SUMIFS(Concentrado!G$2:G769, Concentrado!$A$2:$A769, "=Aguascalientes", Concentrado!$B$2:$B769,  "="&amp;$A11)</f>
        <v>934</v>
      </c>
    </row>
    <row r="12" spans="1:6" x14ac:dyDescent="0.25">
      <c r="A12" s="5" t="s">
        <v>14</v>
      </c>
      <c r="B12" s="6">
        <f>SUMIFS(Concentrado!C$2:C769, Concentrado!$A$2:$A769, "=Aguascalientes", Concentrado!$B$2:$B769,  "="&amp;$A12)</f>
        <v>551</v>
      </c>
      <c r="C12" s="6">
        <f>SUMIFS(Concentrado!D$2:D769, Concentrado!$A$2:$A769, "=Aguascalientes", Concentrado!$B$2:$B769,  "="&amp;$A12)</f>
        <v>361</v>
      </c>
      <c r="D12" s="6">
        <f>SUMIFS(Concentrado!E$2:E769, Concentrado!$A$2:$A769, "=Aguascalientes", Concentrado!$B$2:$B769,  "="&amp;$A12)</f>
        <v>0</v>
      </c>
      <c r="E12" s="6">
        <f>SUMIFS(Concentrado!F$2:F769, Concentrado!$A$2:$A769, "=Aguascalientes", Concentrado!$B$2:$B769,  "="&amp;$A12)</f>
        <v>0</v>
      </c>
      <c r="F12" s="6">
        <f>SUMIFS(Concentrado!G$2:G769, Concentrado!$A$2:$A769, "=Aguascalientes", Concentrado!$B$2:$B769,  "="&amp;$A12)</f>
        <v>912</v>
      </c>
    </row>
    <row r="13" spans="1:6" x14ac:dyDescent="0.25">
      <c r="A13" s="5" t="s">
        <v>16</v>
      </c>
      <c r="B13" s="6">
        <f>SUMIFS(Concentrado!C$2:C769, Concentrado!$A$2:$A769, "=Aguascalientes", Concentrado!$B$2:$B769,  "="&amp;$A13)</f>
        <v>397</v>
      </c>
      <c r="C13" s="6">
        <f>SUMIFS(Concentrado!D$2:D769, Concentrado!$A$2:$A769, "=Aguascalientes", Concentrado!$B$2:$B769,  "="&amp;$A13)</f>
        <v>366</v>
      </c>
      <c r="D13" s="6">
        <f>SUMIFS(Concentrado!E$2:E769, Concentrado!$A$2:$A769, "=Aguascalientes", Concentrado!$B$2:$B769,  "="&amp;$A13)</f>
        <v>0</v>
      </c>
      <c r="E13" s="6">
        <f>SUMIFS(Concentrado!F$2:F769, Concentrado!$A$2:$A769, "=Aguascalientes", Concentrado!$B$2:$B769,  "="&amp;$A13)</f>
        <v>0</v>
      </c>
      <c r="F13" s="6">
        <f>SUMIFS(Concentrado!G$2:G769, Concentrado!$A$2:$A769, "=Aguascalientes", Concentrado!$B$2:$B769,  "="&amp;$A13)</f>
        <v>763</v>
      </c>
    </row>
    <row r="14" spans="1:6" x14ac:dyDescent="0.25">
      <c r="A14" s="5" t="s">
        <v>17</v>
      </c>
      <c r="B14" s="6">
        <f>SUMIFS(Concentrado!C$2:C769, Concentrado!$A$2:$A769, "=Aguascalientes", Concentrado!$B$2:$B769,  "="&amp;$A14)</f>
        <v>286</v>
      </c>
      <c r="C14" s="6">
        <f>SUMIFS(Concentrado!D$2:D769, Concentrado!$A$2:$A769, "=Aguascalientes", Concentrado!$B$2:$B769,  "="&amp;$A14)</f>
        <v>288</v>
      </c>
      <c r="D14" s="6">
        <f>SUMIFS(Concentrado!E$2:E769, Concentrado!$A$2:$A769, "=Aguascalientes", Concentrado!$B$2:$B769,  "="&amp;$A14)</f>
        <v>0</v>
      </c>
      <c r="E14" s="6">
        <f>SUMIFS(Concentrado!F$2:F769, Concentrado!$A$2:$A769, "=Aguascalientes", Concentrado!$B$2:$B769,  "="&amp;$A14)</f>
        <v>0</v>
      </c>
      <c r="F14" s="6">
        <f>SUMIFS(Concentrado!G$2:G769, Concentrado!$A$2:$A769, "=Aguascalientes", Concentrado!$B$2:$B769,  "="&amp;$A14)</f>
        <v>574</v>
      </c>
    </row>
    <row r="15" spans="1:6" x14ac:dyDescent="0.25">
      <c r="A15" s="5" t="s">
        <v>18</v>
      </c>
      <c r="B15" s="6">
        <f>SUMIFS(Concentrado!C$2:C769, Concentrado!$A$2:$A769, "=Aguascalientes", Concentrado!$B$2:$B769,  "="&amp;$A15)</f>
        <v>214</v>
      </c>
      <c r="C15" s="6">
        <f>SUMIFS(Concentrado!D$2:D769, Concentrado!$A$2:$A769, "=Aguascalientes", Concentrado!$B$2:$B769,  "="&amp;$A15)</f>
        <v>241</v>
      </c>
      <c r="D15" s="6">
        <f>SUMIFS(Concentrado!E$2:E769, Concentrado!$A$2:$A769, "=Aguascalientes", Concentrado!$B$2:$B769,  "="&amp;$A15)</f>
        <v>0</v>
      </c>
      <c r="E15" s="6">
        <f>SUMIFS(Concentrado!F$2:F769, Concentrado!$A$2:$A769, "=Aguascalientes", Concentrado!$B$2:$B769,  "="&amp;$A15)</f>
        <v>0</v>
      </c>
      <c r="F15" s="6">
        <f>SUMIFS(Concentrado!G$2:G769, Concentrado!$A$2:$A769, "=Aguascalientes", Concentrado!$B$2:$B769,  "="&amp;$A15)</f>
        <v>455</v>
      </c>
    </row>
    <row r="16" spans="1:6" x14ac:dyDescent="0.25">
      <c r="A16" s="5" t="s">
        <v>19</v>
      </c>
      <c r="B16" s="6">
        <f>SUMIFS(Concentrado!C$2:C769, Concentrado!$A$2:$A769, "=Aguascalientes", Concentrado!$B$2:$B769,  "="&amp;$A16)</f>
        <v>167</v>
      </c>
      <c r="C16" s="6">
        <f>SUMIFS(Concentrado!D$2:D769, Concentrado!$A$2:$A769, "=Aguascalientes", Concentrado!$B$2:$B769,  "="&amp;$A16)</f>
        <v>177</v>
      </c>
      <c r="D16" s="6">
        <f>SUMIFS(Concentrado!E$2:E769, Concentrado!$A$2:$A769, "=Aguascalientes", Concentrado!$B$2:$B769,  "="&amp;$A16)</f>
        <v>0</v>
      </c>
      <c r="E16" s="6">
        <f>SUMIFS(Concentrado!F$2:F769, Concentrado!$A$2:$A769, "=Aguascalientes", Concentrado!$B$2:$B769,  "="&amp;$A16)</f>
        <v>0</v>
      </c>
      <c r="F16" s="6">
        <f>SUMIFS(Concentrado!G$2:G769, Concentrado!$A$2:$A769, "=Aguascalientes", Concentrado!$B$2:$B769,  "="&amp;$A16)</f>
        <v>344</v>
      </c>
    </row>
    <row r="17" spans="1:6" x14ac:dyDescent="0.25">
      <c r="A17" s="5" t="s">
        <v>20</v>
      </c>
      <c r="B17" s="6">
        <f>SUMIFS(Concentrado!C$2:C769, Concentrado!$A$2:$A769, "=Aguascalientes", Concentrado!$B$2:$B769,  "="&amp;$A17)</f>
        <v>121</v>
      </c>
      <c r="C17" s="6">
        <f>SUMIFS(Concentrado!D$2:D769, Concentrado!$A$2:$A769, "=Aguascalientes", Concentrado!$B$2:$B769,  "="&amp;$A17)</f>
        <v>152</v>
      </c>
      <c r="D17" s="6">
        <f>SUMIFS(Concentrado!E$2:E769, Concentrado!$A$2:$A769, "=Aguascalientes", Concentrado!$B$2:$B769,  "="&amp;$A17)</f>
        <v>0</v>
      </c>
      <c r="E17" s="6">
        <f>SUMIFS(Concentrado!F$2:F769, Concentrado!$A$2:$A769, "=Aguascalientes", Concentrado!$B$2:$B769,  "="&amp;$A17)</f>
        <v>0</v>
      </c>
      <c r="F17" s="6">
        <f>SUMIFS(Concentrado!G$2:G769, Concentrado!$A$2:$A769, "=Aguascalientes", Concentrado!$B$2:$B769,  "="&amp;$A17)</f>
        <v>273</v>
      </c>
    </row>
    <row r="18" spans="1:6" x14ac:dyDescent="0.25">
      <c r="A18" s="5" t="s">
        <v>21</v>
      </c>
      <c r="B18" s="6">
        <f>SUMIFS(Concentrado!C$2:C769, Concentrado!$A$2:$A769, "=Aguascalientes", Concentrado!$B$2:$B769,  "="&amp;$A18)</f>
        <v>91</v>
      </c>
      <c r="C18" s="6">
        <f>SUMIFS(Concentrado!D$2:D769, Concentrado!$A$2:$A769, "=Aguascalientes", Concentrado!$B$2:$B769,  "="&amp;$A18)</f>
        <v>123</v>
      </c>
      <c r="D18" s="6">
        <f>SUMIFS(Concentrado!E$2:E769, Concentrado!$A$2:$A769, "=Aguascalientes", Concentrado!$B$2:$B769,  "="&amp;$A18)</f>
        <v>0</v>
      </c>
      <c r="E18" s="6">
        <f>SUMIFS(Concentrado!F$2:F769, Concentrado!$A$2:$A769, "=Aguascalientes", Concentrado!$B$2:$B769,  "="&amp;$A18)</f>
        <v>0</v>
      </c>
      <c r="F18" s="6">
        <f>SUMIFS(Concentrado!G$2:G769, Concentrado!$A$2:$A769, "=Aguascalientes", Concentrado!$B$2:$B769,  "="&amp;$A18)</f>
        <v>214</v>
      </c>
    </row>
    <row r="19" spans="1:6" x14ac:dyDescent="0.25">
      <c r="A19" s="5" t="s">
        <v>22</v>
      </c>
      <c r="B19" s="6">
        <f>SUMIFS(Concentrado!C$2:C769, Concentrado!$A$2:$A769, "=Aguascalientes", Concentrado!$B$2:$B769,  "="&amp;$A19)</f>
        <v>66</v>
      </c>
      <c r="C19" s="6">
        <f>SUMIFS(Concentrado!D$2:D769, Concentrado!$A$2:$A769, "=Aguascalientes", Concentrado!$B$2:$B769,  "="&amp;$A19)</f>
        <v>81</v>
      </c>
      <c r="D19" s="6">
        <f>SUMIFS(Concentrado!E$2:E769, Concentrado!$A$2:$A769, "=Aguascalientes", Concentrado!$B$2:$B769,  "="&amp;$A19)</f>
        <v>0</v>
      </c>
      <c r="E19" s="6">
        <f>SUMIFS(Concentrado!F$2:F769, Concentrado!$A$2:$A769, "=Aguascalientes", Concentrado!$B$2:$B769,  "="&amp;$A19)</f>
        <v>0</v>
      </c>
      <c r="F19" s="6">
        <f>SUMIFS(Concentrado!G$2:G769, Concentrado!$A$2:$A769, "=Aguascalientes", Concentrado!$B$2:$B769,  "="&amp;$A19)</f>
        <v>147</v>
      </c>
    </row>
    <row r="20" spans="1:6" x14ac:dyDescent="0.25">
      <c r="A20" s="5" t="s">
        <v>23</v>
      </c>
      <c r="B20" s="6">
        <f>SUMIFS(Concentrado!C$2:C769, Concentrado!$A$2:$A769, "=Aguascalientes", Concentrado!$B$2:$B769,  "="&amp;$A20)</f>
        <v>36</v>
      </c>
      <c r="C20" s="6">
        <f>SUMIFS(Concentrado!D$2:D769, Concentrado!$A$2:$A769, "=Aguascalientes", Concentrado!$B$2:$B769,  "="&amp;$A20)</f>
        <v>75</v>
      </c>
      <c r="D20" s="6">
        <f>SUMIFS(Concentrado!E$2:E769, Concentrado!$A$2:$A769, "=Aguascalientes", Concentrado!$B$2:$B769,  "="&amp;$A20)</f>
        <v>0</v>
      </c>
      <c r="E20" s="6">
        <f>SUMIFS(Concentrado!F$2:F769, Concentrado!$A$2:$A769, "=Aguascalientes", Concentrado!$B$2:$B769,  "="&amp;$A20)</f>
        <v>0</v>
      </c>
      <c r="F20" s="6">
        <f>SUMIFS(Concentrado!G$2:G769, Concentrado!$A$2:$A769, "=Aguascalientes", Concentrado!$B$2:$B769,  "="&amp;$A20)</f>
        <v>111</v>
      </c>
    </row>
    <row r="21" spans="1:6" x14ac:dyDescent="0.25">
      <c r="A21" s="5" t="s">
        <v>24</v>
      </c>
      <c r="B21" s="6">
        <f>SUMIFS(Concentrado!C$2:C769, Concentrado!$A$2:$A769, "=Aguascalientes", Concentrado!$B$2:$B769,  "="&amp;$A21)</f>
        <v>18</v>
      </c>
      <c r="C21" s="6">
        <f>SUMIFS(Concentrado!D$2:D769, Concentrado!$A$2:$A769, "=Aguascalientes", Concentrado!$B$2:$B769,  "="&amp;$A21)</f>
        <v>36</v>
      </c>
      <c r="D21" s="6">
        <f>SUMIFS(Concentrado!E$2:E769, Concentrado!$A$2:$A769, "=Aguascalientes", Concentrado!$B$2:$B769,  "="&amp;$A21)</f>
        <v>0</v>
      </c>
      <c r="E21" s="6">
        <f>SUMIFS(Concentrado!F$2:F769, Concentrado!$A$2:$A769, "=Aguascalientes", Concentrado!$B$2:$B769,  "="&amp;$A21)</f>
        <v>0</v>
      </c>
      <c r="F21" s="6">
        <f>SUMIFS(Concentrado!G$2:G769, Concentrado!$A$2:$A769, "=Aguascalientes", Concentrado!$B$2:$B769,  "="&amp;$A21)</f>
        <v>54</v>
      </c>
    </row>
    <row r="22" spans="1:6" x14ac:dyDescent="0.25">
      <c r="A22" s="5" t="s">
        <v>25</v>
      </c>
      <c r="B22" s="6">
        <f>SUMIFS(Concentrado!C$2:C769, Concentrado!$A$2:$A769, "=Aguascalientes", Concentrado!$B$2:$B769,  "="&amp;$A22)</f>
        <v>4</v>
      </c>
      <c r="C22" s="6">
        <f>SUMIFS(Concentrado!D$2:D769, Concentrado!$A$2:$A769, "=Aguascalientes", Concentrado!$B$2:$B769,  "="&amp;$A22)</f>
        <v>8</v>
      </c>
      <c r="D22" s="6">
        <f>SUMIFS(Concentrado!E$2:E769, Concentrado!$A$2:$A769, "=Aguascalientes", Concentrado!$B$2:$B769,  "="&amp;$A22)</f>
        <v>0</v>
      </c>
      <c r="E22" s="6">
        <f>SUMIFS(Concentrado!F$2:F769, Concentrado!$A$2:$A769, "=Aguascalientes", Concentrado!$B$2:$B769,  "="&amp;$A22)</f>
        <v>0</v>
      </c>
      <c r="F22" s="6">
        <f>SUMIFS(Concentrado!G$2:G769, Concentrado!$A$2:$A769, "=Aguascalientes", Concentrado!$B$2:$B769,  "="&amp;$A22)</f>
        <v>12</v>
      </c>
    </row>
    <row r="23" spans="1:6" x14ac:dyDescent="0.25">
      <c r="A23" s="5" t="s">
        <v>34</v>
      </c>
      <c r="B23" s="6">
        <f>SUMIFS(Concentrado!C$2:C769, Concentrado!$A$2:$A769, "=Aguascalientes", Concentrado!$B$2:$B769,  "="&amp;$A23)</f>
        <v>0</v>
      </c>
      <c r="C23" s="6">
        <f>SUMIFS(Concentrado!D$2:D769, Concentrado!$A$2:$A769, "=Aguascalientes", Concentrado!$B$2:$B769,  "="&amp;$A23)</f>
        <v>0</v>
      </c>
      <c r="D23" s="6">
        <f>SUMIFS(Concentrado!E$2:E769, Concentrado!$A$2:$A769, "=Aguascalientes", Concentrado!$B$2:$B769,  "="&amp;$A23)</f>
        <v>0</v>
      </c>
      <c r="E23" s="6">
        <f>SUMIFS(Concentrado!F$2:F769, Concentrado!$A$2:$A769, "=Aguascalientes", Concentrado!$B$2:$B769,  "="&amp;$A23)</f>
        <v>0</v>
      </c>
      <c r="F23" s="6">
        <f>SUMIFS(Concentrado!G$2:G769, Concentrado!$A$2:$A769, "=Aguascalientes",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"=Aguascalientes", Concentrado!$B$2:$B769,  "="&amp;$A24)</f>
        <v>0</v>
      </c>
      <c r="C24" s="6">
        <f>SUMIFS(Concentrado!D$2:D769, Concentrado!$A$2:$A769, "=Aguascalientes", Concentrado!$B$2:$B769,  "="&amp;$A24)</f>
        <v>0</v>
      </c>
      <c r="D24" s="6">
        <f>SUMIFS(Concentrado!E$2:E769, Concentrado!$A$2:$A769, "=Aguascalientes", Concentrado!$B$2:$B769,  "="&amp;$A24)</f>
        <v>0</v>
      </c>
      <c r="E24" s="6">
        <f>SUMIFS(Concentrado!F$2:F769, Concentrado!$A$2:$A769, "=Aguascalientes", Concentrado!$B$2:$B769,  "="&amp;$A24)</f>
        <v>0</v>
      </c>
      <c r="F24" s="6">
        <f>SUMIFS(Concentrado!G$2:G769, Concentrado!$A$2:$A769, "=Aguascalientes", Concentrado!$B$2:$B769,  "="&amp;$A24)</f>
        <v>0</v>
      </c>
    </row>
    <row r="25" spans="1:6" x14ac:dyDescent="0.25">
      <c r="A25" s="7" t="s">
        <v>28</v>
      </c>
      <c r="B25" s="8">
        <f>SUMIFS(Concentrado!C$2:C769, Concentrado!$A$2:$A769, "=Aguascalientes", Concentrado!$B$2:$B769,  "="&amp;$A25)</f>
        <v>11613</v>
      </c>
      <c r="C25" s="8">
        <f>SUMIFS(Concentrado!D$2:D769, Concentrado!$A$2:$A769, "=Aguascalientes", Concentrado!$B$2:$B769,  "="&amp;$A25)</f>
        <v>7518</v>
      </c>
      <c r="D25" s="8">
        <f>SUMIFS(Concentrado!E$2:E769, Concentrado!$A$2:$A769, "=Aguascalientes", Concentrado!$B$2:$B769,  "="&amp;$A25)</f>
        <v>0</v>
      </c>
      <c r="E25" s="8">
        <f>SUMIFS(Concentrado!F$2:F769, Concentrado!$A$2:$A769, "=Aguascalientes", Concentrado!$B$2:$B769,  "="&amp;$A25)</f>
        <v>0</v>
      </c>
      <c r="F25" s="8">
        <f>SUMIFS(Concentrado!G$2:G769, Concentrado!$A$2:$A769, "=Aguascalientes", Concentrado!$B$2:$B769,  "="&amp;$A25)</f>
        <v>19131</v>
      </c>
    </row>
  </sheetData>
  <pageMargins left="0.7" right="0.7" top="0.75" bottom="0.75" header="0.3" footer="0.3"/>
  <ignoredErrors>
    <ignoredError sqref="B2" formulaRange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"=Tamaulipas", Concentrado!$B$2:$B769,  "="&amp;$A2)</f>
        <v>61</v>
      </c>
      <c r="C2" s="6">
        <f>SUMIFS(Concentrado!D$2:D769, Concentrado!$A$2:$A769, "=Tamaulipas", Concentrado!$B$2:$B769,  "="&amp;$A2)</f>
        <v>60</v>
      </c>
      <c r="D2" s="6">
        <f>SUMIFS(Concentrado!E$2:E769, Concentrado!$A$2:$A769, "=Tamaulipas", Concentrado!$B$2:$B769,  "="&amp;$A2)</f>
        <v>0</v>
      </c>
      <c r="E2" s="6">
        <f>SUMIFS(Concentrado!F$2:F769, Concentrado!$A$2:$A769, "=Tamaulipas", Concentrado!$B$2:$B769,  "="&amp;$A2)</f>
        <v>0</v>
      </c>
      <c r="F2" s="6">
        <f>SUMIFS(Concentrado!G$2:G769, Concentrado!$A$2:$A769, "=Tamaulipas", Concentrado!$B$2:$B769,  "="&amp;$A2)</f>
        <v>121</v>
      </c>
    </row>
    <row r="3" spans="1:6" x14ac:dyDescent="0.25">
      <c r="A3" s="5" t="s">
        <v>6</v>
      </c>
      <c r="B3" s="6">
        <f>SUMIFS(Concentrado!C$2:C769, Concentrado!$A$2:$A769, "=Tamaulipas", Concentrado!$B$2:$B769,  "="&amp;$A3)</f>
        <v>374</v>
      </c>
      <c r="C3" s="6">
        <f>SUMIFS(Concentrado!D$2:D769, Concentrado!$A$2:$A769, "=Tamaulipas", Concentrado!$B$2:$B769,  "="&amp;$A3)</f>
        <v>253</v>
      </c>
      <c r="D3" s="6">
        <f>SUMIFS(Concentrado!E$2:E769, Concentrado!$A$2:$A769, "=Tamaulipas", Concentrado!$B$2:$B769,  "="&amp;$A3)</f>
        <v>0</v>
      </c>
      <c r="E3" s="6">
        <f>SUMIFS(Concentrado!F$2:F769, Concentrado!$A$2:$A769, "=Tamaulipas", Concentrado!$B$2:$B769,  "="&amp;$A3)</f>
        <v>0</v>
      </c>
      <c r="F3" s="6">
        <f>SUMIFS(Concentrado!G$2:G769, Concentrado!$A$2:$A769, "=Tamaulipas", Concentrado!$B$2:$B769,  "="&amp;$A3)</f>
        <v>627</v>
      </c>
    </row>
    <row r="4" spans="1:6" x14ac:dyDescent="0.25">
      <c r="A4" s="5" t="s">
        <v>15</v>
      </c>
      <c r="B4" s="6">
        <f>SUMIFS(Concentrado!C$2:C769, Concentrado!$A$2:$A769, "=Tamaulipas", Concentrado!$B$2:$B769,  "="&amp;$A4)</f>
        <v>427</v>
      </c>
      <c r="C4" s="6">
        <f>SUMIFS(Concentrado!D$2:D769, Concentrado!$A$2:$A769, "=Tamaulipas", Concentrado!$B$2:$B769,  "="&amp;$A4)</f>
        <v>289</v>
      </c>
      <c r="D4" s="6">
        <f>SUMIFS(Concentrado!E$2:E769, Concentrado!$A$2:$A769, "=Tamaulipas", Concentrado!$B$2:$B769,  "="&amp;$A4)</f>
        <v>0</v>
      </c>
      <c r="E4" s="6">
        <f>SUMIFS(Concentrado!F$2:F769, Concentrado!$A$2:$A769, "=Tamaulipas", Concentrado!$B$2:$B769,  "="&amp;$A4)</f>
        <v>1</v>
      </c>
      <c r="F4" s="6">
        <f>SUMIFS(Concentrado!G$2:G769, Concentrado!$A$2:$A769, "=Tamaulipas", Concentrado!$B$2:$B769,  "="&amp;$A4)</f>
        <v>717</v>
      </c>
    </row>
    <row r="5" spans="1:6" x14ac:dyDescent="0.25">
      <c r="A5" s="5" t="s">
        <v>7</v>
      </c>
      <c r="B5" s="6">
        <f>SUMIFS(Concentrado!C$2:C769, Concentrado!$A$2:$A769, "=Tamaulipas", Concentrado!$B$2:$B769,  "="&amp;$A5)</f>
        <v>467</v>
      </c>
      <c r="C5" s="6">
        <f>SUMIFS(Concentrado!D$2:D769, Concentrado!$A$2:$A769, "=Tamaulipas", Concentrado!$B$2:$B769,  "="&amp;$A5)</f>
        <v>283</v>
      </c>
      <c r="D5" s="6">
        <f>SUMIFS(Concentrado!E$2:E769, Concentrado!$A$2:$A769, "=Tamaulipas", Concentrado!$B$2:$B769,  "="&amp;$A5)</f>
        <v>0</v>
      </c>
      <c r="E5" s="6">
        <f>SUMIFS(Concentrado!F$2:F769, Concentrado!$A$2:$A769, "=Tamaulipas", Concentrado!$B$2:$B769,  "="&amp;$A5)</f>
        <v>0</v>
      </c>
      <c r="F5" s="6">
        <f>SUMIFS(Concentrado!G$2:G769, Concentrado!$A$2:$A769, "=Tamaulipas", Concentrado!$B$2:$B769,  "="&amp;$A5)</f>
        <v>750</v>
      </c>
    </row>
    <row r="6" spans="1:6" x14ac:dyDescent="0.25">
      <c r="A6" s="5" t="s">
        <v>8</v>
      </c>
      <c r="B6" s="6">
        <f>SUMIFS(Concentrado!C$2:C769, Concentrado!$A$2:$A769, "=Tamaulipas", Concentrado!$B$2:$B769,  "="&amp;$A6)</f>
        <v>535</v>
      </c>
      <c r="C6" s="6">
        <f>SUMIFS(Concentrado!D$2:D769, Concentrado!$A$2:$A769, "=Tamaulipas", Concentrado!$B$2:$B769,  "="&amp;$A6)</f>
        <v>742</v>
      </c>
      <c r="D6" s="6">
        <f>SUMIFS(Concentrado!E$2:E769, Concentrado!$A$2:$A769, "=Tamaulipas", Concentrado!$B$2:$B769,  "="&amp;$A6)</f>
        <v>0</v>
      </c>
      <c r="E6" s="6">
        <f>SUMIFS(Concentrado!F$2:F769, Concentrado!$A$2:$A769, "=Tamaulipas", Concentrado!$B$2:$B769,  "="&amp;$A6)</f>
        <v>0</v>
      </c>
      <c r="F6" s="6">
        <f>SUMIFS(Concentrado!G$2:G769, Concentrado!$A$2:$A769, "=Tamaulipas", Concentrado!$B$2:$B769,  "="&amp;$A6)</f>
        <v>1277</v>
      </c>
    </row>
    <row r="7" spans="1:6" x14ac:dyDescent="0.25">
      <c r="A7" s="5" t="s">
        <v>9</v>
      </c>
      <c r="B7" s="6">
        <f>SUMIFS(Concentrado!C$2:C769, Concentrado!$A$2:$A769, "=Tamaulipas", Concentrado!$B$2:$B769,  "="&amp;$A7)</f>
        <v>412</v>
      </c>
      <c r="C7" s="6">
        <f>SUMIFS(Concentrado!D$2:D769, Concentrado!$A$2:$A769, "=Tamaulipas", Concentrado!$B$2:$B769,  "="&amp;$A7)</f>
        <v>608</v>
      </c>
      <c r="D7" s="6">
        <f>SUMIFS(Concentrado!E$2:E769, Concentrado!$A$2:$A769, "=Tamaulipas", Concentrado!$B$2:$B769,  "="&amp;$A7)</f>
        <v>0</v>
      </c>
      <c r="E7" s="6">
        <f>SUMIFS(Concentrado!F$2:F769, Concentrado!$A$2:$A769, "=Tamaulipas", Concentrado!$B$2:$B769,  "="&amp;$A7)</f>
        <v>1</v>
      </c>
      <c r="F7" s="6">
        <f>SUMIFS(Concentrado!G$2:G769, Concentrado!$A$2:$A769, "=Tamaulipas", Concentrado!$B$2:$B769,  "="&amp;$A7)</f>
        <v>1021</v>
      </c>
    </row>
    <row r="8" spans="1:6" x14ac:dyDescent="0.25">
      <c r="A8" s="5" t="s">
        <v>10</v>
      </c>
      <c r="B8" s="6">
        <f>SUMIFS(Concentrado!C$2:C769, Concentrado!$A$2:$A769, "=Tamaulipas", Concentrado!$B$2:$B769,  "="&amp;$A8)</f>
        <v>272</v>
      </c>
      <c r="C8" s="6">
        <f>SUMIFS(Concentrado!D$2:D769, Concentrado!$A$2:$A769, "=Tamaulipas", Concentrado!$B$2:$B769,  "="&amp;$A8)</f>
        <v>542</v>
      </c>
      <c r="D8" s="6">
        <f>SUMIFS(Concentrado!E$2:E769, Concentrado!$A$2:$A769, "=Tamaulipas", Concentrado!$B$2:$B769,  "="&amp;$A8)</f>
        <v>0</v>
      </c>
      <c r="E8" s="6">
        <f>SUMIFS(Concentrado!F$2:F769, Concentrado!$A$2:$A769, "=Tamaulipas", Concentrado!$B$2:$B769,  "="&amp;$A8)</f>
        <v>0</v>
      </c>
      <c r="F8" s="6">
        <f>SUMIFS(Concentrado!G$2:G769, Concentrado!$A$2:$A769, "=Tamaulipas", Concentrado!$B$2:$B769,  "="&amp;$A8)</f>
        <v>814</v>
      </c>
    </row>
    <row r="9" spans="1:6" x14ac:dyDescent="0.25">
      <c r="A9" s="5" t="s">
        <v>11</v>
      </c>
      <c r="B9" s="6">
        <f>SUMIFS(Concentrado!C$2:C769, Concentrado!$A$2:$A769, "=Tamaulipas", Concentrado!$B$2:$B769,  "="&amp;$A9)</f>
        <v>228</v>
      </c>
      <c r="C9" s="6">
        <f>SUMIFS(Concentrado!D$2:D769, Concentrado!$A$2:$A769, "=Tamaulipas", Concentrado!$B$2:$B769,  "="&amp;$A9)</f>
        <v>384</v>
      </c>
      <c r="D9" s="6">
        <f>SUMIFS(Concentrado!E$2:E769, Concentrado!$A$2:$A769, "=Tamaulipas", Concentrado!$B$2:$B769,  "="&amp;$A9)</f>
        <v>0</v>
      </c>
      <c r="E9" s="6">
        <f>SUMIFS(Concentrado!F$2:F769, Concentrado!$A$2:$A769, "=Tamaulipas", Concentrado!$B$2:$B769,  "="&amp;$A9)</f>
        <v>0</v>
      </c>
      <c r="F9" s="6">
        <f>SUMIFS(Concentrado!G$2:G769, Concentrado!$A$2:$A769, "=Tamaulipas", Concentrado!$B$2:$B769,  "="&amp;$A9)</f>
        <v>612</v>
      </c>
    </row>
    <row r="10" spans="1:6" x14ac:dyDescent="0.25">
      <c r="A10" s="5" t="s">
        <v>12</v>
      </c>
      <c r="B10" s="6">
        <f>SUMIFS(Concentrado!C$2:C769, Concentrado!$A$2:$A769, "=Tamaulipas", Concentrado!$B$2:$B769,  "="&amp;$A10)</f>
        <v>231</v>
      </c>
      <c r="C10" s="6">
        <f>SUMIFS(Concentrado!D$2:D769, Concentrado!$A$2:$A769, "=Tamaulipas", Concentrado!$B$2:$B769,  "="&amp;$A10)</f>
        <v>384</v>
      </c>
      <c r="D10" s="6">
        <f>SUMIFS(Concentrado!E$2:E769, Concentrado!$A$2:$A769, "=Tamaulipas", Concentrado!$B$2:$B769,  "="&amp;$A10)</f>
        <v>0</v>
      </c>
      <c r="E10" s="6">
        <f>SUMIFS(Concentrado!F$2:F769, Concentrado!$A$2:$A769, "=Tamaulipas", Concentrado!$B$2:$B769,  "="&amp;$A10)</f>
        <v>0</v>
      </c>
      <c r="F10" s="6">
        <f>SUMIFS(Concentrado!G$2:G769, Concentrado!$A$2:$A769, "=Tamaulipas", Concentrado!$B$2:$B769,  "="&amp;$A10)</f>
        <v>615</v>
      </c>
    </row>
    <row r="11" spans="1:6" x14ac:dyDescent="0.25">
      <c r="A11" s="5" t="s">
        <v>13</v>
      </c>
      <c r="B11" s="6">
        <f>SUMIFS(Concentrado!C$2:C769, Concentrado!$A$2:$A769, "=Tamaulipas", Concentrado!$B$2:$B769,  "="&amp;$A11)</f>
        <v>228</v>
      </c>
      <c r="C11" s="6">
        <f>SUMIFS(Concentrado!D$2:D769, Concentrado!$A$2:$A769, "=Tamaulipas", Concentrado!$B$2:$B769,  "="&amp;$A11)</f>
        <v>278</v>
      </c>
      <c r="D11" s="6">
        <f>SUMIFS(Concentrado!E$2:E769, Concentrado!$A$2:$A769, "=Tamaulipas", Concentrado!$B$2:$B769,  "="&amp;$A11)</f>
        <v>0</v>
      </c>
      <c r="E11" s="6">
        <f>SUMIFS(Concentrado!F$2:F769, Concentrado!$A$2:$A769, "=Tamaulipas", Concentrado!$B$2:$B769,  "="&amp;$A11)</f>
        <v>0</v>
      </c>
      <c r="F11" s="6">
        <f>SUMIFS(Concentrado!G$2:G769, Concentrado!$A$2:$A769, "=Tamaulipas", Concentrado!$B$2:$B769,  "="&amp;$A11)</f>
        <v>506</v>
      </c>
    </row>
    <row r="12" spans="1:6" x14ac:dyDescent="0.25">
      <c r="A12" s="5" t="s">
        <v>14</v>
      </c>
      <c r="B12" s="6">
        <f>SUMIFS(Concentrado!C$2:C769, Concentrado!$A$2:$A769, "=Tamaulipas", Concentrado!$B$2:$B769,  "="&amp;$A12)</f>
        <v>218</v>
      </c>
      <c r="C12" s="6">
        <f>SUMIFS(Concentrado!D$2:D769, Concentrado!$A$2:$A769, "=Tamaulipas", Concentrado!$B$2:$B769,  "="&amp;$A12)</f>
        <v>270</v>
      </c>
      <c r="D12" s="6">
        <f>SUMIFS(Concentrado!E$2:E769, Concentrado!$A$2:$A769, "=Tamaulipas", Concentrado!$B$2:$B769,  "="&amp;$A12)</f>
        <v>0</v>
      </c>
      <c r="E12" s="6">
        <f>SUMIFS(Concentrado!F$2:F769, Concentrado!$A$2:$A769, "=Tamaulipas", Concentrado!$B$2:$B769,  "="&amp;$A12)</f>
        <v>0</v>
      </c>
      <c r="F12" s="6">
        <f>SUMIFS(Concentrado!G$2:G769, Concentrado!$A$2:$A769, "=Tamaulipas", Concentrado!$B$2:$B769,  "="&amp;$A12)</f>
        <v>488</v>
      </c>
    </row>
    <row r="13" spans="1:6" x14ac:dyDescent="0.25">
      <c r="A13" s="5" t="s">
        <v>16</v>
      </c>
      <c r="B13" s="6">
        <f>SUMIFS(Concentrado!C$2:C769, Concentrado!$A$2:$A769, "=Tamaulipas", Concentrado!$B$2:$B769,  "="&amp;$A13)</f>
        <v>190</v>
      </c>
      <c r="C13" s="6">
        <f>SUMIFS(Concentrado!D$2:D769, Concentrado!$A$2:$A769, "=Tamaulipas", Concentrado!$B$2:$B769,  "="&amp;$A13)</f>
        <v>237</v>
      </c>
      <c r="D13" s="6">
        <f>SUMIFS(Concentrado!E$2:E769, Concentrado!$A$2:$A769, "=Tamaulipas", Concentrado!$B$2:$B769,  "="&amp;$A13)</f>
        <v>0</v>
      </c>
      <c r="E13" s="6">
        <f>SUMIFS(Concentrado!F$2:F769, Concentrado!$A$2:$A769, "=Tamaulipas", Concentrado!$B$2:$B769,  "="&amp;$A13)</f>
        <v>0</v>
      </c>
      <c r="F13" s="6">
        <f>SUMIFS(Concentrado!G$2:G769, Concentrado!$A$2:$A769, "=Tamaulipas", Concentrado!$B$2:$B769,  "="&amp;$A13)</f>
        <v>427</v>
      </c>
    </row>
    <row r="14" spans="1:6" x14ac:dyDescent="0.25">
      <c r="A14" s="5" t="s">
        <v>17</v>
      </c>
      <c r="B14" s="6">
        <f>SUMIFS(Concentrado!C$2:C769, Concentrado!$A$2:$A769, "=Tamaulipas", Concentrado!$B$2:$B769,  "="&amp;$A14)</f>
        <v>161</v>
      </c>
      <c r="C14" s="6">
        <f>SUMIFS(Concentrado!D$2:D769, Concentrado!$A$2:$A769, "=Tamaulipas", Concentrado!$B$2:$B769,  "="&amp;$A14)</f>
        <v>192</v>
      </c>
      <c r="D14" s="6">
        <f>SUMIFS(Concentrado!E$2:E769, Concentrado!$A$2:$A769, "=Tamaulipas", Concentrado!$B$2:$B769,  "="&amp;$A14)</f>
        <v>0</v>
      </c>
      <c r="E14" s="6">
        <f>SUMIFS(Concentrado!F$2:F769, Concentrado!$A$2:$A769, "=Tamaulipas", Concentrado!$B$2:$B769,  "="&amp;$A14)</f>
        <v>0</v>
      </c>
      <c r="F14" s="6">
        <f>SUMIFS(Concentrado!G$2:G769, Concentrado!$A$2:$A769, "=Tamaulipas", Concentrado!$B$2:$B769,  "="&amp;$A14)</f>
        <v>353</v>
      </c>
    </row>
    <row r="15" spans="1:6" x14ac:dyDescent="0.25">
      <c r="A15" s="5" t="s">
        <v>18</v>
      </c>
      <c r="B15" s="6">
        <f>SUMIFS(Concentrado!C$2:C769, Concentrado!$A$2:$A769, "=Tamaulipas", Concentrado!$B$2:$B769,  "="&amp;$A15)</f>
        <v>100</v>
      </c>
      <c r="C15" s="6">
        <f>SUMIFS(Concentrado!D$2:D769, Concentrado!$A$2:$A769, "=Tamaulipas", Concentrado!$B$2:$B769,  "="&amp;$A15)</f>
        <v>142</v>
      </c>
      <c r="D15" s="6">
        <f>SUMIFS(Concentrado!E$2:E769, Concentrado!$A$2:$A769, "=Tamaulipas", Concentrado!$B$2:$B769,  "="&amp;$A15)</f>
        <v>0</v>
      </c>
      <c r="E15" s="6">
        <f>SUMIFS(Concentrado!F$2:F769, Concentrado!$A$2:$A769, "=Tamaulipas", Concentrado!$B$2:$B769,  "="&amp;$A15)</f>
        <v>0</v>
      </c>
      <c r="F15" s="6">
        <f>SUMIFS(Concentrado!G$2:G769, Concentrado!$A$2:$A769, "=Tamaulipas", Concentrado!$B$2:$B769,  "="&amp;$A15)</f>
        <v>242</v>
      </c>
    </row>
    <row r="16" spans="1:6" x14ac:dyDescent="0.25">
      <c r="A16" s="5" t="s">
        <v>19</v>
      </c>
      <c r="B16" s="6">
        <f>SUMIFS(Concentrado!C$2:C769, Concentrado!$A$2:$A769, "=Tamaulipas", Concentrado!$B$2:$B769,  "="&amp;$A16)</f>
        <v>89</v>
      </c>
      <c r="C16" s="6">
        <f>SUMIFS(Concentrado!D$2:D769, Concentrado!$A$2:$A769, "=Tamaulipas", Concentrado!$B$2:$B769,  "="&amp;$A16)</f>
        <v>125</v>
      </c>
      <c r="D16" s="6">
        <f>SUMIFS(Concentrado!E$2:E769, Concentrado!$A$2:$A769, "=Tamaulipas", Concentrado!$B$2:$B769,  "="&amp;$A16)</f>
        <v>0</v>
      </c>
      <c r="E16" s="6">
        <f>SUMIFS(Concentrado!F$2:F769, Concentrado!$A$2:$A769, "=Tamaulipas", Concentrado!$B$2:$B769,  "="&amp;$A16)</f>
        <v>0</v>
      </c>
      <c r="F16" s="6">
        <f>SUMIFS(Concentrado!G$2:G769, Concentrado!$A$2:$A769, "=Tamaulipas", Concentrado!$B$2:$B769,  "="&amp;$A16)</f>
        <v>214</v>
      </c>
    </row>
    <row r="17" spans="1:6" x14ac:dyDescent="0.25">
      <c r="A17" s="5" t="s">
        <v>20</v>
      </c>
      <c r="B17" s="6">
        <f>SUMIFS(Concentrado!C$2:C769, Concentrado!$A$2:$A769, "=Tamaulipas", Concentrado!$B$2:$B769,  "="&amp;$A17)</f>
        <v>57</v>
      </c>
      <c r="C17" s="6">
        <f>SUMIFS(Concentrado!D$2:D769, Concentrado!$A$2:$A769, "=Tamaulipas", Concentrado!$B$2:$B769,  "="&amp;$A17)</f>
        <v>72</v>
      </c>
      <c r="D17" s="6">
        <f>SUMIFS(Concentrado!E$2:E769, Concentrado!$A$2:$A769, "=Tamaulipas", Concentrado!$B$2:$B769,  "="&amp;$A17)</f>
        <v>0</v>
      </c>
      <c r="E17" s="6">
        <f>SUMIFS(Concentrado!F$2:F769, Concentrado!$A$2:$A769, "=Tamaulipas", Concentrado!$B$2:$B769,  "="&amp;$A17)</f>
        <v>1</v>
      </c>
      <c r="F17" s="6">
        <f>SUMIFS(Concentrado!G$2:G769, Concentrado!$A$2:$A769, "=Tamaulipas", Concentrado!$B$2:$B769,  "="&amp;$A17)</f>
        <v>130</v>
      </c>
    </row>
    <row r="18" spans="1:6" x14ac:dyDescent="0.25">
      <c r="A18" s="5" t="s">
        <v>21</v>
      </c>
      <c r="B18" s="6">
        <f>SUMIFS(Concentrado!C$2:C769, Concentrado!$A$2:$A769, "=Tamaulipas", Concentrado!$B$2:$B769,  "="&amp;$A18)</f>
        <v>40</v>
      </c>
      <c r="C18" s="6">
        <f>SUMIFS(Concentrado!D$2:D769, Concentrado!$A$2:$A769, "=Tamaulipas", Concentrado!$B$2:$B769,  "="&amp;$A18)</f>
        <v>61</v>
      </c>
      <c r="D18" s="6">
        <f>SUMIFS(Concentrado!E$2:E769, Concentrado!$A$2:$A769, "=Tamaulipas", Concentrado!$B$2:$B769,  "="&amp;$A18)</f>
        <v>0</v>
      </c>
      <c r="E18" s="6">
        <f>SUMIFS(Concentrado!F$2:F769, Concentrado!$A$2:$A769, "=Tamaulipas", Concentrado!$B$2:$B769,  "="&amp;$A18)</f>
        <v>0</v>
      </c>
      <c r="F18" s="6">
        <f>SUMIFS(Concentrado!G$2:G769, Concentrado!$A$2:$A769, "=Tamaulipas", Concentrado!$B$2:$B769,  "="&amp;$A18)</f>
        <v>101</v>
      </c>
    </row>
    <row r="19" spans="1:6" x14ac:dyDescent="0.25">
      <c r="A19" s="5" t="s">
        <v>22</v>
      </c>
      <c r="B19" s="6">
        <f>SUMIFS(Concentrado!C$2:C769, Concentrado!$A$2:$A769, "=Tamaulipas", Concentrado!$B$2:$B769,  "="&amp;$A19)</f>
        <v>37</v>
      </c>
      <c r="C19" s="6">
        <f>SUMIFS(Concentrado!D$2:D769, Concentrado!$A$2:$A769, "=Tamaulipas", Concentrado!$B$2:$B769,  "="&amp;$A19)</f>
        <v>55</v>
      </c>
      <c r="D19" s="6">
        <f>SUMIFS(Concentrado!E$2:E769, Concentrado!$A$2:$A769, "=Tamaulipas", Concentrado!$B$2:$B769,  "="&amp;$A19)</f>
        <v>0</v>
      </c>
      <c r="E19" s="6">
        <f>SUMIFS(Concentrado!F$2:F769, Concentrado!$A$2:$A769, "=Tamaulipas", Concentrado!$B$2:$B769,  "="&amp;$A19)</f>
        <v>0</v>
      </c>
      <c r="F19" s="6">
        <f>SUMIFS(Concentrado!G$2:G769, Concentrado!$A$2:$A769, "=Tamaulipas", Concentrado!$B$2:$B769,  "="&amp;$A19)</f>
        <v>92</v>
      </c>
    </row>
    <row r="20" spans="1:6" x14ac:dyDescent="0.25">
      <c r="A20" s="5" t="s">
        <v>23</v>
      </c>
      <c r="B20" s="6">
        <f>SUMIFS(Concentrado!C$2:C769, Concentrado!$A$2:$A769, "=Tamaulipas", Concentrado!$B$2:$B769,  "="&amp;$A20)</f>
        <v>14</v>
      </c>
      <c r="C20" s="6">
        <f>SUMIFS(Concentrado!D$2:D769, Concentrado!$A$2:$A769, "=Tamaulipas", Concentrado!$B$2:$B769,  "="&amp;$A20)</f>
        <v>30</v>
      </c>
      <c r="D20" s="6">
        <f>SUMIFS(Concentrado!E$2:E769, Concentrado!$A$2:$A769, "=Tamaulipas", Concentrado!$B$2:$B769,  "="&amp;$A20)</f>
        <v>0</v>
      </c>
      <c r="E20" s="6">
        <f>SUMIFS(Concentrado!F$2:F769, Concentrado!$A$2:$A769, "=Tamaulipas", Concentrado!$B$2:$B769,  "="&amp;$A20)</f>
        <v>0</v>
      </c>
      <c r="F20" s="6">
        <f>SUMIFS(Concentrado!G$2:G769, Concentrado!$A$2:$A769, "=Tamaulipas", Concentrado!$B$2:$B769,  "="&amp;$A20)</f>
        <v>44</v>
      </c>
    </row>
    <row r="21" spans="1:6" x14ac:dyDescent="0.25">
      <c r="A21" s="5" t="s">
        <v>24</v>
      </c>
      <c r="B21" s="6">
        <f>SUMIFS(Concentrado!C$2:C769, Concentrado!$A$2:$A769, "=Tamaulipas", Concentrado!$B$2:$B769,  "="&amp;$A21)</f>
        <v>12</v>
      </c>
      <c r="C21" s="6">
        <f>SUMIFS(Concentrado!D$2:D769, Concentrado!$A$2:$A769, "=Tamaulipas", Concentrado!$B$2:$B769,  "="&amp;$A21)</f>
        <v>16</v>
      </c>
      <c r="D21" s="6">
        <f>SUMIFS(Concentrado!E$2:E769, Concentrado!$A$2:$A769, "=Tamaulipas", Concentrado!$B$2:$B769,  "="&amp;$A21)</f>
        <v>0</v>
      </c>
      <c r="E21" s="6">
        <f>SUMIFS(Concentrado!F$2:F769, Concentrado!$A$2:$A769, "=Tamaulipas", Concentrado!$B$2:$B769,  "="&amp;$A21)</f>
        <v>0</v>
      </c>
      <c r="F21" s="6">
        <f>SUMIFS(Concentrado!G$2:G769, Concentrado!$A$2:$A769, "=Tamaulipas", Concentrado!$B$2:$B769,  "="&amp;$A21)</f>
        <v>28</v>
      </c>
    </row>
    <row r="22" spans="1:6" x14ac:dyDescent="0.25">
      <c r="A22" s="5" t="s">
        <v>25</v>
      </c>
      <c r="B22" s="6">
        <f>SUMIFS(Concentrado!C$2:C769, Concentrado!$A$2:$A769, "=Tamaulipas", Concentrado!$B$2:$B769,  "="&amp;$A22)</f>
        <v>2</v>
      </c>
      <c r="C22" s="6">
        <f>SUMIFS(Concentrado!D$2:D769, Concentrado!$A$2:$A769, "=Tamaulipas", Concentrado!$B$2:$B769,  "="&amp;$A22)</f>
        <v>3</v>
      </c>
      <c r="D22" s="6">
        <f>SUMIFS(Concentrado!E$2:E769, Concentrado!$A$2:$A769, "=Tamaulipas", Concentrado!$B$2:$B769,  "="&amp;$A22)</f>
        <v>0</v>
      </c>
      <c r="E22" s="6">
        <f>SUMIFS(Concentrado!F$2:F769, Concentrado!$A$2:$A769, "=Tamaulipas", Concentrado!$B$2:$B769,  "="&amp;$A22)</f>
        <v>0</v>
      </c>
      <c r="F22" s="6">
        <f>SUMIFS(Concentrado!G$2:G769, Concentrado!$A$2:$A769, "=Tamaulipas", Concentrado!$B$2:$B769,  "="&amp;$A22)</f>
        <v>5</v>
      </c>
    </row>
    <row r="23" spans="1:6" x14ac:dyDescent="0.25">
      <c r="A23" s="5" t="s">
        <v>34</v>
      </c>
      <c r="B23" s="6">
        <f>SUMIFS(Concentrado!C$2:C769, Concentrado!$A$2:$A769, "=Tamaulipas", Concentrado!$B$2:$B769,  "="&amp;$A23)</f>
        <v>0</v>
      </c>
      <c r="C23" s="6">
        <f>SUMIFS(Concentrado!D$2:D769, Concentrado!$A$2:$A769, "=Tamaulipas", Concentrado!$B$2:$B769,  "="&amp;$A23)</f>
        <v>0</v>
      </c>
      <c r="D23" s="6">
        <f>SUMIFS(Concentrado!E$2:E769, Concentrado!$A$2:$A769, "=Tamaulipas", Concentrado!$B$2:$B769,  "="&amp;$A23)</f>
        <v>0</v>
      </c>
      <c r="E23" s="6">
        <f>SUMIFS(Concentrado!F$2:F769, Concentrado!$A$2:$A769, "=Tamaulipas", Concentrado!$B$2:$B769,  "="&amp;$A23)</f>
        <v>0</v>
      </c>
      <c r="F23" s="6">
        <f>SUMIFS(Concentrado!G$2:G769, Concentrado!$A$2:$A769, "=Tamaulipas",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"=Tamaulipas", Concentrado!$B$2:$B769,  "="&amp;$A24)</f>
        <v>11</v>
      </c>
      <c r="C24" s="6">
        <f>SUMIFS(Concentrado!D$2:D769, Concentrado!$A$2:$A769, "=Tamaulipas", Concentrado!$B$2:$B769,  "="&amp;$A24)</f>
        <v>4</v>
      </c>
      <c r="D24" s="6">
        <f>SUMIFS(Concentrado!E$2:E769, Concentrado!$A$2:$A769, "=Tamaulipas", Concentrado!$B$2:$B769,  "="&amp;$A24)</f>
        <v>0</v>
      </c>
      <c r="E24" s="6">
        <f>SUMIFS(Concentrado!F$2:F769, Concentrado!$A$2:$A769, "=Tamaulipas", Concentrado!$B$2:$B769,  "="&amp;$A24)</f>
        <v>0</v>
      </c>
      <c r="F24" s="6">
        <f>SUMIFS(Concentrado!G$2:G769, Concentrado!$A$2:$A769, "=Tamaulipas", Concentrado!$B$2:$B769,  "="&amp;$A24)</f>
        <v>15</v>
      </c>
    </row>
    <row r="25" spans="1:6" x14ac:dyDescent="0.25">
      <c r="A25" s="7" t="s">
        <v>28</v>
      </c>
      <c r="B25" s="8">
        <f>SUMIFS(Concentrado!C$2:C769, Concentrado!$A$2:$A769, "=Tamaulipas", Concentrado!$B$2:$B769,  "="&amp;$A25)</f>
        <v>4167</v>
      </c>
      <c r="C25" s="8">
        <f>SUMIFS(Concentrado!D$2:D769, Concentrado!$A$2:$A769, "=Tamaulipas", Concentrado!$B$2:$B769,  "="&amp;$A25)</f>
        <v>5036</v>
      </c>
      <c r="D25" s="8">
        <f>SUMIFS(Concentrado!E$2:E769, Concentrado!$A$2:$A769, "=Tamaulipas", Concentrado!$B$2:$B769,  "="&amp;$A25)</f>
        <v>0</v>
      </c>
      <c r="E25" s="8">
        <f>SUMIFS(Concentrado!F$2:F769, Concentrado!$A$2:$A769, "=Tamaulipas", Concentrado!$B$2:$B769,  "="&amp;$A25)</f>
        <v>3</v>
      </c>
      <c r="F25" s="8">
        <f>SUMIFS(Concentrado!G$2:G769, Concentrado!$A$2:$A769, "=Tamaulipas", Concentrado!$B$2:$B769,  "="&amp;$A25)</f>
        <v>9206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"=Tlaxcala", Concentrado!$B$2:$B769,  "="&amp;$A2)</f>
        <v>28</v>
      </c>
      <c r="C2" s="6">
        <f>SUMIFS(Concentrado!D$2:D769, Concentrado!$A$2:$A769, "=Tlaxcala", Concentrado!$B$2:$B769,  "="&amp;$A2)</f>
        <v>10</v>
      </c>
      <c r="D2" s="6">
        <f>SUMIFS(Concentrado!E$2:E769, Concentrado!$A$2:$A769, "=Tlaxcala", Concentrado!$B$2:$B769,  "="&amp;$A2)</f>
        <v>0</v>
      </c>
      <c r="E2" s="6">
        <f>SUMIFS(Concentrado!F$2:F769, Concentrado!$A$2:$A769, "=Tlaxcala", Concentrado!$B$2:$B769,  "="&amp;$A2)</f>
        <v>0</v>
      </c>
      <c r="F2" s="6">
        <f>SUMIFS(Concentrado!G$2:G769, Concentrado!$A$2:$A769, "=Tlaxcala", Concentrado!$B$2:$B769,  "="&amp;$A2)</f>
        <v>38</v>
      </c>
    </row>
    <row r="3" spans="1:6" x14ac:dyDescent="0.25">
      <c r="A3" s="5" t="s">
        <v>6</v>
      </c>
      <c r="B3" s="6">
        <f>SUMIFS(Concentrado!C$2:C769, Concentrado!$A$2:$A769, "=Tlaxcala", Concentrado!$B$2:$B769,  "="&amp;$A3)</f>
        <v>100</v>
      </c>
      <c r="C3" s="6">
        <f>SUMIFS(Concentrado!D$2:D769, Concentrado!$A$2:$A769, "=Tlaxcala", Concentrado!$B$2:$B769,  "="&amp;$A3)</f>
        <v>65</v>
      </c>
      <c r="D3" s="6">
        <f>SUMIFS(Concentrado!E$2:E769, Concentrado!$A$2:$A769, "=Tlaxcala", Concentrado!$B$2:$B769,  "="&amp;$A3)</f>
        <v>0</v>
      </c>
      <c r="E3" s="6">
        <f>SUMIFS(Concentrado!F$2:F769, Concentrado!$A$2:$A769, "=Tlaxcala", Concentrado!$B$2:$B769,  "="&amp;$A3)</f>
        <v>0</v>
      </c>
      <c r="F3" s="6">
        <f>SUMIFS(Concentrado!G$2:G769, Concentrado!$A$2:$A769, "=Tlaxcala", Concentrado!$B$2:$B769,  "="&amp;$A3)</f>
        <v>165</v>
      </c>
    </row>
    <row r="4" spans="1:6" x14ac:dyDescent="0.25">
      <c r="A4" s="5" t="s">
        <v>15</v>
      </c>
      <c r="B4" s="6">
        <f>SUMIFS(Concentrado!C$2:C769, Concentrado!$A$2:$A769, "=Tlaxcala", Concentrado!$B$2:$B769,  "="&amp;$A4)</f>
        <v>129</v>
      </c>
      <c r="C4" s="6">
        <f>SUMIFS(Concentrado!D$2:D769, Concentrado!$A$2:$A769, "=Tlaxcala", Concentrado!$B$2:$B769,  "="&amp;$A4)</f>
        <v>99</v>
      </c>
      <c r="D4" s="6">
        <f>SUMIFS(Concentrado!E$2:E769, Concentrado!$A$2:$A769, "=Tlaxcala", Concentrado!$B$2:$B769,  "="&amp;$A4)</f>
        <v>0</v>
      </c>
      <c r="E4" s="6">
        <f>SUMIFS(Concentrado!F$2:F769, Concentrado!$A$2:$A769, "=Tlaxcala", Concentrado!$B$2:$B769,  "="&amp;$A4)</f>
        <v>0</v>
      </c>
      <c r="F4" s="6">
        <f>SUMIFS(Concentrado!G$2:G769, Concentrado!$A$2:$A769, "=Tlaxcala", Concentrado!$B$2:$B769,  "="&amp;$A4)</f>
        <v>228</v>
      </c>
    </row>
    <row r="5" spans="1:6" x14ac:dyDescent="0.25">
      <c r="A5" s="5" t="s">
        <v>7</v>
      </c>
      <c r="B5" s="6">
        <f>SUMIFS(Concentrado!C$2:C769, Concentrado!$A$2:$A769, "=Tlaxcala", Concentrado!$B$2:$B769,  "="&amp;$A5)</f>
        <v>145</v>
      </c>
      <c r="C5" s="6">
        <f>SUMIFS(Concentrado!D$2:D769, Concentrado!$A$2:$A769, "=Tlaxcala", Concentrado!$B$2:$B769,  "="&amp;$A5)</f>
        <v>132</v>
      </c>
      <c r="D5" s="6">
        <f>SUMIFS(Concentrado!E$2:E769, Concentrado!$A$2:$A769, "=Tlaxcala", Concentrado!$B$2:$B769,  "="&amp;$A5)</f>
        <v>0</v>
      </c>
      <c r="E5" s="6">
        <f>SUMIFS(Concentrado!F$2:F769, Concentrado!$A$2:$A769, "=Tlaxcala", Concentrado!$B$2:$B769,  "="&amp;$A5)</f>
        <v>0</v>
      </c>
      <c r="F5" s="6">
        <f>SUMIFS(Concentrado!G$2:G769, Concentrado!$A$2:$A769, "=Tlaxcala", Concentrado!$B$2:$B769,  "="&amp;$A5)</f>
        <v>277</v>
      </c>
    </row>
    <row r="6" spans="1:6" x14ac:dyDescent="0.25">
      <c r="A6" s="5" t="s">
        <v>8</v>
      </c>
      <c r="B6" s="6">
        <f>SUMIFS(Concentrado!C$2:C769, Concentrado!$A$2:$A769, "=Tlaxcala", Concentrado!$B$2:$B769,  "="&amp;$A6)</f>
        <v>213</v>
      </c>
      <c r="C6" s="6">
        <f>SUMIFS(Concentrado!D$2:D769, Concentrado!$A$2:$A769, "=Tlaxcala", Concentrado!$B$2:$B769,  "="&amp;$A6)</f>
        <v>249</v>
      </c>
      <c r="D6" s="6">
        <f>SUMIFS(Concentrado!E$2:E769, Concentrado!$A$2:$A769, "=Tlaxcala", Concentrado!$B$2:$B769,  "="&amp;$A6)</f>
        <v>0</v>
      </c>
      <c r="E6" s="6">
        <f>SUMIFS(Concentrado!F$2:F769, Concentrado!$A$2:$A769, "=Tlaxcala", Concentrado!$B$2:$B769,  "="&amp;$A6)</f>
        <v>0</v>
      </c>
      <c r="F6" s="6">
        <f>SUMIFS(Concentrado!G$2:G769, Concentrado!$A$2:$A769, "=Tlaxcala", Concentrado!$B$2:$B769,  "="&amp;$A6)</f>
        <v>462</v>
      </c>
    </row>
    <row r="7" spans="1:6" x14ac:dyDescent="0.25">
      <c r="A7" s="5" t="s">
        <v>9</v>
      </c>
      <c r="B7" s="6">
        <f>SUMIFS(Concentrado!C$2:C769, Concentrado!$A$2:$A769, "=Tlaxcala", Concentrado!$B$2:$B769,  "="&amp;$A7)</f>
        <v>289</v>
      </c>
      <c r="C7" s="6">
        <f>SUMIFS(Concentrado!D$2:D769, Concentrado!$A$2:$A769, "=Tlaxcala", Concentrado!$B$2:$B769,  "="&amp;$A7)</f>
        <v>204</v>
      </c>
      <c r="D7" s="6">
        <f>SUMIFS(Concentrado!E$2:E769, Concentrado!$A$2:$A769, "=Tlaxcala", Concentrado!$B$2:$B769,  "="&amp;$A7)</f>
        <v>0</v>
      </c>
      <c r="E7" s="6">
        <f>SUMIFS(Concentrado!F$2:F769, Concentrado!$A$2:$A769, "=Tlaxcala", Concentrado!$B$2:$B769,  "="&amp;$A7)</f>
        <v>0</v>
      </c>
      <c r="F7" s="6">
        <f>SUMIFS(Concentrado!G$2:G769, Concentrado!$A$2:$A769, "=Tlaxcala", Concentrado!$B$2:$B769,  "="&amp;$A7)</f>
        <v>493</v>
      </c>
    </row>
    <row r="8" spans="1:6" x14ac:dyDescent="0.25">
      <c r="A8" s="5" t="s">
        <v>10</v>
      </c>
      <c r="B8" s="6">
        <f>SUMIFS(Concentrado!C$2:C769, Concentrado!$A$2:$A769, "=Tlaxcala", Concentrado!$B$2:$B769,  "="&amp;$A8)</f>
        <v>210</v>
      </c>
      <c r="C8" s="6">
        <f>SUMIFS(Concentrado!D$2:D769, Concentrado!$A$2:$A769, "=Tlaxcala", Concentrado!$B$2:$B769,  "="&amp;$A8)</f>
        <v>197</v>
      </c>
      <c r="D8" s="6">
        <f>SUMIFS(Concentrado!E$2:E769, Concentrado!$A$2:$A769, "=Tlaxcala", Concentrado!$B$2:$B769,  "="&amp;$A8)</f>
        <v>0</v>
      </c>
      <c r="E8" s="6">
        <f>SUMIFS(Concentrado!F$2:F769, Concentrado!$A$2:$A769, "=Tlaxcala", Concentrado!$B$2:$B769,  "="&amp;$A8)</f>
        <v>0</v>
      </c>
      <c r="F8" s="6">
        <f>SUMIFS(Concentrado!G$2:G769, Concentrado!$A$2:$A769, "=Tlaxcala", Concentrado!$B$2:$B769,  "="&amp;$A8)</f>
        <v>407</v>
      </c>
    </row>
    <row r="9" spans="1:6" x14ac:dyDescent="0.25">
      <c r="A9" s="5" t="s">
        <v>11</v>
      </c>
      <c r="B9" s="6">
        <f>SUMIFS(Concentrado!C$2:C769, Concentrado!$A$2:$A769, "=Tlaxcala", Concentrado!$B$2:$B769,  "="&amp;$A9)</f>
        <v>139</v>
      </c>
      <c r="C9" s="6">
        <f>SUMIFS(Concentrado!D$2:D769, Concentrado!$A$2:$A769, "=Tlaxcala", Concentrado!$B$2:$B769,  "="&amp;$A9)</f>
        <v>134</v>
      </c>
      <c r="D9" s="6">
        <f>SUMIFS(Concentrado!E$2:E769, Concentrado!$A$2:$A769, "=Tlaxcala", Concentrado!$B$2:$B769,  "="&amp;$A9)</f>
        <v>0</v>
      </c>
      <c r="E9" s="6">
        <f>SUMIFS(Concentrado!F$2:F769, Concentrado!$A$2:$A769, "=Tlaxcala", Concentrado!$B$2:$B769,  "="&amp;$A9)</f>
        <v>1</v>
      </c>
      <c r="F9" s="6">
        <f>SUMIFS(Concentrado!G$2:G769, Concentrado!$A$2:$A769, "=Tlaxcala", Concentrado!$B$2:$B769,  "="&amp;$A9)</f>
        <v>274</v>
      </c>
    </row>
    <row r="10" spans="1:6" x14ac:dyDescent="0.25">
      <c r="A10" s="5" t="s">
        <v>12</v>
      </c>
      <c r="B10" s="6">
        <f>SUMIFS(Concentrado!C$2:C769, Concentrado!$A$2:$A769, "=Tlaxcala", Concentrado!$B$2:$B769,  "="&amp;$A10)</f>
        <v>135</v>
      </c>
      <c r="C10" s="6">
        <f>SUMIFS(Concentrado!D$2:D769, Concentrado!$A$2:$A769, "=Tlaxcala", Concentrado!$B$2:$B769,  "="&amp;$A10)</f>
        <v>148</v>
      </c>
      <c r="D10" s="6">
        <f>SUMIFS(Concentrado!E$2:E769, Concentrado!$A$2:$A769, "=Tlaxcala", Concentrado!$B$2:$B769,  "="&amp;$A10)</f>
        <v>0</v>
      </c>
      <c r="E10" s="6">
        <f>SUMIFS(Concentrado!F$2:F769, Concentrado!$A$2:$A769, "=Tlaxcala", Concentrado!$B$2:$B769,  "="&amp;$A10)</f>
        <v>0</v>
      </c>
      <c r="F10" s="6">
        <f>SUMIFS(Concentrado!G$2:G769, Concentrado!$A$2:$A769, "=Tlaxcala", Concentrado!$B$2:$B769,  "="&amp;$A10)</f>
        <v>283</v>
      </c>
    </row>
    <row r="11" spans="1:6" x14ac:dyDescent="0.25">
      <c r="A11" s="5" t="s">
        <v>13</v>
      </c>
      <c r="B11" s="6">
        <f>SUMIFS(Concentrado!C$2:C769, Concentrado!$A$2:$A769, "=Tlaxcala", Concentrado!$B$2:$B769,  "="&amp;$A11)</f>
        <v>123</v>
      </c>
      <c r="C11" s="6">
        <f>SUMIFS(Concentrado!D$2:D769, Concentrado!$A$2:$A769, "=Tlaxcala", Concentrado!$B$2:$B769,  "="&amp;$A11)</f>
        <v>128</v>
      </c>
      <c r="D11" s="6">
        <f>SUMIFS(Concentrado!E$2:E769, Concentrado!$A$2:$A769, "=Tlaxcala", Concentrado!$B$2:$B769,  "="&amp;$A11)</f>
        <v>0</v>
      </c>
      <c r="E11" s="6">
        <f>SUMIFS(Concentrado!F$2:F769, Concentrado!$A$2:$A769, "=Tlaxcala", Concentrado!$B$2:$B769,  "="&amp;$A11)</f>
        <v>0</v>
      </c>
      <c r="F11" s="6">
        <f>SUMIFS(Concentrado!G$2:G769, Concentrado!$A$2:$A769, "=Tlaxcala", Concentrado!$B$2:$B769,  "="&amp;$A11)</f>
        <v>251</v>
      </c>
    </row>
    <row r="12" spans="1:6" x14ac:dyDescent="0.25">
      <c r="A12" s="5" t="s">
        <v>14</v>
      </c>
      <c r="B12" s="6">
        <f>SUMIFS(Concentrado!C$2:C769, Concentrado!$A$2:$A769, "=Tlaxcala", Concentrado!$B$2:$B769,  "="&amp;$A12)</f>
        <v>90</v>
      </c>
      <c r="C12" s="6">
        <f>SUMIFS(Concentrado!D$2:D769, Concentrado!$A$2:$A769, "=Tlaxcala", Concentrado!$B$2:$B769,  "="&amp;$A12)</f>
        <v>96</v>
      </c>
      <c r="D12" s="6">
        <f>SUMIFS(Concentrado!E$2:E769, Concentrado!$A$2:$A769, "=Tlaxcala", Concentrado!$B$2:$B769,  "="&amp;$A12)</f>
        <v>0</v>
      </c>
      <c r="E12" s="6">
        <f>SUMIFS(Concentrado!F$2:F769, Concentrado!$A$2:$A769, "=Tlaxcala", Concentrado!$B$2:$B769,  "="&amp;$A12)</f>
        <v>0</v>
      </c>
      <c r="F12" s="6">
        <f>SUMIFS(Concentrado!G$2:G769, Concentrado!$A$2:$A769, "=Tlaxcala", Concentrado!$B$2:$B769,  "="&amp;$A12)</f>
        <v>186</v>
      </c>
    </row>
    <row r="13" spans="1:6" x14ac:dyDescent="0.25">
      <c r="A13" s="5" t="s">
        <v>16</v>
      </c>
      <c r="B13" s="6">
        <f>SUMIFS(Concentrado!C$2:C769, Concentrado!$A$2:$A769, "=Tlaxcala", Concentrado!$B$2:$B769,  "="&amp;$A13)</f>
        <v>88</v>
      </c>
      <c r="C13" s="6">
        <f>SUMIFS(Concentrado!D$2:D769, Concentrado!$A$2:$A769, "=Tlaxcala", Concentrado!$B$2:$B769,  "="&amp;$A13)</f>
        <v>90</v>
      </c>
      <c r="D13" s="6">
        <f>SUMIFS(Concentrado!E$2:E769, Concentrado!$A$2:$A769, "=Tlaxcala", Concentrado!$B$2:$B769,  "="&amp;$A13)</f>
        <v>0</v>
      </c>
      <c r="E13" s="6">
        <f>SUMIFS(Concentrado!F$2:F769, Concentrado!$A$2:$A769, "=Tlaxcala", Concentrado!$B$2:$B769,  "="&amp;$A13)</f>
        <v>0</v>
      </c>
      <c r="F13" s="6">
        <f>SUMIFS(Concentrado!G$2:G769, Concentrado!$A$2:$A769, "=Tlaxcala", Concentrado!$B$2:$B769,  "="&amp;$A13)</f>
        <v>178</v>
      </c>
    </row>
    <row r="14" spans="1:6" x14ac:dyDescent="0.25">
      <c r="A14" s="5" t="s">
        <v>17</v>
      </c>
      <c r="B14" s="6">
        <f>SUMIFS(Concentrado!C$2:C769, Concentrado!$A$2:$A769, "=Tlaxcala", Concentrado!$B$2:$B769,  "="&amp;$A14)</f>
        <v>70</v>
      </c>
      <c r="C14" s="6">
        <f>SUMIFS(Concentrado!D$2:D769, Concentrado!$A$2:$A769, "=Tlaxcala", Concentrado!$B$2:$B769,  "="&amp;$A14)</f>
        <v>76</v>
      </c>
      <c r="D14" s="6">
        <f>SUMIFS(Concentrado!E$2:E769, Concentrado!$A$2:$A769, "=Tlaxcala", Concentrado!$B$2:$B769,  "="&amp;$A14)</f>
        <v>0</v>
      </c>
      <c r="E14" s="6">
        <f>SUMIFS(Concentrado!F$2:F769, Concentrado!$A$2:$A769, "=Tlaxcala", Concentrado!$B$2:$B769,  "="&amp;$A14)</f>
        <v>0</v>
      </c>
      <c r="F14" s="6">
        <f>SUMIFS(Concentrado!G$2:G769, Concentrado!$A$2:$A769, "=Tlaxcala", Concentrado!$B$2:$B769,  "="&amp;$A14)</f>
        <v>146</v>
      </c>
    </row>
    <row r="15" spans="1:6" x14ac:dyDescent="0.25">
      <c r="A15" s="5" t="s">
        <v>18</v>
      </c>
      <c r="B15" s="6">
        <f>SUMIFS(Concentrado!C$2:C769, Concentrado!$A$2:$A769, "=Tlaxcala", Concentrado!$B$2:$B769,  "="&amp;$A15)</f>
        <v>56</v>
      </c>
      <c r="C15" s="6">
        <f>SUMIFS(Concentrado!D$2:D769, Concentrado!$A$2:$A769, "=Tlaxcala", Concentrado!$B$2:$B769,  "="&amp;$A15)</f>
        <v>60</v>
      </c>
      <c r="D15" s="6">
        <f>SUMIFS(Concentrado!E$2:E769, Concentrado!$A$2:$A769, "=Tlaxcala", Concentrado!$B$2:$B769,  "="&amp;$A15)</f>
        <v>0</v>
      </c>
      <c r="E15" s="6">
        <f>SUMIFS(Concentrado!F$2:F769, Concentrado!$A$2:$A769, "=Tlaxcala", Concentrado!$B$2:$B769,  "="&amp;$A15)</f>
        <v>0</v>
      </c>
      <c r="F15" s="6">
        <f>SUMIFS(Concentrado!G$2:G769, Concentrado!$A$2:$A769, "=Tlaxcala", Concentrado!$B$2:$B769,  "="&amp;$A15)</f>
        <v>116</v>
      </c>
    </row>
    <row r="16" spans="1:6" x14ac:dyDescent="0.25">
      <c r="A16" s="5" t="s">
        <v>19</v>
      </c>
      <c r="B16" s="6">
        <f>SUMIFS(Concentrado!C$2:C769, Concentrado!$A$2:$A769, "=Tlaxcala", Concentrado!$B$2:$B769,  "="&amp;$A16)</f>
        <v>49</v>
      </c>
      <c r="C16" s="6">
        <f>SUMIFS(Concentrado!D$2:D769, Concentrado!$A$2:$A769, "=Tlaxcala", Concentrado!$B$2:$B769,  "="&amp;$A16)</f>
        <v>40</v>
      </c>
      <c r="D16" s="6">
        <f>SUMIFS(Concentrado!E$2:E769, Concentrado!$A$2:$A769, "=Tlaxcala", Concentrado!$B$2:$B769,  "="&amp;$A16)</f>
        <v>0</v>
      </c>
      <c r="E16" s="6">
        <f>SUMIFS(Concentrado!F$2:F769, Concentrado!$A$2:$A769, "=Tlaxcala", Concentrado!$B$2:$B769,  "="&amp;$A16)</f>
        <v>0</v>
      </c>
      <c r="F16" s="6">
        <f>SUMIFS(Concentrado!G$2:G769, Concentrado!$A$2:$A769, "=Tlaxcala", Concentrado!$B$2:$B769,  "="&amp;$A16)</f>
        <v>89</v>
      </c>
    </row>
    <row r="17" spans="1:6" x14ac:dyDescent="0.25">
      <c r="A17" s="5" t="s">
        <v>20</v>
      </c>
      <c r="B17" s="6">
        <f>SUMIFS(Concentrado!C$2:C769, Concentrado!$A$2:$A769, "=Tlaxcala", Concentrado!$B$2:$B769,  "="&amp;$A17)</f>
        <v>22</v>
      </c>
      <c r="C17" s="6">
        <f>SUMIFS(Concentrado!D$2:D769, Concentrado!$A$2:$A769, "=Tlaxcala", Concentrado!$B$2:$B769,  "="&amp;$A17)</f>
        <v>31</v>
      </c>
      <c r="D17" s="6">
        <f>SUMIFS(Concentrado!E$2:E769, Concentrado!$A$2:$A769, "=Tlaxcala", Concentrado!$B$2:$B769,  "="&amp;$A17)</f>
        <v>0</v>
      </c>
      <c r="E17" s="6">
        <f>SUMIFS(Concentrado!F$2:F769, Concentrado!$A$2:$A769, "=Tlaxcala", Concentrado!$B$2:$B769,  "="&amp;$A17)</f>
        <v>0</v>
      </c>
      <c r="F17" s="6">
        <f>SUMIFS(Concentrado!G$2:G769, Concentrado!$A$2:$A769, "=Tlaxcala", Concentrado!$B$2:$B769,  "="&amp;$A17)</f>
        <v>53</v>
      </c>
    </row>
    <row r="18" spans="1:6" x14ac:dyDescent="0.25">
      <c r="A18" s="5" t="s">
        <v>21</v>
      </c>
      <c r="B18" s="6">
        <f>SUMIFS(Concentrado!C$2:C769, Concentrado!$A$2:$A769, "=Tlaxcala", Concentrado!$B$2:$B769,  "="&amp;$A18)</f>
        <v>19</v>
      </c>
      <c r="C18" s="6">
        <f>SUMIFS(Concentrado!D$2:D769, Concentrado!$A$2:$A769, "=Tlaxcala", Concentrado!$B$2:$B769,  "="&amp;$A18)</f>
        <v>28</v>
      </c>
      <c r="D18" s="6">
        <f>SUMIFS(Concentrado!E$2:E769, Concentrado!$A$2:$A769, "=Tlaxcala", Concentrado!$B$2:$B769,  "="&amp;$A18)</f>
        <v>0</v>
      </c>
      <c r="E18" s="6">
        <f>SUMIFS(Concentrado!F$2:F769, Concentrado!$A$2:$A769, "=Tlaxcala", Concentrado!$B$2:$B769,  "="&amp;$A18)</f>
        <v>0</v>
      </c>
      <c r="F18" s="6">
        <f>SUMIFS(Concentrado!G$2:G769, Concentrado!$A$2:$A769, "=Tlaxcala", Concentrado!$B$2:$B769,  "="&amp;$A18)</f>
        <v>47</v>
      </c>
    </row>
    <row r="19" spans="1:6" x14ac:dyDescent="0.25">
      <c r="A19" s="5" t="s">
        <v>22</v>
      </c>
      <c r="B19" s="6">
        <f>SUMIFS(Concentrado!C$2:C769, Concentrado!$A$2:$A769, "=Tlaxcala", Concentrado!$B$2:$B769,  "="&amp;$A19)</f>
        <v>13</v>
      </c>
      <c r="C19" s="6">
        <f>SUMIFS(Concentrado!D$2:D769, Concentrado!$A$2:$A769, "=Tlaxcala", Concentrado!$B$2:$B769,  "="&amp;$A19)</f>
        <v>20</v>
      </c>
      <c r="D19" s="6">
        <f>SUMIFS(Concentrado!E$2:E769, Concentrado!$A$2:$A769, "=Tlaxcala", Concentrado!$B$2:$B769,  "="&amp;$A19)</f>
        <v>0</v>
      </c>
      <c r="E19" s="6">
        <f>SUMIFS(Concentrado!F$2:F769, Concentrado!$A$2:$A769, "=Tlaxcala", Concentrado!$B$2:$B769,  "="&amp;$A19)</f>
        <v>0</v>
      </c>
      <c r="F19" s="6">
        <f>SUMIFS(Concentrado!G$2:G769, Concentrado!$A$2:$A769, "=Tlaxcala", Concentrado!$B$2:$B769,  "="&amp;$A19)</f>
        <v>33</v>
      </c>
    </row>
    <row r="20" spans="1:6" x14ac:dyDescent="0.25">
      <c r="A20" s="5" t="s">
        <v>23</v>
      </c>
      <c r="B20" s="6">
        <f>SUMIFS(Concentrado!C$2:C769, Concentrado!$A$2:$A769, "=Tlaxcala", Concentrado!$B$2:$B769,  "="&amp;$A20)</f>
        <v>16</v>
      </c>
      <c r="C20" s="6">
        <f>SUMIFS(Concentrado!D$2:D769, Concentrado!$A$2:$A769, "=Tlaxcala", Concentrado!$B$2:$B769,  "="&amp;$A20)</f>
        <v>14</v>
      </c>
      <c r="D20" s="6">
        <f>SUMIFS(Concentrado!E$2:E769, Concentrado!$A$2:$A769, "=Tlaxcala", Concentrado!$B$2:$B769,  "="&amp;$A20)</f>
        <v>0</v>
      </c>
      <c r="E20" s="6">
        <f>SUMIFS(Concentrado!F$2:F769, Concentrado!$A$2:$A769, "=Tlaxcala", Concentrado!$B$2:$B769,  "="&amp;$A20)</f>
        <v>0</v>
      </c>
      <c r="F20" s="6">
        <f>SUMIFS(Concentrado!G$2:G769, Concentrado!$A$2:$A769, "=Tlaxcala", Concentrado!$B$2:$B769,  "="&amp;$A20)</f>
        <v>30</v>
      </c>
    </row>
    <row r="21" spans="1:6" x14ac:dyDescent="0.25">
      <c r="A21" s="5" t="s">
        <v>24</v>
      </c>
      <c r="B21" s="6">
        <f>SUMIFS(Concentrado!C$2:C769, Concentrado!$A$2:$A769, "=Tlaxcala", Concentrado!$B$2:$B769,  "="&amp;$A21)</f>
        <v>2</v>
      </c>
      <c r="C21" s="6">
        <f>SUMIFS(Concentrado!D$2:D769, Concentrado!$A$2:$A769, "=Tlaxcala", Concentrado!$B$2:$B769,  "="&amp;$A21)</f>
        <v>3</v>
      </c>
      <c r="D21" s="6">
        <f>SUMIFS(Concentrado!E$2:E769, Concentrado!$A$2:$A769, "=Tlaxcala", Concentrado!$B$2:$B769,  "="&amp;$A21)</f>
        <v>0</v>
      </c>
      <c r="E21" s="6">
        <f>SUMIFS(Concentrado!F$2:F769, Concentrado!$A$2:$A769, "=Tlaxcala", Concentrado!$B$2:$B769,  "="&amp;$A21)</f>
        <v>0</v>
      </c>
      <c r="F21" s="6">
        <f>SUMIFS(Concentrado!G$2:G769, Concentrado!$A$2:$A769, "=Tlaxcala", Concentrado!$B$2:$B769,  "="&amp;$A21)</f>
        <v>5</v>
      </c>
    </row>
    <row r="22" spans="1:6" x14ac:dyDescent="0.25">
      <c r="A22" s="5" t="s">
        <v>25</v>
      </c>
      <c r="B22" s="6">
        <f>SUMIFS(Concentrado!C$2:C769, Concentrado!$A$2:$A769, "=Tlaxcala", Concentrado!$B$2:$B769,  "="&amp;$A22)</f>
        <v>2</v>
      </c>
      <c r="C22" s="6">
        <f>SUMIFS(Concentrado!D$2:D769, Concentrado!$A$2:$A769, "=Tlaxcala", Concentrado!$B$2:$B769,  "="&amp;$A22)</f>
        <v>2</v>
      </c>
      <c r="D22" s="6">
        <f>SUMIFS(Concentrado!E$2:E769, Concentrado!$A$2:$A769, "=Tlaxcala", Concentrado!$B$2:$B769,  "="&amp;$A22)</f>
        <v>0</v>
      </c>
      <c r="E22" s="6">
        <f>SUMIFS(Concentrado!F$2:F769, Concentrado!$A$2:$A769, "=Tlaxcala", Concentrado!$B$2:$B769,  "="&amp;$A22)</f>
        <v>0</v>
      </c>
      <c r="F22" s="6">
        <f>SUMIFS(Concentrado!G$2:G769, Concentrado!$A$2:$A769, "=Tlaxcala", Concentrado!$B$2:$B769,  "="&amp;$A22)</f>
        <v>4</v>
      </c>
    </row>
    <row r="23" spans="1:6" x14ac:dyDescent="0.25">
      <c r="A23" s="5" t="s">
        <v>34</v>
      </c>
      <c r="B23" s="6">
        <f>SUMIFS(Concentrado!C$2:C769, Concentrado!$A$2:$A769, "=Tlaxcala", Concentrado!$B$2:$B769,  "="&amp;$A23)</f>
        <v>0</v>
      </c>
      <c r="C23" s="6">
        <f>SUMIFS(Concentrado!D$2:D769, Concentrado!$A$2:$A769, "=Tlaxcala", Concentrado!$B$2:$B769,  "="&amp;$A23)</f>
        <v>0</v>
      </c>
      <c r="D23" s="6">
        <f>SUMIFS(Concentrado!E$2:E769, Concentrado!$A$2:$A769, "=Tlaxcala", Concentrado!$B$2:$B769,  "="&amp;$A23)</f>
        <v>0</v>
      </c>
      <c r="E23" s="6">
        <f>SUMIFS(Concentrado!F$2:F769, Concentrado!$A$2:$A769, "=Tlaxcala", Concentrado!$B$2:$B769,  "="&amp;$A23)</f>
        <v>0</v>
      </c>
      <c r="F23" s="6">
        <f>SUMIFS(Concentrado!G$2:G769, Concentrado!$A$2:$A769, "=Tlaxcala",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"=Tlaxcala", Concentrado!$B$2:$B769,  "="&amp;$A24)</f>
        <v>0</v>
      </c>
      <c r="C24" s="6">
        <f>SUMIFS(Concentrado!D$2:D769, Concentrado!$A$2:$A769, "=Tlaxcala", Concentrado!$B$2:$B769,  "="&amp;$A24)</f>
        <v>0</v>
      </c>
      <c r="D24" s="6">
        <f>SUMIFS(Concentrado!E$2:E769, Concentrado!$A$2:$A769, "=Tlaxcala", Concentrado!$B$2:$B769,  "="&amp;$A24)</f>
        <v>0</v>
      </c>
      <c r="E24" s="6">
        <f>SUMIFS(Concentrado!F$2:F769, Concentrado!$A$2:$A769, "=Tlaxcala", Concentrado!$B$2:$B769,  "="&amp;$A24)</f>
        <v>0</v>
      </c>
      <c r="F24" s="6">
        <f>SUMIFS(Concentrado!G$2:G769, Concentrado!$A$2:$A769, "=Tlaxcala", Concentrado!$B$2:$B769,  "="&amp;$A24)</f>
        <v>0</v>
      </c>
    </row>
    <row r="25" spans="1:6" x14ac:dyDescent="0.25">
      <c r="A25" s="7" t="s">
        <v>28</v>
      </c>
      <c r="B25" s="8">
        <f>SUMIFS(Concentrado!C$2:C769, Concentrado!$A$2:$A769, "=Tlaxcala", Concentrado!$B$2:$B769,  "="&amp;$A25)</f>
        <v>1938</v>
      </c>
      <c r="C25" s="8">
        <f>SUMIFS(Concentrado!D$2:D769, Concentrado!$A$2:$A769, "=Tlaxcala", Concentrado!$B$2:$B769,  "="&amp;$A25)</f>
        <v>1827</v>
      </c>
      <c r="D25" s="8">
        <f>SUMIFS(Concentrado!E$2:E769, Concentrado!$A$2:$A769, "=Tlaxcala", Concentrado!$B$2:$B769,  "="&amp;$A25)</f>
        <v>0</v>
      </c>
      <c r="E25" s="8">
        <f>SUMIFS(Concentrado!F$2:F769, Concentrado!$A$2:$A769, "=Tlaxcala", Concentrado!$B$2:$B769,  "="&amp;$A25)</f>
        <v>1</v>
      </c>
      <c r="F25" s="8">
        <f>SUMIFS(Concentrado!G$2:G769, Concentrado!$A$2:$A769, "=Tlaxcala", Concentrado!$B$2:$B769,  "="&amp;$A25)</f>
        <v>3766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"=Veracruz", Concentrado!$B$2:$B769,  "="&amp;$A2)</f>
        <v>108</v>
      </c>
      <c r="C2" s="6">
        <f>SUMIFS(Concentrado!D$2:D769, Concentrado!$A$2:$A769, "=Veracruz", Concentrado!$B$2:$B769,  "="&amp;$A2)</f>
        <v>104</v>
      </c>
      <c r="D2" s="6">
        <f>SUMIFS(Concentrado!E$2:E769, Concentrado!$A$2:$A769, "=Veracruz", Concentrado!$B$2:$B769,  "="&amp;$A2)</f>
        <v>0</v>
      </c>
      <c r="E2" s="6">
        <f>SUMIFS(Concentrado!F$2:F769, Concentrado!$A$2:$A769, "=Veracruz", Concentrado!$B$2:$B769,  "="&amp;$A2)</f>
        <v>1</v>
      </c>
      <c r="F2" s="6">
        <f>SUMIFS(Concentrado!G$2:G769, Concentrado!$A$2:$A769, "=Veracruz", Concentrado!$B$2:$B769,  "="&amp;$A2)</f>
        <v>213</v>
      </c>
    </row>
    <row r="3" spans="1:6" x14ac:dyDescent="0.25">
      <c r="A3" s="5" t="s">
        <v>6</v>
      </c>
      <c r="B3" s="6">
        <f>SUMIFS(Concentrado!C$2:C769, Concentrado!$A$2:$A769, "=Veracruz", Concentrado!$B$2:$B769,  "="&amp;$A3)</f>
        <v>669</v>
      </c>
      <c r="C3" s="6">
        <f>SUMIFS(Concentrado!D$2:D769, Concentrado!$A$2:$A769, "=Veracruz", Concentrado!$B$2:$B769,  "="&amp;$A3)</f>
        <v>446</v>
      </c>
      <c r="D3" s="6">
        <f>SUMIFS(Concentrado!E$2:E769, Concentrado!$A$2:$A769, "=Veracruz", Concentrado!$B$2:$B769,  "="&amp;$A3)</f>
        <v>0</v>
      </c>
      <c r="E3" s="6">
        <f>SUMIFS(Concentrado!F$2:F769, Concentrado!$A$2:$A769, "=Veracruz", Concentrado!$B$2:$B769,  "="&amp;$A3)</f>
        <v>0</v>
      </c>
      <c r="F3" s="6">
        <f>SUMIFS(Concentrado!G$2:G769, Concentrado!$A$2:$A769, "=Veracruz", Concentrado!$B$2:$B769,  "="&amp;$A3)</f>
        <v>1115</v>
      </c>
    </row>
    <row r="4" spans="1:6" x14ac:dyDescent="0.25">
      <c r="A4" s="5" t="s">
        <v>15</v>
      </c>
      <c r="B4" s="6">
        <f>SUMIFS(Concentrado!C$2:C769, Concentrado!$A$2:$A769, "=Veracruz", Concentrado!$B$2:$B769,  "="&amp;$A4)</f>
        <v>817</v>
      </c>
      <c r="C4" s="6">
        <f>SUMIFS(Concentrado!D$2:D769, Concentrado!$A$2:$A769, "=Veracruz", Concentrado!$B$2:$B769,  "="&amp;$A4)</f>
        <v>540</v>
      </c>
      <c r="D4" s="6">
        <f>SUMIFS(Concentrado!E$2:E769, Concentrado!$A$2:$A769, "=Veracruz", Concentrado!$B$2:$B769,  "="&amp;$A4)</f>
        <v>0</v>
      </c>
      <c r="E4" s="6">
        <f>SUMIFS(Concentrado!F$2:F769, Concentrado!$A$2:$A769, "=Veracruz", Concentrado!$B$2:$B769,  "="&amp;$A4)</f>
        <v>0</v>
      </c>
      <c r="F4" s="6">
        <f>SUMIFS(Concentrado!G$2:G769, Concentrado!$A$2:$A769, "=Veracruz", Concentrado!$B$2:$B769,  "="&amp;$A4)</f>
        <v>1357</v>
      </c>
    </row>
    <row r="5" spans="1:6" x14ac:dyDescent="0.25">
      <c r="A5" s="5" t="s">
        <v>7</v>
      </c>
      <c r="B5" s="6">
        <f>SUMIFS(Concentrado!C$2:C769, Concentrado!$A$2:$A769, "=Veracruz", Concentrado!$B$2:$B769,  "="&amp;$A5)</f>
        <v>1035</v>
      </c>
      <c r="C5" s="6">
        <f>SUMIFS(Concentrado!D$2:D769, Concentrado!$A$2:$A769, "=Veracruz", Concentrado!$B$2:$B769,  "="&amp;$A5)</f>
        <v>893</v>
      </c>
      <c r="D5" s="6">
        <f>SUMIFS(Concentrado!E$2:E769, Concentrado!$A$2:$A769, "=Veracruz", Concentrado!$B$2:$B769,  "="&amp;$A5)</f>
        <v>0</v>
      </c>
      <c r="E5" s="6">
        <f>SUMIFS(Concentrado!F$2:F769, Concentrado!$A$2:$A769, "=Veracruz", Concentrado!$B$2:$B769,  "="&amp;$A5)</f>
        <v>0</v>
      </c>
      <c r="F5" s="6">
        <f>SUMIFS(Concentrado!G$2:G769, Concentrado!$A$2:$A769, "=Veracruz", Concentrado!$B$2:$B769,  "="&amp;$A5)</f>
        <v>1928</v>
      </c>
    </row>
    <row r="6" spans="1:6" x14ac:dyDescent="0.25">
      <c r="A6" s="5" t="s">
        <v>8</v>
      </c>
      <c r="B6" s="6">
        <f>SUMIFS(Concentrado!C$2:C769, Concentrado!$A$2:$A769, "=Veracruz", Concentrado!$B$2:$B769,  "="&amp;$A6)</f>
        <v>1815</v>
      </c>
      <c r="C6" s="6">
        <f>SUMIFS(Concentrado!D$2:D769, Concentrado!$A$2:$A769, "=Veracruz", Concentrado!$B$2:$B769,  "="&amp;$A6)</f>
        <v>1788</v>
      </c>
      <c r="D6" s="6">
        <f>SUMIFS(Concentrado!E$2:E769, Concentrado!$A$2:$A769, "=Veracruz", Concentrado!$B$2:$B769,  "="&amp;$A6)</f>
        <v>1</v>
      </c>
      <c r="E6" s="6">
        <f>SUMIFS(Concentrado!F$2:F769, Concentrado!$A$2:$A769, "=Veracruz", Concentrado!$B$2:$B769,  "="&amp;$A6)</f>
        <v>0</v>
      </c>
      <c r="F6" s="6">
        <f>SUMIFS(Concentrado!G$2:G769, Concentrado!$A$2:$A769, "=Veracruz", Concentrado!$B$2:$B769,  "="&amp;$A6)</f>
        <v>3604</v>
      </c>
    </row>
    <row r="7" spans="1:6" x14ac:dyDescent="0.25">
      <c r="A7" s="5" t="s">
        <v>9</v>
      </c>
      <c r="B7" s="6">
        <f>SUMIFS(Concentrado!C$2:C769, Concentrado!$A$2:$A769, "=Veracruz", Concentrado!$B$2:$B769,  "="&amp;$A7)</f>
        <v>1684</v>
      </c>
      <c r="C7" s="6">
        <f>SUMIFS(Concentrado!D$2:D769, Concentrado!$A$2:$A769, "=Veracruz", Concentrado!$B$2:$B769,  "="&amp;$A7)</f>
        <v>1255</v>
      </c>
      <c r="D7" s="6">
        <f>SUMIFS(Concentrado!E$2:E769, Concentrado!$A$2:$A769, "=Veracruz", Concentrado!$B$2:$B769,  "="&amp;$A7)</f>
        <v>0</v>
      </c>
      <c r="E7" s="6">
        <f>SUMIFS(Concentrado!F$2:F769, Concentrado!$A$2:$A769, "=Veracruz", Concentrado!$B$2:$B769,  "="&amp;$A7)</f>
        <v>0</v>
      </c>
      <c r="F7" s="6">
        <f>SUMIFS(Concentrado!G$2:G769, Concentrado!$A$2:$A769, "=Veracruz", Concentrado!$B$2:$B769,  "="&amp;$A7)</f>
        <v>2939</v>
      </c>
    </row>
    <row r="8" spans="1:6" x14ac:dyDescent="0.25">
      <c r="A8" s="5" t="s">
        <v>10</v>
      </c>
      <c r="B8" s="6">
        <f>SUMIFS(Concentrado!C$2:C769, Concentrado!$A$2:$A769, "=Veracruz", Concentrado!$B$2:$B769,  "="&amp;$A8)</f>
        <v>1389</v>
      </c>
      <c r="C8" s="6">
        <f>SUMIFS(Concentrado!D$2:D769, Concentrado!$A$2:$A769, "=Veracruz", Concentrado!$B$2:$B769,  "="&amp;$A8)</f>
        <v>1140</v>
      </c>
      <c r="D8" s="6">
        <f>SUMIFS(Concentrado!E$2:E769, Concentrado!$A$2:$A769, "=Veracruz", Concentrado!$B$2:$B769,  "="&amp;$A8)</f>
        <v>0</v>
      </c>
      <c r="E8" s="6">
        <f>SUMIFS(Concentrado!F$2:F769, Concentrado!$A$2:$A769, "=Veracruz", Concentrado!$B$2:$B769,  "="&amp;$A8)</f>
        <v>1</v>
      </c>
      <c r="F8" s="6">
        <f>SUMIFS(Concentrado!G$2:G769, Concentrado!$A$2:$A769, "=Veracruz", Concentrado!$B$2:$B769,  "="&amp;$A8)</f>
        <v>2530</v>
      </c>
    </row>
    <row r="9" spans="1:6" x14ac:dyDescent="0.25">
      <c r="A9" s="5" t="s">
        <v>11</v>
      </c>
      <c r="B9" s="6">
        <f>SUMIFS(Concentrado!C$2:C769, Concentrado!$A$2:$A769, "=Veracruz", Concentrado!$B$2:$B769,  "="&amp;$A9)</f>
        <v>1211</v>
      </c>
      <c r="C9" s="6">
        <f>SUMIFS(Concentrado!D$2:D769, Concentrado!$A$2:$A769, "=Veracruz", Concentrado!$B$2:$B769,  "="&amp;$A9)</f>
        <v>1026</v>
      </c>
      <c r="D9" s="6">
        <f>SUMIFS(Concentrado!E$2:E769, Concentrado!$A$2:$A769, "=Veracruz", Concentrado!$B$2:$B769,  "="&amp;$A9)</f>
        <v>0</v>
      </c>
      <c r="E9" s="6">
        <f>SUMIFS(Concentrado!F$2:F769, Concentrado!$A$2:$A769, "=Veracruz", Concentrado!$B$2:$B769,  "="&amp;$A9)</f>
        <v>2</v>
      </c>
      <c r="F9" s="6">
        <f>SUMIFS(Concentrado!G$2:G769, Concentrado!$A$2:$A769, "=Veracruz", Concentrado!$B$2:$B769,  "="&amp;$A9)</f>
        <v>2239</v>
      </c>
    </row>
    <row r="10" spans="1:6" x14ac:dyDescent="0.25">
      <c r="A10" s="5" t="s">
        <v>12</v>
      </c>
      <c r="B10" s="6">
        <f>SUMIFS(Concentrado!C$2:C769, Concentrado!$A$2:$A769, "=Veracruz", Concentrado!$B$2:$B769,  "="&amp;$A10)</f>
        <v>1005</v>
      </c>
      <c r="C10" s="6">
        <f>SUMIFS(Concentrado!D$2:D769, Concentrado!$A$2:$A769, "=Veracruz", Concentrado!$B$2:$B769,  "="&amp;$A10)</f>
        <v>906</v>
      </c>
      <c r="D10" s="6">
        <f>SUMIFS(Concentrado!E$2:E769, Concentrado!$A$2:$A769, "=Veracruz", Concentrado!$B$2:$B769,  "="&amp;$A10)</f>
        <v>1</v>
      </c>
      <c r="E10" s="6">
        <f>SUMIFS(Concentrado!F$2:F769, Concentrado!$A$2:$A769, "=Veracruz", Concentrado!$B$2:$B769,  "="&amp;$A10)</f>
        <v>0</v>
      </c>
      <c r="F10" s="6">
        <f>SUMIFS(Concentrado!G$2:G769, Concentrado!$A$2:$A769, "=Veracruz", Concentrado!$B$2:$B769,  "="&amp;$A10)</f>
        <v>1912</v>
      </c>
    </row>
    <row r="11" spans="1:6" x14ac:dyDescent="0.25">
      <c r="A11" s="5" t="s">
        <v>13</v>
      </c>
      <c r="B11" s="6">
        <f>SUMIFS(Concentrado!C$2:C769, Concentrado!$A$2:$A769, "=Veracruz", Concentrado!$B$2:$B769,  "="&amp;$A11)</f>
        <v>911</v>
      </c>
      <c r="C11" s="6">
        <f>SUMIFS(Concentrado!D$2:D769, Concentrado!$A$2:$A769, "=Veracruz", Concentrado!$B$2:$B769,  "="&amp;$A11)</f>
        <v>749</v>
      </c>
      <c r="D11" s="6">
        <f>SUMIFS(Concentrado!E$2:E769, Concentrado!$A$2:$A769, "=Veracruz", Concentrado!$B$2:$B769,  "="&amp;$A11)</f>
        <v>0</v>
      </c>
      <c r="E11" s="6">
        <f>SUMIFS(Concentrado!F$2:F769, Concentrado!$A$2:$A769, "=Veracruz", Concentrado!$B$2:$B769,  "="&amp;$A11)</f>
        <v>0</v>
      </c>
      <c r="F11" s="6">
        <f>SUMIFS(Concentrado!G$2:G769, Concentrado!$A$2:$A769, "=Veracruz", Concentrado!$B$2:$B769,  "="&amp;$A11)</f>
        <v>1660</v>
      </c>
    </row>
    <row r="12" spans="1:6" x14ac:dyDescent="0.25">
      <c r="A12" s="5" t="s">
        <v>14</v>
      </c>
      <c r="B12" s="6">
        <f>SUMIFS(Concentrado!C$2:C769, Concentrado!$A$2:$A769, "=Veracruz", Concentrado!$B$2:$B769,  "="&amp;$A12)</f>
        <v>833</v>
      </c>
      <c r="C12" s="6">
        <f>SUMIFS(Concentrado!D$2:D769, Concentrado!$A$2:$A769, "=Veracruz", Concentrado!$B$2:$B769,  "="&amp;$A12)</f>
        <v>658</v>
      </c>
      <c r="D12" s="6">
        <f>SUMIFS(Concentrado!E$2:E769, Concentrado!$A$2:$A769, "=Veracruz", Concentrado!$B$2:$B769,  "="&amp;$A12)</f>
        <v>0</v>
      </c>
      <c r="E12" s="6">
        <f>SUMIFS(Concentrado!F$2:F769, Concentrado!$A$2:$A769, "=Veracruz", Concentrado!$B$2:$B769,  "="&amp;$A12)</f>
        <v>1</v>
      </c>
      <c r="F12" s="6">
        <f>SUMIFS(Concentrado!G$2:G769, Concentrado!$A$2:$A769, "=Veracruz", Concentrado!$B$2:$B769,  "="&amp;$A12)</f>
        <v>1492</v>
      </c>
    </row>
    <row r="13" spans="1:6" x14ac:dyDescent="0.25">
      <c r="A13" s="5" t="s">
        <v>16</v>
      </c>
      <c r="B13" s="6">
        <f>SUMIFS(Concentrado!C$2:C769, Concentrado!$A$2:$A769, "=Veracruz", Concentrado!$B$2:$B769,  "="&amp;$A13)</f>
        <v>721</v>
      </c>
      <c r="C13" s="6">
        <f>SUMIFS(Concentrado!D$2:D769, Concentrado!$A$2:$A769, "=Veracruz", Concentrado!$B$2:$B769,  "="&amp;$A13)</f>
        <v>549</v>
      </c>
      <c r="D13" s="6">
        <f>SUMIFS(Concentrado!E$2:E769, Concentrado!$A$2:$A769, "=Veracruz", Concentrado!$B$2:$B769,  "="&amp;$A13)</f>
        <v>0</v>
      </c>
      <c r="E13" s="6">
        <f>SUMIFS(Concentrado!F$2:F769, Concentrado!$A$2:$A769, "=Veracruz", Concentrado!$B$2:$B769,  "="&amp;$A13)</f>
        <v>0</v>
      </c>
      <c r="F13" s="6">
        <f>SUMIFS(Concentrado!G$2:G769, Concentrado!$A$2:$A769, "=Veracruz", Concentrado!$B$2:$B769,  "="&amp;$A13)</f>
        <v>1270</v>
      </c>
    </row>
    <row r="14" spans="1:6" x14ac:dyDescent="0.25">
      <c r="A14" s="5" t="s">
        <v>17</v>
      </c>
      <c r="B14" s="6">
        <f>SUMIFS(Concentrado!C$2:C769, Concentrado!$A$2:$A769, "=Veracruz", Concentrado!$B$2:$B769,  "="&amp;$A14)</f>
        <v>615</v>
      </c>
      <c r="C14" s="6">
        <f>SUMIFS(Concentrado!D$2:D769, Concentrado!$A$2:$A769, "=Veracruz", Concentrado!$B$2:$B769,  "="&amp;$A14)</f>
        <v>429</v>
      </c>
      <c r="D14" s="6">
        <f>SUMIFS(Concentrado!E$2:E769, Concentrado!$A$2:$A769, "=Veracruz", Concentrado!$B$2:$B769,  "="&amp;$A14)</f>
        <v>0</v>
      </c>
      <c r="E14" s="6">
        <f>SUMIFS(Concentrado!F$2:F769, Concentrado!$A$2:$A769, "=Veracruz", Concentrado!$B$2:$B769,  "="&amp;$A14)</f>
        <v>0</v>
      </c>
      <c r="F14" s="6">
        <f>SUMIFS(Concentrado!G$2:G769, Concentrado!$A$2:$A769, "=Veracruz", Concentrado!$B$2:$B769,  "="&amp;$A14)</f>
        <v>1044</v>
      </c>
    </row>
    <row r="15" spans="1:6" x14ac:dyDescent="0.25">
      <c r="A15" s="5" t="s">
        <v>18</v>
      </c>
      <c r="B15" s="6">
        <f>SUMIFS(Concentrado!C$2:C769, Concentrado!$A$2:$A769, "=Veracruz", Concentrado!$B$2:$B769,  "="&amp;$A15)</f>
        <v>467</v>
      </c>
      <c r="C15" s="6">
        <f>SUMIFS(Concentrado!D$2:D769, Concentrado!$A$2:$A769, "=Veracruz", Concentrado!$B$2:$B769,  "="&amp;$A15)</f>
        <v>356</v>
      </c>
      <c r="D15" s="6">
        <f>SUMIFS(Concentrado!E$2:E769, Concentrado!$A$2:$A769, "=Veracruz", Concentrado!$B$2:$B769,  "="&amp;$A15)</f>
        <v>0</v>
      </c>
      <c r="E15" s="6">
        <f>SUMIFS(Concentrado!F$2:F769, Concentrado!$A$2:$A769, "=Veracruz", Concentrado!$B$2:$B769,  "="&amp;$A15)</f>
        <v>0</v>
      </c>
      <c r="F15" s="6">
        <f>SUMIFS(Concentrado!G$2:G769, Concentrado!$A$2:$A769, "=Veracruz", Concentrado!$B$2:$B769,  "="&amp;$A15)</f>
        <v>823</v>
      </c>
    </row>
    <row r="16" spans="1:6" x14ac:dyDescent="0.25">
      <c r="A16" s="5" t="s">
        <v>19</v>
      </c>
      <c r="B16" s="6">
        <f>SUMIFS(Concentrado!C$2:C769, Concentrado!$A$2:$A769, "=Veracruz", Concentrado!$B$2:$B769,  "="&amp;$A16)</f>
        <v>354</v>
      </c>
      <c r="C16" s="6">
        <f>SUMIFS(Concentrado!D$2:D769, Concentrado!$A$2:$A769, "=Veracruz", Concentrado!$B$2:$B769,  "="&amp;$A16)</f>
        <v>287</v>
      </c>
      <c r="D16" s="6">
        <f>SUMIFS(Concentrado!E$2:E769, Concentrado!$A$2:$A769, "=Veracruz", Concentrado!$B$2:$B769,  "="&amp;$A16)</f>
        <v>0</v>
      </c>
      <c r="E16" s="6">
        <f>SUMIFS(Concentrado!F$2:F769, Concentrado!$A$2:$A769, "=Veracruz", Concentrado!$B$2:$B769,  "="&amp;$A16)</f>
        <v>0</v>
      </c>
      <c r="F16" s="6">
        <f>SUMIFS(Concentrado!G$2:G769, Concentrado!$A$2:$A769, "=Veracruz", Concentrado!$B$2:$B769,  "="&amp;$A16)</f>
        <v>641</v>
      </c>
    </row>
    <row r="17" spans="1:6" x14ac:dyDescent="0.25">
      <c r="A17" s="5" t="s">
        <v>20</v>
      </c>
      <c r="B17" s="6">
        <f>SUMIFS(Concentrado!C$2:C769, Concentrado!$A$2:$A769, "=Veracruz", Concentrado!$B$2:$B769,  "="&amp;$A17)</f>
        <v>259</v>
      </c>
      <c r="C17" s="6">
        <f>SUMIFS(Concentrado!D$2:D769, Concentrado!$A$2:$A769, "=Veracruz", Concentrado!$B$2:$B769,  "="&amp;$A17)</f>
        <v>234</v>
      </c>
      <c r="D17" s="6">
        <f>SUMIFS(Concentrado!E$2:E769, Concentrado!$A$2:$A769, "=Veracruz", Concentrado!$B$2:$B769,  "="&amp;$A17)</f>
        <v>0</v>
      </c>
      <c r="E17" s="6">
        <f>SUMIFS(Concentrado!F$2:F769, Concentrado!$A$2:$A769, "=Veracruz", Concentrado!$B$2:$B769,  "="&amp;$A17)</f>
        <v>1</v>
      </c>
      <c r="F17" s="6">
        <f>SUMIFS(Concentrado!G$2:G769, Concentrado!$A$2:$A769, "=Veracruz", Concentrado!$B$2:$B769,  "="&amp;$A17)</f>
        <v>494</v>
      </c>
    </row>
    <row r="18" spans="1:6" x14ac:dyDescent="0.25">
      <c r="A18" s="5" t="s">
        <v>21</v>
      </c>
      <c r="B18" s="6">
        <f>SUMIFS(Concentrado!C$2:C769, Concentrado!$A$2:$A769, "=Veracruz", Concentrado!$B$2:$B769,  "="&amp;$A18)</f>
        <v>209</v>
      </c>
      <c r="C18" s="6">
        <f>SUMIFS(Concentrado!D$2:D769, Concentrado!$A$2:$A769, "=Veracruz", Concentrado!$B$2:$B769,  "="&amp;$A18)</f>
        <v>204</v>
      </c>
      <c r="D18" s="6">
        <f>SUMIFS(Concentrado!E$2:E769, Concentrado!$A$2:$A769, "=Veracruz", Concentrado!$B$2:$B769,  "="&amp;$A18)</f>
        <v>0</v>
      </c>
      <c r="E18" s="6">
        <f>SUMIFS(Concentrado!F$2:F769, Concentrado!$A$2:$A769, "=Veracruz", Concentrado!$B$2:$B769,  "="&amp;$A18)</f>
        <v>0</v>
      </c>
      <c r="F18" s="6">
        <f>SUMIFS(Concentrado!G$2:G769, Concentrado!$A$2:$A769, "=Veracruz", Concentrado!$B$2:$B769,  "="&amp;$A18)</f>
        <v>413</v>
      </c>
    </row>
    <row r="19" spans="1:6" x14ac:dyDescent="0.25">
      <c r="A19" s="5" t="s">
        <v>22</v>
      </c>
      <c r="B19" s="6">
        <f>SUMIFS(Concentrado!C$2:C769, Concentrado!$A$2:$A769, "=Veracruz", Concentrado!$B$2:$B769,  "="&amp;$A19)</f>
        <v>124</v>
      </c>
      <c r="C19" s="6">
        <f>SUMIFS(Concentrado!D$2:D769, Concentrado!$A$2:$A769, "=Veracruz", Concentrado!$B$2:$B769,  "="&amp;$A19)</f>
        <v>142</v>
      </c>
      <c r="D19" s="6">
        <f>SUMIFS(Concentrado!E$2:E769, Concentrado!$A$2:$A769, "=Veracruz", Concentrado!$B$2:$B769,  "="&amp;$A19)</f>
        <v>0</v>
      </c>
      <c r="E19" s="6">
        <f>SUMIFS(Concentrado!F$2:F769, Concentrado!$A$2:$A769, "=Veracruz", Concentrado!$B$2:$B769,  "="&amp;$A19)</f>
        <v>0</v>
      </c>
      <c r="F19" s="6">
        <f>SUMIFS(Concentrado!G$2:G769, Concentrado!$A$2:$A769, "=Veracruz", Concentrado!$B$2:$B769,  "="&amp;$A19)</f>
        <v>266</v>
      </c>
    </row>
    <row r="20" spans="1:6" x14ac:dyDescent="0.25">
      <c r="A20" s="5" t="s">
        <v>23</v>
      </c>
      <c r="B20" s="6">
        <f>SUMIFS(Concentrado!C$2:C769, Concentrado!$A$2:$A769, "=Veracruz", Concentrado!$B$2:$B769,  "="&amp;$A20)</f>
        <v>68</v>
      </c>
      <c r="C20" s="6">
        <f>SUMIFS(Concentrado!D$2:D769, Concentrado!$A$2:$A769, "=Veracruz", Concentrado!$B$2:$B769,  "="&amp;$A20)</f>
        <v>113</v>
      </c>
      <c r="D20" s="6">
        <f>SUMIFS(Concentrado!E$2:E769, Concentrado!$A$2:$A769, "=Veracruz", Concentrado!$B$2:$B769,  "="&amp;$A20)</f>
        <v>0</v>
      </c>
      <c r="E20" s="6">
        <f>SUMIFS(Concentrado!F$2:F769, Concentrado!$A$2:$A769, "=Veracruz", Concentrado!$B$2:$B769,  "="&amp;$A20)</f>
        <v>0</v>
      </c>
      <c r="F20" s="6">
        <f>SUMIFS(Concentrado!G$2:G769, Concentrado!$A$2:$A769, "=Veracruz", Concentrado!$B$2:$B769,  "="&amp;$A20)</f>
        <v>181</v>
      </c>
    </row>
    <row r="21" spans="1:6" x14ac:dyDescent="0.25">
      <c r="A21" s="5" t="s">
        <v>24</v>
      </c>
      <c r="B21" s="6">
        <f>SUMIFS(Concentrado!C$2:C769, Concentrado!$A$2:$A769, "=Veracruz", Concentrado!$B$2:$B769,  "="&amp;$A21)</f>
        <v>44</v>
      </c>
      <c r="C21" s="6">
        <f>SUMIFS(Concentrado!D$2:D769, Concentrado!$A$2:$A769, "=Veracruz", Concentrado!$B$2:$B769,  "="&amp;$A21)</f>
        <v>39</v>
      </c>
      <c r="D21" s="6">
        <f>SUMIFS(Concentrado!E$2:E769, Concentrado!$A$2:$A769, "=Veracruz", Concentrado!$B$2:$B769,  "="&amp;$A21)</f>
        <v>0</v>
      </c>
      <c r="E21" s="6">
        <f>SUMIFS(Concentrado!F$2:F769, Concentrado!$A$2:$A769, "=Veracruz", Concentrado!$B$2:$B769,  "="&amp;$A21)</f>
        <v>0</v>
      </c>
      <c r="F21" s="6">
        <f>SUMIFS(Concentrado!G$2:G769, Concentrado!$A$2:$A769, "=Veracruz", Concentrado!$B$2:$B769,  "="&amp;$A21)</f>
        <v>83</v>
      </c>
    </row>
    <row r="22" spans="1:6" x14ac:dyDescent="0.25">
      <c r="A22" s="5" t="s">
        <v>25</v>
      </c>
      <c r="B22" s="6">
        <f>SUMIFS(Concentrado!C$2:C769, Concentrado!$A$2:$A769, "=Veracruz", Concentrado!$B$2:$B769,  "="&amp;$A22)</f>
        <v>13</v>
      </c>
      <c r="C22" s="6">
        <f>SUMIFS(Concentrado!D$2:D769, Concentrado!$A$2:$A769, "=Veracruz", Concentrado!$B$2:$B769,  "="&amp;$A22)</f>
        <v>14</v>
      </c>
      <c r="D22" s="6">
        <f>SUMIFS(Concentrado!E$2:E769, Concentrado!$A$2:$A769, "=Veracruz", Concentrado!$B$2:$B769,  "="&amp;$A22)</f>
        <v>0</v>
      </c>
      <c r="E22" s="6">
        <f>SUMIFS(Concentrado!F$2:F769, Concentrado!$A$2:$A769, "=Veracruz", Concentrado!$B$2:$B769,  "="&amp;$A22)</f>
        <v>0</v>
      </c>
      <c r="F22" s="6">
        <f>SUMIFS(Concentrado!G$2:G769, Concentrado!$A$2:$A769, "=Veracruz", Concentrado!$B$2:$B769,  "="&amp;$A22)</f>
        <v>27</v>
      </c>
    </row>
    <row r="23" spans="1:6" x14ac:dyDescent="0.25">
      <c r="A23" s="5" t="s">
        <v>34</v>
      </c>
      <c r="B23" s="6">
        <f>SUMIFS(Concentrado!C$2:C769, Concentrado!$A$2:$A769, "=Veracruz", Concentrado!$B$2:$B769,  "="&amp;$A23)</f>
        <v>0</v>
      </c>
      <c r="C23" s="6">
        <f>SUMIFS(Concentrado!D$2:D769, Concentrado!$A$2:$A769, "=Veracruz", Concentrado!$B$2:$B769,  "="&amp;$A23)</f>
        <v>0</v>
      </c>
      <c r="D23" s="6">
        <f>SUMIFS(Concentrado!E$2:E769, Concentrado!$A$2:$A769, "=Veracruz", Concentrado!$B$2:$B769,  "="&amp;$A23)</f>
        <v>0</v>
      </c>
      <c r="E23" s="6">
        <f>SUMIFS(Concentrado!F$2:F769, Concentrado!$A$2:$A769, "=Veracruz", Concentrado!$B$2:$B769,  "="&amp;$A23)</f>
        <v>0</v>
      </c>
      <c r="F23" s="6">
        <f>SUMIFS(Concentrado!G$2:G769, Concentrado!$A$2:$A769, "=Veracruz",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"=Veracruz", Concentrado!$B$2:$B769,  "="&amp;$A24)</f>
        <v>35</v>
      </c>
      <c r="C24" s="6">
        <f>SUMIFS(Concentrado!D$2:D769, Concentrado!$A$2:$A769, "=Veracruz", Concentrado!$B$2:$B769,  "="&amp;$A24)</f>
        <v>10</v>
      </c>
      <c r="D24" s="6">
        <f>SUMIFS(Concentrado!E$2:E769, Concentrado!$A$2:$A769, "=Veracruz", Concentrado!$B$2:$B769,  "="&amp;$A24)</f>
        <v>0</v>
      </c>
      <c r="E24" s="6">
        <f>SUMIFS(Concentrado!F$2:F769, Concentrado!$A$2:$A769, "=Veracruz", Concentrado!$B$2:$B769,  "="&amp;$A24)</f>
        <v>1</v>
      </c>
      <c r="F24" s="6">
        <f>SUMIFS(Concentrado!G$2:G769, Concentrado!$A$2:$A769, "=Veracruz", Concentrado!$B$2:$B769,  "="&amp;$A24)</f>
        <v>46</v>
      </c>
    </row>
    <row r="25" spans="1:6" x14ac:dyDescent="0.25">
      <c r="A25" s="7" t="s">
        <v>28</v>
      </c>
      <c r="B25" s="8">
        <f>SUMIFS(Concentrado!C$2:C769, Concentrado!$A$2:$A769, "=Veracruz", Concentrado!$B$2:$B769,  "="&amp;$A25)</f>
        <v>14394</v>
      </c>
      <c r="C25" s="8">
        <f>SUMIFS(Concentrado!D$2:D769, Concentrado!$A$2:$A769, "=Veracruz", Concentrado!$B$2:$B769,  "="&amp;$A25)</f>
        <v>11893</v>
      </c>
      <c r="D25" s="8">
        <f>SUMIFS(Concentrado!E$2:E769, Concentrado!$A$2:$A769, "=Veracruz", Concentrado!$B$2:$B769,  "="&amp;$A25)</f>
        <v>2</v>
      </c>
      <c r="E25" s="8">
        <f>SUMIFS(Concentrado!F$2:F769, Concentrado!$A$2:$A769, "=Veracruz", Concentrado!$B$2:$B769,  "="&amp;$A25)</f>
        <v>7</v>
      </c>
      <c r="F25" s="8">
        <f>SUMIFS(Concentrado!G$2:G769, Concentrado!$A$2:$A769, "=Veracruz", Concentrado!$B$2:$B769,  "="&amp;$A25)</f>
        <v>26296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"=Yucatán", Concentrado!$B$2:$B769,  "="&amp;$A2)</f>
        <v>8</v>
      </c>
      <c r="C2" s="6">
        <f>SUMIFS(Concentrado!D$2:D769, Concentrado!$A$2:$A769, "=Yucatán", Concentrado!$B$2:$B769,  "="&amp;$A2)</f>
        <v>7</v>
      </c>
      <c r="D2" s="6">
        <f>SUMIFS(Concentrado!E$2:E769, Concentrado!$A$2:$A769, "=Yucatán", Concentrado!$B$2:$B769,  "="&amp;$A2)</f>
        <v>0</v>
      </c>
      <c r="E2" s="6">
        <f>SUMIFS(Concentrado!F$2:F769, Concentrado!$A$2:$A769, "=Yucatán", Concentrado!$B$2:$B769,  "="&amp;$A2)</f>
        <v>0</v>
      </c>
      <c r="F2" s="6">
        <f>SUMIFS(Concentrado!G$2:G769, Concentrado!$A$2:$A769, "=Yucatán", Concentrado!$B$2:$B769,  "="&amp;$A2)</f>
        <v>15</v>
      </c>
    </row>
    <row r="3" spans="1:6" x14ac:dyDescent="0.25">
      <c r="A3" s="5" t="s">
        <v>6</v>
      </c>
      <c r="B3" s="6">
        <f>SUMIFS(Concentrado!C$2:C769, Concentrado!$A$2:$A769, "=Yucatán", Concentrado!$B$2:$B769,  "="&amp;$A3)</f>
        <v>174</v>
      </c>
      <c r="C3" s="6">
        <f>SUMIFS(Concentrado!D$2:D769, Concentrado!$A$2:$A769, "=Yucatán", Concentrado!$B$2:$B769,  "="&amp;$A3)</f>
        <v>113</v>
      </c>
      <c r="D3" s="6">
        <f>SUMIFS(Concentrado!E$2:E769, Concentrado!$A$2:$A769, "=Yucatán", Concentrado!$B$2:$B769,  "="&amp;$A3)</f>
        <v>0</v>
      </c>
      <c r="E3" s="6">
        <f>SUMIFS(Concentrado!F$2:F769, Concentrado!$A$2:$A769, "=Yucatán", Concentrado!$B$2:$B769,  "="&amp;$A3)</f>
        <v>0</v>
      </c>
      <c r="F3" s="6">
        <f>SUMIFS(Concentrado!G$2:G769, Concentrado!$A$2:$A769, "=Yucatán", Concentrado!$B$2:$B769,  "="&amp;$A3)</f>
        <v>287</v>
      </c>
    </row>
    <row r="4" spans="1:6" x14ac:dyDescent="0.25">
      <c r="A4" s="5" t="s">
        <v>15</v>
      </c>
      <c r="B4" s="6">
        <f>SUMIFS(Concentrado!C$2:C769, Concentrado!$A$2:$A769, "=Yucatán", Concentrado!$B$2:$B769,  "="&amp;$A4)</f>
        <v>200</v>
      </c>
      <c r="C4" s="6">
        <f>SUMIFS(Concentrado!D$2:D769, Concentrado!$A$2:$A769, "=Yucatán", Concentrado!$B$2:$B769,  "="&amp;$A4)</f>
        <v>162</v>
      </c>
      <c r="D4" s="6">
        <f>SUMIFS(Concentrado!E$2:E769, Concentrado!$A$2:$A769, "=Yucatán", Concentrado!$B$2:$B769,  "="&amp;$A4)</f>
        <v>0</v>
      </c>
      <c r="E4" s="6">
        <f>SUMIFS(Concentrado!F$2:F769, Concentrado!$A$2:$A769, "=Yucatán", Concentrado!$B$2:$B769,  "="&amp;$A4)</f>
        <v>0</v>
      </c>
      <c r="F4" s="6">
        <f>SUMIFS(Concentrado!G$2:G769, Concentrado!$A$2:$A769, "=Yucatán", Concentrado!$B$2:$B769,  "="&amp;$A4)</f>
        <v>362</v>
      </c>
    </row>
    <row r="5" spans="1:6" x14ac:dyDescent="0.25">
      <c r="A5" s="5" t="s">
        <v>7</v>
      </c>
      <c r="B5" s="6">
        <f>SUMIFS(Concentrado!C$2:C769, Concentrado!$A$2:$A769, "=Yucatán", Concentrado!$B$2:$B769,  "="&amp;$A5)</f>
        <v>214</v>
      </c>
      <c r="C5" s="6">
        <f>SUMIFS(Concentrado!D$2:D769, Concentrado!$A$2:$A769, "=Yucatán", Concentrado!$B$2:$B769,  "="&amp;$A5)</f>
        <v>211</v>
      </c>
      <c r="D5" s="6">
        <f>SUMIFS(Concentrado!E$2:E769, Concentrado!$A$2:$A769, "=Yucatán", Concentrado!$B$2:$B769,  "="&amp;$A5)</f>
        <v>0</v>
      </c>
      <c r="E5" s="6">
        <f>SUMIFS(Concentrado!F$2:F769, Concentrado!$A$2:$A769, "=Yucatán", Concentrado!$B$2:$B769,  "="&amp;$A5)</f>
        <v>0</v>
      </c>
      <c r="F5" s="6">
        <f>SUMIFS(Concentrado!G$2:G769, Concentrado!$A$2:$A769, "=Yucatán", Concentrado!$B$2:$B769,  "="&amp;$A5)</f>
        <v>425</v>
      </c>
    </row>
    <row r="6" spans="1:6" x14ac:dyDescent="0.25">
      <c r="A6" s="5" t="s">
        <v>8</v>
      </c>
      <c r="B6" s="6">
        <f>SUMIFS(Concentrado!C$2:C769, Concentrado!$A$2:$A769, "=Yucatán", Concentrado!$B$2:$B769,  "="&amp;$A6)</f>
        <v>420</v>
      </c>
      <c r="C6" s="6">
        <f>SUMIFS(Concentrado!D$2:D769, Concentrado!$A$2:$A769, "=Yucatán", Concentrado!$B$2:$B769,  "="&amp;$A6)</f>
        <v>387</v>
      </c>
      <c r="D6" s="6">
        <f>SUMIFS(Concentrado!E$2:E769, Concentrado!$A$2:$A769, "=Yucatán", Concentrado!$B$2:$B769,  "="&amp;$A6)</f>
        <v>0</v>
      </c>
      <c r="E6" s="6">
        <f>SUMIFS(Concentrado!F$2:F769, Concentrado!$A$2:$A769, "=Yucatán", Concentrado!$B$2:$B769,  "="&amp;$A6)</f>
        <v>0</v>
      </c>
      <c r="F6" s="6">
        <f>SUMIFS(Concentrado!G$2:G769, Concentrado!$A$2:$A769, "=Yucatán", Concentrado!$B$2:$B769,  "="&amp;$A6)</f>
        <v>807</v>
      </c>
    </row>
    <row r="7" spans="1:6" x14ac:dyDescent="0.25">
      <c r="A7" s="5" t="s">
        <v>9</v>
      </c>
      <c r="B7" s="6">
        <f>SUMIFS(Concentrado!C$2:C769, Concentrado!$A$2:$A769, "=Yucatán", Concentrado!$B$2:$B769,  "="&amp;$A7)</f>
        <v>482</v>
      </c>
      <c r="C7" s="6">
        <f>SUMIFS(Concentrado!D$2:D769, Concentrado!$A$2:$A769, "=Yucatán", Concentrado!$B$2:$B769,  "="&amp;$A7)</f>
        <v>342</v>
      </c>
      <c r="D7" s="6">
        <f>SUMIFS(Concentrado!E$2:E769, Concentrado!$A$2:$A769, "=Yucatán", Concentrado!$B$2:$B769,  "="&amp;$A7)</f>
        <v>0</v>
      </c>
      <c r="E7" s="6">
        <f>SUMIFS(Concentrado!F$2:F769, Concentrado!$A$2:$A769, "=Yucatán", Concentrado!$B$2:$B769,  "="&amp;$A7)</f>
        <v>0</v>
      </c>
      <c r="F7" s="6">
        <f>SUMIFS(Concentrado!G$2:G769, Concentrado!$A$2:$A769, "=Yucatán", Concentrado!$B$2:$B769,  "="&amp;$A7)</f>
        <v>824</v>
      </c>
    </row>
    <row r="8" spans="1:6" x14ac:dyDescent="0.25">
      <c r="A8" s="5" t="s">
        <v>10</v>
      </c>
      <c r="B8" s="6">
        <f>SUMIFS(Concentrado!C$2:C769, Concentrado!$A$2:$A769, "=Yucatán", Concentrado!$B$2:$B769,  "="&amp;$A8)</f>
        <v>364</v>
      </c>
      <c r="C8" s="6">
        <f>SUMIFS(Concentrado!D$2:D769, Concentrado!$A$2:$A769, "=Yucatán", Concentrado!$B$2:$B769,  "="&amp;$A8)</f>
        <v>309</v>
      </c>
      <c r="D8" s="6">
        <f>SUMIFS(Concentrado!E$2:E769, Concentrado!$A$2:$A769, "=Yucatán", Concentrado!$B$2:$B769,  "="&amp;$A8)</f>
        <v>0</v>
      </c>
      <c r="E8" s="6">
        <f>SUMIFS(Concentrado!F$2:F769, Concentrado!$A$2:$A769, "=Yucatán", Concentrado!$B$2:$B769,  "="&amp;$A8)</f>
        <v>1</v>
      </c>
      <c r="F8" s="6">
        <f>SUMIFS(Concentrado!G$2:G769, Concentrado!$A$2:$A769, "=Yucatán", Concentrado!$B$2:$B769,  "="&amp;$A8)</f>
        <v>674</v>
      </c>
    </row>
    <row r="9" spans="1:6" x14ac:dyDescent="0.25">
      <c r="A9" s="5" t="s">
        <v>11</v>
      </c>
      <c r="B9" s="6">
        <f>SUMIFS(Concentrado!C$2:C769, Concentrado!$A$2:$A769, "=Yucatán", Concentrado!$B$2:$B769,  "="&amp;$A9)</f>
        <v>300</v>
      </c>
      <c r="C9" s="6">
        <f>SUMIFS(Concentrado!D$2:D769, Concentrado!$A$2:$A769, "=Yucatán", Concentrado!$B$2:$B769,  "="&amp;$A9)</f>
        <v>247</v>
      </c>
      <c r="D9" s="6">
        <f>SUMIFS(Concentrado!E$2:E769, Concentrado!$A$2:$A769, "=Yucatán", Concentrado!$B$2:$B769,  "="&amp;$A9)</f>
        <v>0</v>
      </c>
      <c r="E9" s="6">
        <f>SUMIFS(Concentrado!F$2:F769, Concentrado!$A$2:$A769, "=Yucatán", Concentrado!$B$2:$B769,  "="&amp;$A9)</f>
        <v>0</v>
      </c>
      <c r="F9" s="6">
        <f>SUMIFS(Concentrado!G$2:G769, Concentrado!$A$2:$A769, "=Yucatán", Concentrado!$B$2:$B769,  "="&amp;$A9)</f>
        <v>547</v>
      </c>
    </row>
    <row r="10" spans="1:6" x14ac:dyDescent="0.25">
      <c r="A10" s="5" t="s">
        <v>12</v>
      </c>
      <c r="B10" s="6">
        <f>SUMIFS(Concentrado!C$2:C769, Concentrado!$A$2:$A769, "=Yucatán", Concentrado!$B$2:$B769,  "="&amp;$A10)</f>
        <v>240</v>
      </c>
      <c r="C10" s="6">
        <f>SUMIFS(Concentrado!D$2:D769, Concentrado!$A$2:$A769, "=Yucatán", Concentrado!$B$2:$B769,  "="&amp;$A10)</f>
        <v>218</v>
      </c>
      <c r="D10" s="6">
        <f>SUMIFS(Concentrado!E$2:E769, Concentrado!$A$2:$A769, "=Yucatán", Concentrado!$B$2:$B769,  "="&amp;$A10)</f>
        <v>0</v>
      </c>
      <c r="E10" s="6">
        <f>SUMIFS(Concentrado!F$2:F769, Concentrado!$A$2:$A769, "=Yucatán", Concentrado!$B$2:$B769,  "="&amp;$A10)</f>
        <v>0</v>
      </c>
      <c r="F10" s="6">
        <f>SUMIFS(Concentrado!G$2:G769, Concentrado!$A$2:$A769, "=Yucatán", Concentrado!$B$2:$B769,  "="&amp;$A10)</f>
        <v>458</v>
      </c>
    </row>
    <row r="11" spans="1:6" x14ac:dyDescent="0.25">
      <c r="A11" s="5" t="s">
        <v>13</v>
      </c>
      <c r="B11" s="6">
        <f>SUMIFS(Concentrado!C$2:C769, Concentrado!$A$2:$A769, "=Yucatán", Concentrado!$B$2:$B769,  "="&amp;$A11)</f>
        <v>233</v>
      </c>
      <c r="C11" s="6">
        <f>SUMIFS(Concentrado!D$2:D769, Concentrado!$A$2:$A769, "=Yucatán", Concentrado!$B$2:$B769,  "="&amp;$A11)</f>
        <v>152</v>
      </c>
      <c r="D11" s="6">
        <f>SUMIFS(Concentrado!E$2:E769, Concentrado!$A$2:$A769, "=Yucatán", Concentrado!$B$2:$B769,  "="&amp;$A11)</f>
        <v>0</v>
      </c>
      <c r="E11" s="6">
        <f>SUMIFS(Concentrado!F$2:F769, Concentrado!$A$2:$A769, "=Yucatán", Concentrado!$B$2:$B769,  "="&amp;$A11)</f>
        <v>0</v>
      </c>
      <c r="F11" s="6">
        <f>SUMIFS(Concentrado!G$2:G769, Concentrado!$A$2:$A769, "=Yucatán", Concentrado!$B$2:$B769,  "="&amp;$A11)</f>
        <v>385</v>
      </c>
    </row>
    <row r="12" spans="1:6" x14ac:dyDescent="0.25">
      <c r="A12" s="5" t="s">
        <v>14</v>
      </c>
      <c r="B12" s="6">
        <f>SUMIFS(Concentrado!C$2:C769, Concentrado!$A$2:$A769, "=Yucatán", Concentrado!$B$2:$B769,  "="&amp;$A12)</f>
        <v>189</v>
      </c>
      <c r="C12" s="6">
        <f>SUMIFS(Concentrado!D$2:D769, Concentrado!$A$2:$A769, "=Yucatán", Concentrado!$B$2:$B769,  "="&amp;$A12)</f>
        <v>116</v>
      </c>
      <c r="D12" s="6">
        <f>SUMIFS(Concentrado!E$2:E769, Concentrado!$A$2:$A769, "=Yucatán", Concentrado!$B$2:$B769,  "="&amp;$A12)</f>
        <v>0</v>
      </c>
      <c r="E12" s="6">
        <f>SUMIFS(Concentrado!F$2:F769, Concentrado!$A$2:$A769, "=Yucatán", Concentrado!$B$2:$B769,  "="&amp;$A12)</f>
        <v>0</v>
      </c>
      <c r="F12" s="6">
        <f>SUMIFS(Concentrado!G$2:G769, Concentrado!$A$2:$A769, "=Yucatán", Concentrado!$B$2:$B769,  "="&amp;$A12)</f>
        <v>305</v>
      </c>
    </row>
    <row r="13" spans="1:6" x14ac:dyDescent="0.25">
      <c r="A13" s="5" t="s">
        <v>16</v>
      </c>
      <c r="B13" s="6">
        <f>SUMIFS(Concentrado!C$2:C769, Concentrado!$A$2:$A769, "=Yucatán", Concentrado!$B$2:$B769,  "="&amp;$A13)</f>
        <v>129</v>
      </c>
      <c r="C13" s="6">
        <f>SUMIFS(Concentrado!D$2:D769, Concentrado!$A$2:$A769, "=Yucatán", Concentrado!$B$2:$B769,  "="&amp;$A13)</f>
        <v>102</v>
      </c>
      <c r="D13" s="6">
        <f>SUMIFS(Concentrado!E$2:E769, Concentrado!$A$2:$A769, "=Yucatán", Concentrado!$B$2:$B769,  "="&amp;$A13)</f>
        <v>0</v>
      </c>
      <c r="E13" s="6">
        <f>SUMIFS(Concentrado!F$2:F769, Concentrado!$A$2:$A769, "=Yucatán", Concentrado!$B$2:$B769,  "="&amp;$A13)</f>
        <v>0</v>
      </c>
      <c r="F13" s="6">
        <f>SUMIFS(Concentrado!G$2:G769, Concentrado!$A$2:$A769, "=Yucatán", Concentrado!$B$2:$B769,  "="&amp;$A13)</f>
        <v>231</v>
      </c>
    </row>
    <row r="14" spans="1:6" x14ac:dyDescent="0.25">
      <c r="A14" s="5" t="s">
        <v>17</v>
      </c>
      <c r="B14" s="6">
        <f>SUMIFS(Concentrado!C$2:C769, Concentrado!$A$2:$A769, "=Yucatán", Concentrado!$B$2:$B769,  "="&amp;$A14)</f>
        <v>97</v>
      </c>
      <c r="C14" s="6">
        <f>SUMIFS(Concentrado!D$2:D769, Concentrado!$A$2:$A769, "=Yucatán", Concentrado!$B$2:$B769,  "="&amp;$A14)</f>
        <v>95</v>
      </c>
      <c r="D14" s="6">
        <f>SUMIFS(Concentrado!E$2:E769, Concentrado!$A$2:$A769, "=Yucatán", Concentrado!$B$2:$B769,  "="&amp;$A14)</f>
        <v>0</v>
      </c>
      <c r="E14" s="6">
        <f>SUMIFS(Concentrado!F$2:F769, Concentrado!$A$2:$A769, "=Yucatán", Concentrado!$B$2:$B769,  "="&amp;$A14)</f>
        <v>0</v>
      </c>
      <c r="F14" s="6">
        <f>SUMIFS(Concentrado!G$2:G769, Concentrado!$A$2:$A769, "=Yucatán", Concentrado!$B$2:$B769,  "="&amp;$A14)</f>
        <v>192</v>
      </c>
    </row>
    <row r="15" spans="1:6" x14ac:dyDescent="0.25">
      <c r="A15" s="5" t="s">
        <v>18</v>
      </c>
      <c r="B15" s="6">
        <f>SUMIFS(Concentrado!C$2:C769, Concentrado!$A$2:$A769, "=Yucatán", Concentrado!$B$2:$B769,  "="&amp;$A15)</f>
        <v>82</v>
      </c>
      <c r="C15" s="6">
        <f>SUMIFS(Concentrado!D$2:D769, Concentrado!$A$2:$A769, "=Yucatán", Concentrado!$B$2:$B769,  "="&amp;$A15)</f>
        <v>61</v>
      </c>
      <c r="D15" s="6">
        <f>SUMIFS(Concentrado!E$2:E769, Concentrado!$A$2:$A769, "=Yucatán", Concentrado!$B$2:$B769,  "="&amp;$A15)</f>
        <v>0</v>
      </c>
      <c r="E15" s="6">
        <f>SUMIFS(Concentrado!F$2:F769, Concentrado!$A$2:$A769, "=Yucatán", Concentrado!$B$2:$B769,  "="&amp;$A15)</f>
        <v>0</v>
      </c>
      <c r="F15" s="6">
        <f>SUMIFS(Concentrado!G$2:G769, Concentrado!$A$2:$A769, "=Yucatán", Concentrado!$B$2:$B769,  "="&amp;$A15)</f>
        <v>143</v>
      </c>
    </row>
    <row r="16" spans="1:6" x14ac:dyDescent="0.25">
      <c r="A16" s="5" t="s">
        <v>19</v>
      </c>
      <c r="B16" s="6">
        <f>SUMIFS(Concentrado!C$2:C769, Concentrado!$A$2:$A769, "=Yucatán", Concentrado!$B$2:$B769,  "="&amp;$A16)</f>
        <v>95</v>
      </c>
      <c r="C16" s="6">
        <f>SUMIFS(Concentrado!D$2:D769, Concentrado!$A$2:$A769, "=Yucatán", Concentrado!$B$2:$B769,  "="&amp;$A16)</f>
        <v>43</v>
      </c>
      <c r="D16" s="6">
        <f>SUMIFS(Concentrado!E$2:E769, Concentrado!$A$2:$A769, "=Yucatán", Concentrado!$B$2:$B769,  "="&amp;$A16)</f>
        <v>0</v>
      </c>
      <c r="E16" s="6">
        <f>SUMIFS(Concentrado!F$2:F769, Concentrado!$A$2:$A769, "=Yucatán", Concentrado!$B$2:$B769,  "="&amp;$A16)</f>
        <v>0</v>
      </c>
      <c r="F16" s="6">
        <f>SUMIFS(Concentrado!G$2:G769, Concentrado!$A$2:$A769, "=Yucatán", Concentrado!$B$2:$B769,  "="&amp;$A16)</f>
        <v>138</v>
      </c>
    </row>
    <row r="17" spans="1:6" x14ac:dyDescent="0.25">
      <c r="A17" s="5" t="s">
        <v>20</v>
      </c>
      <c r="B17" s="6">
        <f>SUMIFS(Concentrado!C$2:C769, Concentrado!$A$2:$A769, "=Yucatán", Concentrado!$B$2:$B769,  "="&amp;$A17)</f>
        <v>58</v>
      </c>
      <c r="C17" s="6">
        <f>SUMIFS(Concentrado!D$2:D769, Concentrado!$A$2:$A769, "=Yucatán", Concentrado!$B$2:$B769,  "="&amp;$A17)</f>
        <v>36</v>
      </c>
      <c r="D17" s="6">
        <f>SUMIFS(Concentrado!E$2:E769, Concentrado!$A$2:$A769, "=Yucatán", Concentrado!$B$2:$B769,  "="&amp;$A17)</f>
        <v>0</v>
      </c>
      <c r="E17" s="6">
        <f>SUMIFS(Concentrado!F$2:F769, Concentrado!$A$2:$A769, "=Yucatán", Concentrado!$B$2:$B769,  "="&amp;$A17)</f>
        <v>0</v>
      </c>
      <c r="F17" s="6">
        <f>SUMIFS(Concentrado!G$2:G769, Concentrado!$A$2:$A769, "=Yucatán", Concentrado!$B$2:$B769,  "="&amp;$A17)</f>
        <v>94</v>
      </c>
    </row>
    <row r="18" spans="1:6" x14ac:dyDescent="0.25">
      <c r="A18" s="5" t="s">
        <v>21</v>
      </c>
      <c r="B18" s="6">
        <f>SUMIFS(Concentrado!C$2:C769, Concentrado!$A$2:$A769, "=Yucatán", Concentrado!$B$2:$B769,  "="&amp;$A18)</f>
        <v>32</v>
      </c>
      <c r="C18" s="6">
        <f>SUMIFS(Concentrado!D$2:D769, Concentrado!$A$2:$A769, "=Yucatán", Concentrado!$B$2:$B769,  "="&amp;$A18)</f>
        <v>32</v>
      </c>
      <c r="D18" s="6">
        <f>SUMIFS(Concentrado!E$2:E769, Concentrado!$A$2:$A769, "=Yucatán", Concentrado!$B$2:$B769,  "="&amp;$A18)</f>
        <v>0</v>
      </c>
      <c r="E18" s="6">
        <f>SUMIFS(Concentrado!F$2:F769, Concentrado!$A$2:$A769, "=Yucatán", Concentrado!$B$2:$B769,  "="&amp;$A18)</f>
        <v>0</v>
      </c>
      <c r="F18" s="6">
        <f>SUMIFS(Concentrado!G$2:G769, Concentrado!$A$2:$A769, "=Yucatán", Concentrado!$B$2:$B769,  "="&amp;$A18)</f>
        <v>64</v>
      </c>
    </row>
    <row r="19" spans="1:6" x14ac:dyDescent="0.25">
      <c r="A19" s="5" t="s">
        <v>22</v>
      </c>
      <c r="B19" s="6">
        <f>SUMIFS(Concentrado!C$2:C769, Concentrado!$A$2:$A769, "=Yucatán", Concentrado!$B$2:$B769,  "="&amp;$A19)</f>
        <v>21</v>
      </c>
      <c r="C19" s="6">
        <f>SUMIFS(Concentrado!D$2:D769, Concentrado!$A$2:$A769, "=Yucatán", Concentrado!$B$2:$B769,  "="&amp;$A19)</f>
        <v>21</v>
      </c>
      <c r="D19" s="6">
        <f>SUMIFS(Concentrado!E$2:E769, Concentrado!$A$2:$A769, "=Yucatán", Concentrado!$B$2:$B769,  "="&amp;$A19)</f>
        <v>0</v>
      </c>
      <c r="E19" s="6">
        <f>SUMIFS(Concentrado!F$2:F769, Concentrado!$A$2:$A769, "=Yucatán", Concentrado!$B$2:$B769,  "="&amp;$A19)</f>
        <v>0</v>
      </c>
      <c r="F19" s="6">
        <f>SUMIFS(Concentrado!G$2:G769, Concentrado!$A$2:$A769, "=Yucatán", Concentrado!$B$2:$B769,  "="&amp;$A19)</f>
        <v>42</v>
      </c>
    </row>
    <row r="20" spans="1:6" x14ac:dyDescent="0.25">
      <c r="A20" s="5" t="s">
        <v>23</v>
      </c>
      <c r="B20" s="6">
        <f>SUMIFS(Concentrado!C$2:C769, Concentrado!$A$2:$A769, "=Yucatán", Concentrado!$B$2:$B769,  "="&amp;$A20)</f>
        <v>24</v>
      </c>
      <c r="C20" s="6">
        <f>SUMIFS(Concentrado!D$2:D769, Concentrado!$A$2:$A769, "=Yucatán", Concentrado!$B$2:$B769,  "="&amp;$A20)</f>
        <v>9</v>
      </c>
      <c r="D20" s="6">
        <f>SUMIFS(Concentrado!E$2:E769, Concentrado!$A$2:$A769, "=Yucatán", Concentrado!$B$2:$B769,  "="&amp;$A20)</f>
        <v>0</v>
      </c>
      <c r="E20" s="6">
        <f>SUMIFS(Concentrado!F$2:F769, Concentrado!$A$2:$A769, "=Yucatán", Concentrado!$B$2:$B769,  "="&amp;$A20)</f>
        <v>0</v>
      </c>
      <c r="F20" s="6">
        <f>SUMIFS(Concentrado!G$2:G769, Concentrado!$A$2:$A769, "=Yucatán", Concentrado!$B$2:$B769,  "="&amp;$A20)</f>
        <v>33</v>
      </c>
    </row>
    <row r="21" spans="1:6" x14ac:dyDescent="0.25">
      <c r="A21" s="5" t="s">
        <v>24</v>
      </c>
      <c r="B21" s="6">
        <f>SUMIFS(Concentrado!C$2:C769, Concentrado!$A$2:$A769, "=Yucatán", Concentrado!$B$2:$B769,  "="&amp;$A21)</f>
        <v>3</v>
      </c>
      <c r="C21" s="6">
        <f>SUMIFS(Concentrado!D$2:D769, Concentrado!$A$2:$A769, "=Yucatán", Concentrado!$B$2:$B769,  "="&amp;$A21)</f>
        <v>3</v>
      </c>
      <c r="D21" s="6">
        <f>SUMIFS(Concentrado!E$2:E769, Concentrado!$A$2:$A769, "=Yucatán", Concentrado!$B$2:$B769,  "="&amp;$A21)</f>
        <v>0</v>
      </c>
      <c r="E21" s="6">
        <f>SUMIFS(Concentrado!F$2:F769, Concentrado!$A$2:$A769, "=Yucatán", Concentrado!$B$2:$B769,  "="&amp;$A21)</f>
        <v>0</v>
      </c>
      <c r="F21" s="6">
        <f>SUMIFS(Concentrado!G$2:G769, Concentrado!$A$2:$A769, "=Yucatán", Concentrado!$B$2:$B769,  "="&amp;$A21)</f>
        <v>6</v>
      </c>
    </row>
    <row r="22" spans="1:6" x14ac:dyDescent="0.25">
      <c r="A22" s="5" t="s">
        <v>25</v>
      </c>
      <c r="B22" s="6">
        <f>SUMIFS(Concentrado!C$2:C769, Concentrado!$A$2:$A769, "=Yucatán", Concentrado!$B$2:$B769,  "="&amp;$A22)</f>
        <v>1</v>
      </c>
      <c r="C22" s="6">
        <f>SUMIFS(Concentrado!D$2:D769, Concentrado!$A$2:$A769, "=Yucatán", Concentrado!$B$2:$B769,  "="&amp;$A22)</f>
        <v>5</v>
      </c>
      <c r="D22" s="6">
        <f>SUMIFS(Concentrado!E$2:E769, Concentrado!$A$2:$A769, "=Yucatán", Concentrado!$B$2:$B769,  "="&amp;$A22)</f>
        <v>0</v>
      </c>
      <c r="E22" s="6">
        <f>SUMIFS(Concentrado!F$2:F769, Concentrado!$A$2:$A769, "=Yucatán", Concentrado!$B$2:$B769,  "="&amp;$A22)</f>
        <v>0</v>
      </c>
      <c r="F22" s="6">
        <f>SUMIFS(Concentrado!G$2:G769, Concentrado!$A$2:$A769, "=Yucatán", Concentrado!$B$2:$B769,  "="&amp;$A22)</f>
        <v>6</v>
      </c>
    </row>
    <row r="23" spans="1:6" x14ac:dyDescent="0.25">
      <c r="A23" s="5" t="s">
        <v>34</v>
      </c>
      <c r="B23" s="6">
        <f>SUMIFS(Concentrado!C$2:C769, Concentrado!$A$2:$A769, "=Yucatán", Concentrado!$B$2:$B769,  "="&amp;$A23)</f>
        <v>0</v>
      </c>
      <c r="C23" s="6">
        <f>SUMIFS(Concentrado!D$2:D769, Concentrado!$A$2:$A769, "=Yucatán", Concentrado!$B$2:$B769,  "="&amp;$A23)</f>
        <v>0</v>
      </c>
      <c r="D23" s="6">
        <f>SUMIFS(Concentrado!E$2:E769, Concentrado!$A$2:$A769, "=Yucatán", Concentrado!$B$2:$B769,  "="&amp;$A23)</f>
        <v>0</v>
      </c>
      <c r="E23" s="6">
        <f>SUMIFS(Concentrado!F$2:F769, Concentrado!$A$2:$A769, "=Yucatán", Concentrado!$B$2:$B769,  "="&amp;$A23)</f>
        <v>0</v>
      </c>
      <c r="F23" s="6">
        <f>SUMIFS(Concentrado!G$2:G769, Concentrado!$A$2:$A769, "=Yucatán",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"=Yucatán", Concentrado!$B$2:$B769,  "="&amp;$A24)</f>
        <v>8</v>
      </c>
      <c r="C24" s="6">
        <f>SUMIFS(Concentrado!D$2:D769, Concentrado!$A$2:$A769, "=Yucatán", Concentrado!$B$2:$B769,  "="&amp;$A24)</f>
        <v>1</v>
      </c>
      <c r="D24" s="6">
        <f>SUMIFS(Concentrado!E$2:E769, Concentrado!$A$2:$A769, "=Yucatán", Concentrado!$B$2:$B769,  "="&amp;$A24)</f>
        <v>0</v>
      </c>
      <c r="E24" s="6">
        <f>SUMIFS(Concentrado!F$2:F769, Concentrado!$A$2:$A769, "=Yucatán", Concentrado!$B$2:$B769,  "="&amp;$A24)</f>
        <v>0</v>
      </c>
      <c r="F24" s="6">
        <f>SUMIFS(Concentrado!G$2:G769, Concentrado!$A$2:$A769, "=Yucatán", Concentrado!$B$2:$B769,  "="&amp;$A24)</f>
        <v>9</v>
      </c>
    </row>
    <row r="25" spans="1:6" x14ac:dyDescent="0.25">
      <c r="A25" s="7" t="s">
        <v>28</v>
      </c>
      <c r="B25" s="8">
        <f>SUMIFS(Concentrado!C$2:C769, Concentrado!$A$2:$A769, "=Yucatán", Concentrado!$B$2:$B769,  "="&amp;$A25)</f>
        <v>3411</v>
      </c>
      <c r="C25" s="8">
        <f>SUMIFS(Concentrado!D$2:D769, Concentrado!$A$2:$A769, "=Yucatán", Concentrado!$B$2:$B769,  "="&amp;$A25)</f>
        <v>2684</v>
      </c>
      <c r="D25" s="8">
        <f>SUMIFS(Concentrado!E$2:E769, Concentrado!$A$2:$A769, "=Yucatán", Concentrado!$B$2:$B769,  "="&amp;$A25)</f>
        <v>0</v>
      </c>
      <c r="E25" s="8">
        <f>SUMIFS(Concentrado!F$2:F769, Concentrado!$A$2:$A769, "=Yucatán", Concentrado!$B$2:$B769,  "="&amp;$A25)</f>
        <v>1</v>
      </c>
      <c r="F25" s="8">
        <f>SUMIFS(Concentrado!G$2:G769, Concentrado!$A$2:$A769, "=Yucatán", Concentrado!$B$2:$B769,  "="&amp;$A25)</f>
        <v>6096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"=Zacatecas", Concentrado!$B$2:$B769,  "="&amp;$A2)</f>
        <v>12</v>
      </c>
      <c r="C2" s="6">
        <f>SUMIFS(Concentrado!D$2:D769, Concentrado!$A$2:$A769, "=Zacatecas", Concentrado!$B$2:$B769,  "="&amp;$A2)</f>
        <v>12</v>
      </c>
      <c r="D2" s="6">
        <f>SUMIFS(Concentrado!E$2:E769, Concentrado!$A$2:$A769, "=Zacatecas", Concentrado!$B$2:$B769,  "="&amp;$A2)</f>
        <v>0</v>
      </c>
      <c r="E2" s="6">
        <f>SUMIFS(Concentrado!F$2:F769, Concentrado!$A$2:$A769, "=Zacatecas", Concentrado!$B$2:$B769,  "="&amp;$A2)</f>
        <v>0</v>
      </c>
      <c r="F2" s="6">
        <f>SUMIFS(Concentrado!G$2:G769, Concentrado!$A$2:$A769, "=Zacatecas", Concentrado!$B$2:$B769,  "="&amp;$A2)</f>
        <v>24</v>
      </c>
    </row>
    <row r="3" spans="1:6" x14ac:dyDescent="0.25">
      <c r="A3" s="5" t="s">
        <v>6</v>
      </c>
      <c r="B3" s="6">
        <f>SUMIFS(Concentrado!C$2:C769, Concentrado!$A$2:$A769, "=Zacatecas", Concentrado!$B$2:$B769,  "="&amp;$A3)</f>
        <v>91</v>
      </c>
      <c r="C3" s="6">
        <f>SUMIFS(Concentrado!D$2:D769, Concentrado!$A$2:$A769, "=Zacatecas", Concentrado!$B$2:$B769,  "="&amp;$A3)</f>
        <v>94</v>
      </c>
      <c r="D3" s="6">
        <f>SUMIFS(Concentrado!E$2:E769, Concentrado!$A$2:$A769, "=Zacatecas", Concentrado!$B$2:$B769,  "="&amp;$A3)</f>
        <v>0</v>
      </c>
      <c r="E3" s="6">
        <f>SUMIFS(Concentrado!F$2:F769, Concentrado!$A$2:$A769, "=Zacatecas", Concentrado!$B$2:$B769,  "="&amp;$A3)</f>
        <v>0</v>
      </c>
      <c r="F3" s="6">
        <f>SUMIFS(Concentrado!G$2:G769, Concentrado!$A$2:$A769, "=Zacatecas", Concentrado!$B$2:$B769,  "="&amp;$A3)</f>
        <v>185</v>
      </c>
    </row>
    <row r="4" spans="1:6" x14ac:dyDescent="0.25">
      <c r="A4" s="5" t="s">
        <v>15</v>
      </c>
      <c r="B4" s="6">
        <f>SUMIFS(Concentrado!C$2:C769, Concentrado!$A$2:$A769, "=Zacatecas", Concentrado!$B$2:$B769,  "="&amp;$A4)</f>
        <v>178</v>
      </c>
      <c r="C4" s="6">
        <f>SUMIFS(Concentrado!D$2:D769, Concentrado!$A$2:$A769, "=Zacatecas", Concentrado!$B$2:$B769,  "="&amp;$A4)</f>
        <v>104</v>
      </c>
      <c r="D4" s="6">
        <f>SUMIFS(Concentrado!E$2:E769, Concentrado!$A$2:$A769, "=Zacatecas", Concentrado!$B$2:$B769,  "="&amp;$A4)</f>
        <v>0</v>
      </c>
      <c r="E4" s="6">
        <f>SUMIFS(Concentrado!F$2:F769, Concentrado!$A$2:$A769, "=Zacatecas", Concentrado!$B$2:$B769,  "="&amp;$A4)</f>
        <v>0</v>
      </c>
      <c r="F4" s="6">
        <f>SUMIFS(Concentrado!G$2:G769, Concentrado!$A$2:$A769, "=Zacatecas", Concentrado!$B$2:$B769,  "="&amp;$A4)</f>
        <v>282</v>
      </c>
    </row>
    <row r="5" spans="1:6" x14ac:dyDescent="0.25">
      <c r="A5" s="5" t="s">
        <v>7</v>
      </c>
      <c r="B5" s="6">
        <f>SUMIFS(Concentrado!C$2:C769, Concentrado!$A$2:$A769, "=Zacatecas", Concentrado!$B$2:$B769,  "="&amp;$A5)</f>
        <v>254</v>
      </c>
      <c r="C5" s="6">
        <f>SUMIFS(Concentrado!D$2:D769, Concentrado!$A$2:$A769, "=Zacatecas", Concentrado!$B$2:$B769,  "="&amp;$A5)</f>
        <v>140</v>
      </c>
      <c r="D5" s="6">
        <f>SUMIFS(Concentrado!E$2:E769, Concentrado!$A$2:$A769, "=Zacatecas", Concentrado!$B$2:$B769,  "="&amp;$A5)</f>
        <v>0</v>
      </c>
      <c r="E5" s="6">
        <f>SUMIFS(Concentrado!F$2:F769, Concentrado!$A$2:$A769, "=Zacatecas", Concentrado!$B$2:$B769,  "="&amp;$A5)</f>
        <v>0</v>
      </c>
      <c r="F5" s="6">
        <f>SUMIFS(Concentrado!G$2:G769, Concentrado!$A$2:$A769, "=Zacatecas", Concentrado!$B$2:$B769,  "="&amp;$A5)</f>
        <v>394</v>
      </c>
    </row>
    <row r="6" spans="1:6" x14ac:dyDescent="0.25">
      <c r="A6" s="5" t="s">
        <v>8</v>
      </c>
      <c r="B6" s="6">
        <f>SUMIFS(Concentrado!C$2:C769, Concentrado!$A$2:$A769, "=Zacatecas", Concentrado!$B$2:$B769,  "="&amp;$A6)</f>
        <v>370</v>
      </c>
      <c r="C6" s="6">
        <f>SUMIFS(Concentrado!D$2:D769, Concentrado!$A$2:$A769, "=Zacatecas", Concentrado!$B$2:$B769,  "="&amp;$A6)</f>
        <v>262</v>
      </c>
      <c r="D6" s="6">
        <f>SUMIFS(Concentrado!E$2:E769, Concentrado!$A$2:$A769, "=Zacatecas", Concentrado!$B$2:$B769,  "="&amp;$A6)</f>
        <v>0</v>
      </c>
      <c r="E6" s="6">
        <f>SUMIFS(Concentrado!F$2:F769, Concentrado!$A$2:$A769, "=Zacatecas", Concentrado!$B$2:$B769,  "="&amp;$A6)</f>
        <v>0</v>
      </c>
      <c r="F6" s="6">
        <f>SUMIFS(Concentrado!G$2:G769, Concentrado!$A$2:$A769, "=Zacatecas", Concentrado!$B$2:$B769,  "="&amp;$A6)</f>
        <v>632</v>
      </c>
    </row>
    <row r="7" spans="1:6" x14ac:dyDescent="0.25">
      <c r="A7" s="5" t="s">
        <v>9</v>
      </c>
      <c r="B7" s="6">
        <f>SUMIFS(Concentrado!C$2:C769, Concentrado!$A$2:$A769, "=Zacatecas", Concentrado!$B$2:$B769,  "="&amp;$A7)</f>
        <v>288</v>
      </c>
      <c r="C7" s="6">
        <f>SUMIFS(Concentrado!D$2:D769, Concentrado!$A$2:$A769, "=Zacatecas", Concentrado!$B$2:$B769,  "="&amp;$A7)</f>
        <v>231</v>
      </c>
      <c r="D7" s="6">
        <f>SUMIFS(Concentrado!E$2:E769, Concentrado!$A$2:$A769, "=Zacatecas", Concentrado!$B$2:$B769,  "="&amp;$A7)</f>
        <v>0</v>
      </c>
      <c r="E7" s="6">
        <f>SUMIFS(Concentrado!F$2:F769, Concentrado!$A$2:$A769, "=Zacatecas", Concentrado!$B$2:$B769,  "="&amp;$A7)</f>
        <v>0</v>
      </c>
      <c r="F7" s="6">
        <f>SUMIFS(Concentrado!G$2:G769, Concentrado!$A$2:$A769, "=Zacatecas", Concentrado!$B$2:$B769,  "="&amp;$A7)</f>
        <v>519</v>
      </c>
    </row>
    <row r="8" spans="1:6" x14ac:dyDescent="0.25">
      <c r="A8" s="5" t="s">
        <v>10</v>
      </c>
      <c r="B8" s="6">
        <f>SUMIFS(Concentrado!C$2:C769, Concentrado!$A$2:$A769, "=Zacatecas", Concentrado!$B$2:$B769,  "="&amp;$A8)</f>
        <v>201</v>
      </c>
      <c r="C8" s="6">
        <f>SUMIFS(Concentrado!D$2:D769, Concentrado!$A$2:$A769, "=Zacatecas", Concentrado!$B$2:$B769,  "="&amp;$A8)</f>
        <v>187</v>
      </c>
      <c r="D8" s="6">
        <f>SUMIFS(Concentrado!E$2:E769, Concentrado!$A$2:$A769, "=Zacatecas", Concentrado!$B$2:$B769,  "="&amp;$A8)</f>
        <v>0</v>
      </c>
      <c r="E8" s="6">
        <f>SUMIFS(Concentrado!F$2:F769, Concentrado!$A$2:$A769, "=Zacatecas", Concentrado!$B$2:$B769,  "="&amp;$A8)</f>
        <v>0</v>
      </c>
      <c r="F8" s="6">
        <f>SUMIFS(Concentrado!G$2:G769, Concentrado!$A$2:$A769, "=Zacatecas", Concentrado!$B$2:$B769,  "="&amp;$A8)</f>
        <v>388</v>
      </c>
    </row>
    <row r="9" spans="1:6" x14ac:dyDescent="0.25">
      <c r="A9" s="5" t="s">
        <v>11</v>
      </c>
      <c r="B9" s="6">
        <f>SUMIFS(Concentrado!C$2:C769, Concentrado!$A$2:$A769, "=Zacatecas", Concentrado!$B$2:$B769,  "="&amp;$A9)</f>
        <v>187</v>
      </c>
      <c r="C9" s="6">
        <f>SUMIFS(Concentrado!D$2:D769, Concentrado!$A$2:$A769, "=Zacatecas", Concentrado!$B$2:$B769,  "="&amp;$A9)</f>
        <v>203</v>
      </c>
      <c r="D9" s="6">
        <f>SUMIFS(Concentrado!E$2:E769, Concentrado!$A$2:$A769, "=Zacatecas", Concentrado!$B$2:$B769,  "="&amp;$A9)</f>
        <v>0</v>
      </c>
      <c r="E9" s="6">
        <f>SUMIFS(Concentrado!F$2:F769, Concentrado!$A$2:$A769, "=Zacatecas", Concentrado!$B$2:$B769,  "="&amp;$A9)</f>
        <v>0</v>
      </c>
      <c r="F9" s="6">
        <f>SUMIFS(Concentrado!G$2:G769, Concentrado!$A$2:$A769, "=Zacatecas", Concentrado!$B$2:$B769,  "="&amp;$A9)</f>
        <v>390</v>
      </c>
    </row>
    <row r="10" spans="1:6" x14ac:dyDescent="0.25">
      <c r="A10" s="5" t="s">
        <v>12</v>
      </c>
      <c r="B10" s="6">
        <f>SUMIFS(Concentrado!C$2:C769, Concentrado!$A$2:$A769, "=Zacatecas", Concentrado!$B$2:$B769,  "="&amp;$A10)</f>
        <v>160</v>
      </c>
      <c r="C10" s="6">
        <f>SUMIFS(Concentrado!D$2:D769, Concentrado!$A$2:$A769, "=Zacatecas", Concentrado!$B$2:$B769,  "="&amp;$A10)</f>
        <v>185</v>
      </c>
      <c r="D10" s="6">
        <f>SUMIFS(Concentrado!E$2:E769, Concentrado!$A$2:$A769, "=Zacatecas", Concentrado!$B$2:$B769,  "="&amp;$A10)</f>
        <v>0</v>
      </c>
      <c r="E10" s="6">
        <f>SUMIFS(Concentrado!F$2:F769, Concentrado!$A$2:$A769, "=Zacatecas", Concentrado!$B$2:$B769,  "="&amp;$A10)</f>
        <v>0</v>
      </c>
      <c r="F10" s="6">
        <f>SUMIFS(Concentrado!G$2:G769, Concentrado!$A$2:$A769, "=Zacatecas", Concentrado!$B$2:$B769,  "="&amp;$A10)</f>
        <v>345</v>
      </c>
    </row>
    <row r="11" spans="1:6" x14ac:dyDescent="0.25">
      <c r="A11" s="5" t="s">
        <v>13</v>
      </c>
      <c r="B11" s="6">
        <f>SUMIFS(Concentrado!C$2:C769, Concentrado!$A$2:$A769, "=Zacatecas", Concentrado!$B$2:$B769,  "="&amp;$A11)</f>
        <v>152</v>
      </c>
      <c r="C11" s="6">
        <f>SUMIFS(Concentrado!D$2:D769, Concentrado!$A$2:$A769, "=Zacatecas", Concentrado!$B$2:$B769,  "="&amp;$A11)</f>
        <v>144</v>
      </c>
      <c r="D11" s="6">
        <f>SUMIFS(Concentrado!E$2:E769, Concentrado!$A$2:$A769, "=Zacatecas", Concentrado!$B$2:$B769,  "="&amp;$A11)</f>
        <v>0</v>
      </c>
      <c r="E11" s="6">
        <f>SUMIFS(Concentrado!F$2:F769, Concentrado!$A$2:$A769, "=Zacatecas", Concentrado!$B$2:$B769,  "="&amp;$A11)</f>
        <v>0</v>
      </c>
      <c r="F11" s="6">
        <f>SUMIFS(Concentrado!G$2:G769, Concentrado!$A$2:$A769, "=Zacatecas", Concentrado!$B$2:$B769,  "="&amp;$A11)</f>
        <v>296</v>
      </c>
    </row>
    <row r="12" spans="1:6" x14ac:dyDescent="0.25">
      <c r="A12" s="5" t="s">
        <v>14</v>
      </c>
      <c r="B12" s="6">
        <f>SUMIFS(Concentrado!C$2:C769, Concentrado!$A$2:$A769, "=Zacatecas", Concentrado!$B$2:$B769,  "="&amp;$A12)</f>
        <v>131</v>
      </c>
      <c r="C12" s="6">
        <f>SUMIFS(Concentrado!D$2:D769, Concentrado!$A$2:$A769, "=Zacatecas", Concentrado!$B$2:$B769,  "="&amp;$A12)</f>
        <v>130</v>
      </c>
      <c r="D12" s="6">
        <f>SUMIFS(Concentrado!E$2:E769, Concentrado!$A$2:$A769, "=Zacatecas", Concentrado!$B$2:$B769,  "="&amp;$A12)</f>
        <v>0</v>
      </c>
      <c r="E12" s="6">
        <f>SUMIFS(Concentrado!F$2:F769, Concentrado!$A$2:$A769, "=Zacatecas", Concentrado!$B$2:$B769,  "="&amp;$A12)</f>
        <v>0</v>
      </c>
      <c r="F12" s="6">
        <f>SUMIFS(Concentrado!G$2:G769, Concentrado!$A$2:$A769, "=Zacatecas", Concentrado!$B$2:$B769,  "="&amp;$A12)</f>
        <v>261</v>
      </c>
    </row>
    <row r="13" spans="1:6" x14ac:dyDescent="0.25">
      <c r="A13" s="5" t="s">
        <v>16</v>
      </c>
      <c r="B13" s="6">
        <f>SUMIFS(Concentrado!C$2:C769, Concentrado!$A$2:$A769, "=Zacatecas", Concentrado!$B$2:$B769,  "="&amp;$A13)</f>
        <v>96</v>
      </c>
      <c r="C13" s="6">
        <f>SUMIFS(Concentrado!D$2:D769, Concentrado!$A$2:$A769, "=Zacatecas", Concentrado!$B$2:$B769,  "="&amp;$A13)</f>
        <v>95</v>
      </c>
      <c r="D13" s="6">
        <f>SUMIFS(Concentrado!E$2:E769, Concentrado!$A$2:$A769, "=Zacatecas", Concentrado!$B$2:$B769,  "="&amp;$A13)</f>
        <v>0</v>
      </c>
      <c r="E13" s="6">
        <f>SUMIFS(Concentrado!F$2:F769, Concentrado!$A$2:$A769, "=Zacatecas", Concentrado!$B$2:$B769,  "="&amp;$A13)</f>
        <v>0</v>
      </c>
      <c r="F13" s="6">
        <f>SUMIFS(Concentrado!G$2:G769, Concentrado!$A$2:$A769, "=Zacatecas", Concentrado!$B$2:$B769,  "="&amp;$A13)</f>
        <v>191</v>
      </c>
    </row>
    <row r="14" spans="1:6" x14ac:dyDescent="0.25">
      <c r="A14" s="5" t="s">
        <v>17</v>
      </c>
      <c r="B14" s="6">
        <f>SUMIFS(Concentrado!C$2:C769, Concentrado!$A$2:$A769, "=Zacatecas", Concentrado!$B$2:$B769,  "="&amp;$A14)</f>
        <v>84</v>
      </c>
      <c r="C14" s="6">
        <f>SUMIFS(Concentrado!D$2:D769, Concentrado!$A$2:$A769, "=Zacatecas", Concentrado!$B$2:$B769,  "="&amp;$A14)</f>
        <v>97</v>
      </c>
      <c r="D14" s="6">
        <f>SUMIFS(Concentrado!E$2:E769, Concentrado!$A$2:$A769, "=Zacatecas", Concentrado!$B$2:$B769,  "="&amp;$A14)</f>
        <v>0</v>
      </c>
      <c r="E14" s="6">
        <f>SUMIFS(Concentrado!F$2:F769, Concentrado!$A$2:$A769, "=Zacatecas", Concentrado!$B$2:$B769,  "="&amp;$A14)</f>
        <v>0</v>
      </c>
      <c r="F14" s="6">
        <f>SUMIFS(Concentrado!G$2:G769, Concentrado!$A$2:$A769, "=Zacatecas", Concentrado!$B$2:$B769,  "="&amp;$A14)</f>
        <v>181</v>
      </c>
    </row>
    <row r="15" spans="1:6" x14ac:dyDescent="0.25">
      <c r="A15" s="5" t="s">
        <v>18</v>
      </c>
      <c r="B15" s="6">
        <f>SUMIFS(Concentrado!C$2:C769, Concentrado!$A$2:$A769, "=Zacatecas", Concentrado!$B$2:$B769,  "="&amp;$A15)</f>
        <v>85</v>
      </c>
      <c r="C15" s="6">
        <f>SUMIFS(Concentrado!D$2:D769, Concentrado!$A$2:$A769, "=Zacatecas", Concentrado!$B$2:$B769,  "="&amp;$A15)</f>
        <v>61</v>
      </c>
      <c r="D15" s="6">
        <f>SUMIFS(Concentrado!E$2:E769, Concentrado!$A$2:$A769, "=Zacatecas", Concentrado!$B$2:$B769,  "="&amp;$A15)</f>
        <v>0</v>
      </c>
      <c r="E15" s="6">
        <f>SUMIFS(Concentrado!F$2:F769, Concentrado!$A$2:$A769, "=Zacatecas", Concentrado!$B$2:$B769,  "="&amp;$A15)</f>
        <v>0</v>
      </c>
      <c r="F15" s="6">
        <f>SUMIFS(Concentrado!G$2:G769, Concentrado!$A$2:$A769, "=Zacatecas", Concentrado!$B$2:$B769,  "="&amp;$A15)</f>
        <v>146</v>
      </c>
    </row>
    <row r="16" spans="1:6" x14ac:dyDescent="0.25">
      <c r="A16" s="5" t="s">
        <v>19</v>
      </c>
      <c r="B16" s="6">
        <f>SUMIFS(Concentrado!C$2:C769, Concentrado!$A$2:$A769, "=Zacatecas", Concentrado!$B$2:$B769,  "="&amp;$A16)</f>
        <v>53</v>
      </c>
      <c r="C16" s="6">
        <f>SUMIFS(Concentrado!D$2:D769, Concentrado!$A$2:$A769, "=Zacatecas", Concentrado!$B$2:$B769,  "="&amp;$A16)</f>
        <v>51</v>
      </c>
      <c r="D16" s="6">
        <f>SUMIFS(Concentrado!E$2:E769, Concentrado!$A$2:$A769, "=Zacatecas", Concentrado!$B$2:$B769,  "="&amp;$A16)</f>
        <v>0</v>
      </c>
      <c r="E16" s="6">
        <f>SUMIFS(Concentrado!F$2:F769, Concentrado!$A$2:$A769, "=Zacatecas", Concentrado!$B$2:$B769,  "="&amp;$A16)</f>
        <v>0</v>
      </c>
      <c r="F16" s="6">
        <f>SUMIFS(Concentrado!G$2:G769, Concentrado!$A$2:$A769, "=Zacatecas", Concentrado!$B$2:$B769,  "="&amp;$A16)</f>
        <v>104</v>
      </c>
    </row>
    <row r="17" spans="1:6" x14ac:dyDescent="0.25">
      <c r="A17" s="5" t="s">
        <v>20</v>
      </c>
      <c r="B17" s="6">
        <f>SUMIFS(Concentrado!C$2:C769, Concentrado!$A$2:$A769, "=Zacatecas", Concentrado!$B$2:$B769,  "="&amp;$A17)</f>
        <v>45</v>
      </c>
      <c r="C17" s="6">
        <f>SUMIFS(Concentrado!D$2:D769, Concentrado!$A$2:$A769, "=Zacatecas", Concentrado!$B$2:$B769,  "="&amp;$A17)</f>
        <v>41</v>
      </c>
      <c r="D17" s="6">
        <f>SUMIFS(Concentrado!E$2:E769, Concentrado!$A$2:$A769, "=Zacatecas", Concentrado!$B$2:$B769,  "="&amp;$A17)</f>
        <v>0</v>
      </c>
      <c r="E17" s="6">
        <f>SUMIFS(Concentrado!F$2:F769, Concentrado!$A$2:$A769, "=Zacatecas", Concentrado!$B$2:$B769,  "="&amp;$A17)</f>
        <v>1</v>
      </c>
      <c r="F17" s="6">
        <f>SUMIFS(Concentrado!G$2:G769, Concentrado!$A$2:$A769, "=Zacatecas", Concentrado!$B$2:$B769,  "="&amp;$A17)</f>
        <v>87</v>
      </c>
    </row>
    <row r="18" spans="1:6" x14ac:dyDescent="0.25">
      <c r="A18" s="5" t="s">
        <v>21</v>
      </c>
      <c r="B18" s="6">
        <f>SUMIFS(Concentrado!C$2:C769, Concentrado!$A$2:$A769, "=Zacatecas", Concentrado!$B$2:$B769,  "="&amp;$A18)</f>
        <v>24</v>
      </c>
      <c r="C18" s="6">
        <f>SUMIFS(Concentrado!D$2:D769, Concentrado!$A$2:$A769, "=Zacatecas", Concentrado!$B$2:$B769,  "="&amp;$A18)</f>
        <v>38</v>
      </c>
      <c r="D18" s="6">
        <f>SUMIFS(Concentrado!E$2:E769, Concentrado!$A$2:$A769, "=Zacatecas", Concentrado!$B$2:$B769,  "="&amp;$A18)</f>
        <v>0</v>
      </c>
      <c r="E18" s="6">
        <f>SUMIFS(Concentrado!F$2:F769, Concentrado!$A$2:$A769, "=Zacatecas", Concentrado!$B$2:$B769,  "="&amp;$A18)</f>
        <v>0</v>
      </c>
      <c r="F18" s="6">
        <f>SUMIFS(Concentrado!G$2:G769, Concentrado!$A$2:$A769, "=Zacatecas", Concentrado!$B$2:$B769,  "="&amp;$A18)</f>
        <v>62</v>
      </c>
    </row>
    <row r="19" spans="1:6" x14ac:dyDescent="0.25">
      <c r="A19" s="5" t="s">
        <v>22</v>
      </c>
      <c r="B19" s="6">
        <f>SUMIFS(Concentrado!C$2:C769, Concentrado!$A$2:$A769, "=Zacatecas", Concentrado!$B$2:$B769,  "="&amp;$A19)</f>
        <v>17</v>
      </c>
      <c r="C19" s="6">
        <f>SUMIFS(Concentrado!D$2:D769, Concentrado!$A$2:$A769, "=Zacatecas", Concentrado!$B$2:$B769,  "="&amp;$A19)</f>
        <v>24</v>
      </c>
      <c r="D19" s="6">
        <f>SUMIFS(Concentrado!E$2:E769, Concentrado!$A$2:$A769, "=Zacatecas", Concentrado!$B$2:$B769,  "="&amp;$A19)</f>
        <v>0</v>
      </c>
      <c r="E19" s="6">
        <f>SUMIFS(Concentrado!F$2:F769, Concentrado!$A$2:$A769, "=Zacatecas", Concentrado!$B$2:$B769,  "="&amp;$A19)</f>
        <v>0</v>
      </c>
      <c r="F19" s="6">
        <f>SUMIFS(Concentrado!G$2:G769, Concentrado!$A$2:$A769, "=Zacatecas", Concentrado!$B$2:$B769,  "="&amp;$A19)</f>
        <v>41</v>
      </c>
    </row>
    <row r="20" spans="1:6" x14ac:dyDescent="0.25">
      <c r="A20" s="5" t="s">
        <v>23</v>
      </c>
      <c r="B20" s="6">
        <f>SUMIFS(Concentrado!C$2:C769, Concentrado!$A$2:$A769, "=Zacatecas", Concentrado!$B$2:$B769,  "="&amp;$A20)</f>
        <v>18</v>
      </c>
      <c r="C20" s="6">
        <f>SUMIFS(Concentrado!D$2:D769, Concentrado!$A$2:$A769, "=Zacatecas", Concentrado!$B$2:$B769,  "="&amp;$A20)</f>
        <v>13</v>
      </c>
      <c r="D20" s="6">
        <f>SUMIFS(Concentrado!E$2:E769, Concentrado!$A$2:$A769, "=Zacatecas", Concentrado!$B$2:$B769,  "="&amp;$A20)</f>
        <v>0</v>
      </c>
      <c r="E20" s="6">
        <f>SUMIFS(Concentrado!F$2:F769, Concentrado!$A$2:$A769, "=Zacatecas", Concentrado!$B$2:$B769,  "="&amp;$A20)</f>
        <v>0</v>
      </c>
      <c r="F20" s="6">
        <f>SUMIFS(Concentrado!G$2:G769, Concentrado!$A$2:$A769, "=Zacatecas", Concentrado!$B$2:$B769,  "="&amp;$A20)</f>
        <v>31</v>
      </c>
    </row>
    <row r="21" spans="1:6" x14ac:dyDescent="0.25">
      <c r="A21" s="5" t="s">
        <v>24</v>
      </c>
      <c r="B21" s="6">
        <f>SUMIFS(Concentrado!C$2:C769, Concentrado!$A$2:$A769, "=Zacatecas", Concentrado!$B$2:$B769,  "="&amp;$A21)</f>
        <v>8</v>
      </c>
      <c r="C21" s="6">
        <f>SUMIFS(Concentrado!D$2:D769, Concentrado!$A$2:$A769, "=Zacatecas", Concentrado!$B$2:$B769,  "="&amp;$A21)</f>
        <v>9</v>
      </c>
      <c r="D21" s="6">
        <f>SUMIFS(Concentrado!E$2:E769, Concentrado!$A$2:$A769, "=Zacatecas", Concentrado!$B$2:$B769,  "="&amp;$A21)</f>
        <v>0</v>
      </c>
      <c r="E21" s="6">
        <f>SUMIFS(Concentrado!F$2:F769, Concentrado!$A$2:$A769, "=Zacatecas", Concentrado!$B$2:$B769,  "="&amp;$A21)</f>
        <v>0</v>
      </c>
      <c r="F21" s="6">
        <f>SUMIFS(Concentrado!G$2:G769, Concentrado!$A$2:$A769, "=Zacatecas", Concentrado!$B$2:$B769,  "="&amp;$A21)</f>
        <v>17</v>
      </c>
    </row>
    <row r="22" spans="1:6" x14ac:dyDescent="0.25">
      <c r="A22" s="5" t="s">
        <v>25</v>
      </c>
      <c r="B22" s="6">
        <f>SUMIFS(Concentrado!C$2:C769, Concentrado!$A$2:$A769, "=Zacatecas", Concentrado!$B$2:$B769,  "="&amp;$A22)</f>
        <v>4</v>
      </c>
      <c r="C22" s="6">
        <f>SUMIFS(Concentrado!D$2:D769, Concentrado!$A$2:$A769, "=Zacatecas", Concentrado!$B$2:$B769,  "="&amp;$A22)</f>
        <v>4</v>
      </c>
      <c r="D22" s="6">
        <f>SUMIFS(Concentrado!E$2:E769, Concentrado!$A$2:$A769, "=Zacatecas", Concentrado!$B$2:$B769,  "="&amp;$A22)</f>
        <v>0</v>
      </c>
      <c r="E22" s="6">
        <f>SUMIFS(Concentrado!F$2:F769, Concentrado!$A$2:$A769, "=Zacatecas", Concentrado!$B$2:$B769,  "="&amp;$A22)</f>
        <v>0</v>
      </c>
      <c r="F22" s="6">
        <f>SUMIFS(Concentrado!G$2:G769, Concentrado!$A$2:$A769, "=Zacatecas", Concentrado!$B$2:$B769,  "="&amp;$A22)</f>
        <v>8</v>
      </c>
    </row>
    <row r="23" spans="1:6" x14ac:dyDescent="0.25">
      <c r="A23" s="5" t="s">
        <v>34</v>
      </c>
      <c r="B23" s="6">
        <f>SUMIFS(Concentrado!C$2:C769, Concentrado!$A$2:$A769, "=Zacatecas", Concentrado!$B$2:$B769,  "="&amp;$A23)</f>
        <v>0</v>
      </c>
      <c r="C23" s="6">
        <f>SUMIFS(Concentrado!D$2:D769, Concentrado!$A$2:$A769, "=Zacatecas", Concentrado!$B$2:$B769,  "="&amp;$A23)</f>
        <v>0</v>
      </c>
      <c r="D23" s="6">
        <f>SUMIFS(Concentrado!E$2:E769, Concentrado!$A$2:$A769, "=Zacatecas", Concentrado!$B$2:$B769,  "="&amp;$A23)</f>
        <v>0</v>
      </c>
      <c r="E23" s="6">
        <f>SUMIFS(Concentrado!F$2:F769, Concentrado!$A$2:$A769, "=Zacatecas", Concentrado!$B$2:$B769,  "="&amp;$A23)</f>
        <v>0</v>
      </c>
      <c r="F23" s="6">
        <f>SUMIFS(Concentrado!G$2:G769, Concentrado!$A$2:$A769, "=Zacatecas",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"=Zacatecas", Concentrado!$B$2:$B769,  "="&amp;$A24)</f>
        <v>5</v>
      </c>
      <c r="C24" s="6">
        <f>SUMIFS(Concentrado!D$2:D769, Concentrado!$A$2:$A769, "=Zacatecas", Concentrado!$B$2:$B769,  "="&amp;$A24)</f>
        <v>0</v>
      </c>
      <c r="D24" s="6">
        <f>SUMIFS(Concentrado!E$2:E769, Concentrado!$A$2:$A769, "=Zacatecas", Concentrado!$B$2:$B769,  "="&amp;$A24)</f>
        <v>0</v>
      </c>
      <c r="E24" s="6">
        <f>SUMIFS(Concentrado!F$2:F769, Concentrado!$A$2:$A769, "=Zacatecas", Concentrado!$B$2:$B769,  "="&amp;$A24)</f>
        <v>0</v>
      </c>
      <c r="F24" s="6">
        <f>SUMIFS(Concentrado!G$2:G769, Concentrado!$A$2:$A769, "=Zacatecas", Concentrado!$B$2:$B769,  "="&amp;$A24)</f>
        <v>5</v>
      </c>
    </row>
    <row r="25" spans="1:6" x14ac:dyDescent="0.25">
      <c r="A25" s="7" t="s">
        <v>28</v>
      </c>
      <c r="B25" s="8">
        <f>SUMIFS(Concentrado!C$2:C769, Concentrado!$A$2:$A769, "=Zacatecas", Concentrado!$B$2:$B769,  "="&amp;$A25)</f>
        <v>2526</v>
      </c>
      <c r="C25" s="8">
        <f>SUMIFS(Concentrado!D$2:D769, Concentrado!$A$2:$A769, "=Zacatecas", Concentrado!$B$2:$B769,  "="&amp;$A25)</f>
        <v>2162</v>
      </c>
      <c r="D25" s="8">
        <f>SUMIFS(Concentrado!E$2:E769, Concentrado!$A$2:$A769, "=Zacatecas", Concentrado!$B$2:$B769,  "="&amp;$A25)</f>
        <v>0</v>
      </c>
      <c r="E25" s="8">
        <f>SUMIFS(Concentrado!F$2:F769, Concentrado!$A$2:$A769, "=Zacatecas", Concentrado!$B$2:$B769,  "="&amp;$A25)</f>
        <v>1</v>
      </c>
      <c r="F25" s="8">
        <f>SUMIFS(Concentrado!G$2:G769, Concentrado!$A$2:$A769, "=Zacatecas", Concentrado!$B$2:$B769,  "="&amp;$A25)</f>
        <v>4689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"=Baja California", Concentrado!$B$2:$B769,  "="&amp;$A2)</f>
        <v>38</v>
      </c>
      <c r="C2" s="6">
        <f>SUMIFS(Concentrado!D$2:D769, Concentrado!$A$2:$A769, "=Baja California", Concentrado!$B$2:$B769,  "="&amp;$A2)</f>
        <v>29</v>
      </c>
      <c r="D2" s="6">
        <f>SUMIFS(Concentrado!E$2:E769, Concentrado!$A$2:$A769, "=Baja California", Concentrado!$B$2:$B769,  "="&amp;$A2)</f>
        <v>0</v>
      </c>
      <c r="E2" s="6">
        <f>SUMIFS(Concentrado!F$2:F769, Concentrado!$A$2:$A769, "=Baja California", Concentrado!$B$2:$B769,  "="&amp;$A2)</f>
        <v>0</v>
      </c>
      <c r="F2" s="6">
        <f>SUMIFS(Concentrado!G$2:G769, Concentrado!$A$2:$A769, "=Baja California", Concentrado!$B$2:$B769,  "="&amp;$A2)</f>
        <v>67</v>
      </c>
    </row>
    <row r="3" spans="1:6" x14ac:dyDescent="0.25">
      <c r="A3" s="5" t="s">
        <v>6</v>
      </c>
      <c r="B3" s="6">
        <f>SUMIFS(Concentrado!C$2:C769, Concentrado!$A$2:$A769, "=Baja California", Concentrado!$B$2:$B769,  "="&amp;$A3)</f>
        <v>199</v>
      </c>
      <c r="C3" s="6">
        <f>SUMIFS(Concentrado!D$2:D769, Concentrado!$A$2:$A769, "=Baja California", Concentrado!$B$2:$B769,  "="&amp;$A3)</f>
        <v>147</v>
      </c>
      <c r="D3" s="6">
        <f>SUMIFS(Concentrado!E$2:E769, Concentrado!$A$2:$A769, "=Baja California", Concentrado!$B$2:$B769,  "="&amp;$A3)</f>
        <v>0</v>
      </c>
      <c r="E3" s="6">
        <f>SUMIFS(Concentrado!F$2:F769, Concentrado!$A$2:$A769, "=Baja California", Concentrado!$B$2:$B769,  "="&amp;$A3)</f>
        <v>0</v>
      </c>
      <c r="F3" s="6">
        <f>SUMIFS(Concentrado!G$2:G769, Concentrado!$A$2:$A769, "=Baja California", Concentrado!$B$2:$B769,  "="&amp;$A3)</f>
        <v>346</v>
      </c>
    </row>
    <row r="4" spans="1:6" x14ac:dyDescent="0.25">
      <c r="A4" s="5" t="s">
        <v>15</v>
      </c>
      <c r="B4" s="6">
        <f>SUMIFS(Concentrado!C$2:C769, Concentrado!$A$2:$A769, "=Baja California", Concentrado!$B$2:$B769,  "="&amp;$A4)</f>
        <v>197</v>
      </c>
      <c r="C4" s="6">
        <f>SUMIFS(Concentrado!D$2:D769, Concentrado!$A$2:$A769, "=Baja California", Concentrado!$B$2:$B769,  "="&amp;$A4)</f>
        <v>127</v>
      </c>
      <c r="D4" s="6">
        <f>SUMIFS(Concentrado!E$2:E769, Concentrado!$A$2:$A769, "=Baja California", Concentrado!$B$2:$B769,  "="&amp;$A4)</f>
        <v>0</v>
      </c>
      <c r="E4" s="6">
        <f>SUMIFS(Concentrado!F$2:F769, Concentrado!$A$2:$A769, "=Baja California", Concentrado!$B$2:$B769,  "="&amp;$A4)</f>
        <v>0</v>
      </c>
      <c r="F4" s="6">
        <f>SUMIFS(Concentrado!G$2:G769, Concentrado!$A$2:$A769, "=Baja California", Concentrado!$B$2:$B769,  "="&amp;$A4)</f>
        <v>324</v>
      </c>
    </row>
    <row r="5" spans="1:6" x14ac:dyDescent="0.25">
      <c r="A5" s="5" t="s">
        <v>7</v>
      </c>
      <c r="B5" s="6">
        <f>SUMIFS(Concentrado!C$2:C769, Concentrado!$A$2:$A769, "=Baja California", Concentrado!$B$2:$B769,  "="&amp;$A5)</f>
        <v>194</v>
      </c>
      <c r="C5" s="6">
        <f>SUMIFS(Concentrado!D$2:D769, Concentrado!$A$2:$A769, "=Baja California", Concentrado!$B$2:$B769,  "="&amp;$A5)</f>
        <v>162</v>
      </c>
      <c r="D5" s="6">
        <f>SUMIFS(Concentrado!E$2:E769, Concentrado!$A$2:$A769, "=Baja California", Concentrado!$B$2:$B769,  "="&amp;$A5)</f>
        <v>0</v>
      </c>
      <c r="E5" s="6">
        <f>SUMIFS(Concentrado!F$2:F769, Concentrado!$A$2:$A769, "=Baja California", Concentrado!$B$2:$B769,  "="&amp;$A5)</f>
        <v>0</v>
      </c>
      <c r="F5" s="6">
        <f>SUMIFS(Concentrado!G$2:G769, Concentrado!$A$2:$A769, "=Baja California", Concentrado!$B$2:$B769,  "="&amp;$A5)</f>
        <v>356</v>
      </c>
    </row>
    <row r="6" spans="1:6" x14ac:dyDescent="0.25">
      <c r="A6" s="5" t="s">
        <v>8</v>
      </c>
      <c r="B6" s="6">
        <f>SUMIFS(Concentrado!C$2:C769, Concentrado!$A$2:$A769, "=Baja California", Concentrado!$B$2:$B769,  "="&amp;$A6)</f>
        <v>288</v>
      </c>
      <c r="C6" s="6">
        <f>SUMIFS(Concentrado!D$2:D769, Concentrado!$A$2:$A769, "=Baja California", Concentrado!$B$2:$B769,  "="&amp;$A6)</f>
        <v>286</v>
      </c>
      <c r="D6" s="6">
        <f>SUMIFS(Concentrado!E$2:E769, Concentrado!$A$2:$A769, "=Baja California", Concentrado!$B$2:$B769,  "="&amp;$A6)</f>
        <v>0</v>
      </c>
      <c r="E6" s="6">
        <f>SUMIFS(Concentrado!F$2:F769, Concentrado!$A$2:$A769, "=Baja California", Concentrado!$B$2:$B769,  "="&amp;$A6)</f>
        <v>0</v>
      </c>
      <c r="F6" s="6">
        <f>SUMIFS(Concentrado!G$2:G769, Concentrado!$A$2:$A769, "=Baja California", Concentrado!$B$2:$B769,  "="&amp;$A6)</f>
        <v>574</v>
      </c>
    </row>
    <row r="7" spans="1:6" x14ac:dyDescent="0.25">
      <c r="A7" s="5" t="s">
        <v>9</v>
      </c>
      <c r="B7" s="6">
        <f>SUMIFS(Concentrado!C$2:C769, Concentrado!$A$2:$A769, "=Baja California", Concentrado!$B$2:$B769,  "="&amp;$A7)</f>
        <v>311</v>
      </c>
      <c r="C7" s="6">
        <f>SUMIFS(Concentrado!D$2:D769, Concentrado!$A$2:$A769, "=Baja California", Concentrado!$B$2:$B769,  "="&amp;$A7)</f>
        <v>278</v>
      </c>
      <c r="D7" s="6">
        <f>SUMIFS(Concentrado!E$2:E769, Concentrado!$A$2:$A769, "=Baja California", Concentrado!$B$2:$B769,  "="&amp;$A7)</f>
        <v>0</v>
      </c>
      <c r="E7" s="6">
        <f>SUMIFS(Concentrado!F$2:F769, Concentrado!$A$2:$A769, "=Baja California", Concentrado!$B$2:$B769,  "="&amp;$A7)</f>
        <v>0</v>
      </c>
      <c r="F7" s="6">
        <f>SUMIFS(Concentrado!G$2:G769, Concentrado!$A$2:$A769, "=Baja California", Concentrado!$B$2:$B769,  "="&amp;$A7)</f>
        <v>589</v>
      </c>
    </row>
    <row r="8" spans="1:6" x14ac:dyDescent="0.25">
      <c r="A8" s="5" t="s">
        <v>10</v>
      </c>
      <c r="B8" s="6">
        <f>SUMIFS(Concentrado!C$2:C769, Concentrado!$A$2:$A769, "=Baja California", Concentrado!$B$2:$B769,  "="&amp;$A8)</f>
        <v>340</v>
      </c>
      <c r="C8" s="6">
        <f>SUMIFS(Concentrado!D$2:D769, Concentrado!$A$2:$A769, "=Baja California", Concentrado!$B$2:$B769,  "="&amp;$A8)</f>
        <v>233</v>
      </c>
      <c r="D8" s="6">
        <f>SUMIFS(Concentrado!E$2:E769, Concentrado!$A$2:$A769, "=Baja California", Concentrado!$B$2:$B769,  "="&amp;$A8)</f>
        <v>0</v>
      </c>
      <c r="E8" s="6">
        <f>SUMIFS(Concentrado!F$2:F769, Concentrado!$A$2:$A769, "=Baja California", Concentrado!$B$2:$B769,  "="&amp;$A8)</f>
        <v>0</v>
      </c>
      <c r="F8" s="6">
        <f>SUMIFS(Concentrado!G$2:G769, Concentrado!$A$2:$A769, "=Baja California", Concentrado!$B$2:$B769,  "="&amp;$A8)</f>
        <v>573</v>
      </c>
    </row>
    <row r="9" spans="1:6" x14ac:dyDescent="0.25">
      <c r="A9" s="5" t="s">
        <v>11</v>
      </c>
      <c r="B9" s="6">
        <f>SUMIFS(Concentrado!C$2:C769, Concentrado!$A$2:$A769, "=Baja California", Concentrado!$B$2:$B769,  "="&amp;$A9)</f>
        <v>301</v>
      </c>
      <c r="C9" s="6">
        <f>SUMIFS(Concentrado!D$2:D769, Concentrado!$A$2:$A769, "=Baja California", Concentrado!$B$2:$B769,  "="&amp;$A9)</f>
        <v>251</v>
      </c>
      <c r="D9" s="6">
        <f>SUMIFS(Concentrado!E$2:E769, Concentrado!$A$2:$A769, "=Baja California", Concentrado!$B$2:$B769,  "="&amp;$A9)</f>
        <v>0</v>
      </c>
      <c r="E9" s="6">
        <f>SUMIFS(Concentrado!F$2:F769, Concentrado!$A$2:$A769, "=Baja California", Concentrado!$B$2:$B769,  "="&amp;$A9)</f>
        <v>0</v>
      </c>
      <c r="F9" s="6">
        <f>SUMIFS(Concentrado!G$2:G769, Concentrado!$A$2:$A769, "=Baja California", Concentrado!$B$2:$B769,  "="&amp;$A9)</f>
        <v>552</v>
      </c>
    </row>
    <row r="10" spans="1:6" x14ac:dyDescent="0.25">
      <c r="A10" s="5" t="s">
        <v>12</v>
      </c>
      <c r="B10" s="6">
        <f>SUMIFS(Concentrado!C$2:C769, Concentrado!$A$2:$A769, "=Baja California", Concentrado!$B$2:$B769,  "="&amp;$A10)</f>
        <v>278</v>
      </c>
      <c r="C10" s="6">
        <f>SUMIFS(Concentrado!D$2:D769, Concentrado!$A$2:$A769, "=Baja California", Concentrado!$B$2:$B769,  "="&amp;$A10)</f>
        <v>174</v>
      </c>
      <c r="D10" s="6">
        <f>SUMIFS(Concentrado!E$2:E769, Concentrado!$A$2:$A769, "=Baja California", Concentrado!$B$2:$B769,  "="&amp;$A10)</f>
        <v>0</v>
      </c>
      <c r="E10" s="6">
        <f>SUMIFS(Concentrado!F$2:F769, Concentrado!$A$2:$A769, "=Baja California", Concentrado!$B$2:$B769,  "="&amp;$A10)</f>
        <v>0</v>
      </c>
      <c r="F10" s="6">
        <f>SUMIFS(Concentrado!G$2:G769, Concentrado!$A$2:$A769, "=Baja California", Concentrado!$B$2:$B769,  "="&amp;$A10)</f>
        <v>452</v>
      </c>
    </row>
    <row r="11" spans="1:6" x14ac:dyDescent="0.25">
      <c r="A11" s="5" t="s">
        <v>13</v>
      </c>
      <c r="B11" s="6">
        <f>SUMIFS(Concentrado!C$2:C769, Concentrado!$A$2:$A769, "=Baja California", Concentrado!$B$2:$B769,  "="&amp;$A11)</f>
        <v>254</v>
      </c>
      <c r="C11" s="6">
        <f>SUMIFS(Concentrado!D$2:D769, Concentrado!$A$2:$A769, "=Baja California", Concentrado!$B$2:$B769,  "="&amp;$A11)</f>
        <v>158</v>
      </c>
      <c r="D11" s="6">
        <f>SUMIFS(Concentrado!E$2:E769, Concentrado!$A$2:$A769, "=Baja California", Concentrado!$B$2:$B769,  "="&amp;$A11)</f>
        <v>0</v>
      </c>
      <c r="E11" s="6">
        <f>SUMIFS(Concentrado!F$2:F769, Concentrado!$A$2:$A769, "=Baja California", Concentrado!$B$2:$B769,  "="&amp;$A11)</f>
        <v>0</v>
      </c>
      <c r="F11" s="6">
        <f>SUMIFS(Concentrado!G$2:G769, Concentrado!$A$2:$A769, "=Baja California", Concentrado!$B$2:$B769,  "="&amp;$A11)</f>
        <v>412</v>
      </c>
    </row>
    <row r="12" spans="1:6" x14ac:dyDescent="0.25">
      <c r="A12" s="5" t="s">
        <v>14</v>
      </c>
      <c r="B12" s="6">
        <f>SUMIFS(Concentrado!C$2:C769, Concentrado!$A$2:$A769, "=Baja California", Concentrado!$B$2:$B769,  "="&amp;$A12)</f>
        <v>225</v>
      </c>
      <c r="C12" s="6">
        <f>SUMIFS(Concentrado!D$2:D769, Concentrado!$A$2:$A769, "=Baja California", Concentrado!$B$2:$B769,  "="&amp;$A12)</f>
        <v>153</v>
      </c>
      <c r="D12" s="6">
        <f>SUMIFS(Concentrado!E$2:E769, Concentrado!$A$2:$A769, "=Baja California", Concentrado!$B$2:$B769,  "="&amp;$A12)</f>
        <v>0</v>
      </c>
      <c r="E12" s="6">
        <f>SUMIFS(Concentrado!F$2:F769, Concentrado!$A$2:$A769, "=Baja California", Concentrado!$B$2:$B769,  "="&amp;$A12)</f>
        <v>0</v>
      </c>
      <c r="F12" s="6">
        <f>SUMIFS(Concentrado!G$2:G769, Concentrado!$A$2:$A769, "=Baja California", Concentrado!$B$2:$B769,  "="&amp;$A12)</f>
        <v>378</v>
      </c>
    </row>
    <row r="13" spans="1:6" x14ac:dyDescent="0.25">
      <c r="A13" s="5" t="s">
        <v>16</v>
      </c>
      <c r="B13" s="6">
        <f>SUMIFS(Concentrado!C$2:C769, Concentrado!$A$2:$A769, "=Baja California", Concentrado!$B$2:$B769,  "="&amp;$A13)</f>
        <v>221</v>
      </c>
      <c r="C13" s="6">
        <f>SUMIFS(Concentrado!D$2:D769, Concentrado!$A$2:$A769, "=Baja California", Concentrado!$B$2:$B769,  "="&amp;$A13)</f>
        <v>133</v>
      </c>
      <c r="D13" s="6">
        <f>SUMIFS(Concentrado!E$2:E769, Concentrado!$A$2:$A769, "=Baja California", Concentrado!$B$2:$B769,  "="&amp;$A13)</f>
        <v>0</v>
      </c>
      <c r="E13" s="6">
        <f>SUMIFS(Concentrado!F$2:F769, Concentrado!$A$2:$A769, "=Baja California", Concentrado!$B$2:$B769,  "="&amp;$A13)</f>
        <v>0</v>
      </c>
      <c r="F13" s="6">
        <f>SUMIFS(Concentrado!G$2:G769, Concentrado!$A$2:$A769, "=Baja California", Concentrado!$B$2:$B769,  "="&amp;$A13)</f>
        <v>354</v>
      </c>
    </row>
    <row r="14" spans="1:6" x14ac:dyDescent="0.25">
      <c r="A14" s="5" t="s">
        <v>17</v>
      </c>
      <c r="B14" s="6">
        <f>SUMIFS(Concentrado!C$2:C769, Concentrado!$A$2:$A769, "=Baja California", Concentrado!$B$2:$B769,  "="&amp;$A14)</f>
        <v>150</v>
      </c>
      <c r="C14" s="6">
        <f>SUMIFS(Concentrado!D$2:D769, Concentrado!$A$2:$A769, "=Baja California", Concentrado!$B$2:$B769,  "="&amp;$A14)</f>
        <v>105</v>
      </c>
      <c r="D14" s="6">
        <f>SUMIFS(Concentrado!E$2:E769, Concentrado!$A$2:$A769, "=Baja California", Concentrado!$B$2:$B769,  "="&amp;$A14)</f>
        <v>0</v>
      </c>
      <c r="E14" s="6">
        <f>SUMIFS(Concentrado!F$2:F769, Concentrado!$A$2:$A769, "=Baja California", Concentrado!$B$2:$B769,  "="&amp;$A14)</f>
        <v>0</v>
      </c>
      <c r="F14" s="6">
        <f>SUMIFS(Concentrado!G$2:G769, Concentrado!$A$2:$A769, "=Baja California", Concentrado!$B$2:$B769,  "="&amp;$A14)</f>
        <v>255</v>
      </c>
    </row>
    <row r="15" spans="1:6" x14ac:dyDescent="0.25">
      <c r="A15" s="5" t="s">
        <v>18</v>
      </c>
      <c r="B15" s="6">
        <f>SUMIFS(Concentrado!C$2:C769, Concentrado!$A$2:$A769, "=Baja California", Concentrado!$B$2:$B769,  "="&amp;$A15)</f>
        <v>92</v>
      </c>
      <c r="C15" s="6">
        <f>SUMIFS(Concentrado!D$2:D769, Concentrado!$A$2:$A769, "=Baja California", Concentrado!$B$2:$B769,  "="&amp;$A15)</f>
        <v>54</v>
      </c>
      <c r="D15" s="6">
        <f>SUMIFS(Concentrado!E$2:E769, Concentrado!$A$2:$A769, "=Baja California", Concentrado!$B$2:$B769,  "="&amp;$A15)</f>
        <v>0</v>
      </c>
      <c r="E15" s="6">
        <f>SUMIFS(Concentrado!F$2:F769, Concentrado!$A$2:$A769, "=Baja California", Concentrado!$B$2:$B769,  "="&amp;$A15)</f>
        <v>0</v>
      </c>
      <c r="F15" s="6">
        <f>SUMIFS(Concentrado!G$2:G769, Concentrado!$A$2:$A769, "=Baja California", Concentrado!$B$2:$B769,  "="&amp;$A15)</f>
        <v>146</v>
      </c>
    </row>
    <row r="16" spans="1:6" x14ac:dyDescent="0.25">
      <c r="A16" s="5" t="s">
        <v>19</v>
      </c>
      <c r="B16" s="6">
        <f>SUMIFS(Concentrado!C$2:C769, Concentrado!$A$2:$A769, "=Baja California", Concentrado!$B$2:$B769,  "="&amp;$A16)</f>
        <v>63</v>
      </c>
      <c r="C16" s="6">
        <f>SUMIFS(Concentrado!D$2:D769, Concentrado!$A$2:$A769, "=Baja California", Concentrado!$B$2:$B769,  "="&amp;$A16)</f>
        <v>48</v>
      </c>
      <c r="D16" s="6">
        <f>SUMIFS(Concentrado!E$2:E769, Concentrado!$A$2:$A769, "=Baja California", Concentrado!$B$2:$B769,  "="&amp;$A16)</f>
        <v>0</v>
      </c>
      <c r="E16" s="6">
        <f>SUMIFS(Concentrado!F$2:F769, Concentrado!$A$2:$A769, "=Baja California", Concentrado!$B$2:$B769,  "="&amp;$A16)</f>
        <v>0</v>
      </c>
      <c r="F16" s="6">
        <f>SUMIFS(Concentrado!G$2:G769, Concentrado!$A$2:$A769, "=Baja California", Concentrado!$B$2:$B769,  "="&amp;$A16)</f>
        <v>111</v>
      </c>
    </row>
    <row r="17" spans="1:6" x14ac:dyDescent="0.25">
      <c r="A17" s="5" t="s">
        <v>20</v>
      </c>
      <c r="B17" s="6">
        <f>SUMIFS(Concentrado!C$2:C769, Concentrado!$A$2:$A769, "=Baja California", Concentrado!$B$2:$B769,  "="&amp;$A17)</f>
        <v>33</v>
      </c>
      <c r="C17" s="6">
        <f>SUMIFS(Concentrado!D$2:D769, Concentrado!$A$2:$A769, "=Baja California", Concentrado!$B$2:$B769,  "="&amp;$A17)</f>
        <v>36</v>
      </c>
      <c r="D17" s="6">
        <f>SUMIFS(Concentrado!E$2:E769, Concentrado!$A$2:$A769, "=Baja California", Concentrado!$B$2:$B769,  "="&amp;$A17)</f>
        <v>0</v>
      </c>
      <c r="E17" s="6">
        <f>SUMIFS(Concentrado!F$2:F769, Concentrado!$A$2:$A769, "=Baja California", Concentrado!$B$2:$B769,  "="&amp;$A17)</f>
        <v>0</v>
      </c>
      <c r="F17" s="6">
        <f>SUMIFS(Concentrado!G$2:G769, Concentrado!$A$2:$A769, "=Baja California", Concentrado!$B$2:$B769,  "="&amp;$A17)</f>
        <v>69</v>
      </c>
    </row>
    <row r="18" spans="1:6" x14ac:dyDescent="0.25">
      <c r="A18" s="5" t="s">
        <v>21</v>
      </c>
      <c r="B18" s="6">
        <f>SUMIFS(Concentrado!C$2:C769, Concentrado!$A$2:$A769, "=Baja California", Concentrado!$B$2:$B769,  "="&amp;$A18)</f>
        <v>26</v>
      </c>
      <c r="C18" s="6">
        <f>SUMIFS(Concentrado!D$2:D769, Concentrado!$A$2:$A769, "=Baja California", Concentrado!$B$2:$B769,  "="&amp;$A18)</f>
        <v>21</v>
      </c>
      <c r="D18" s="6">
        <f>SUMIFS(Concentrado!E$2:E769, Concentrado!$A$2:$A769, "=Baja California", Concentrado!$B$2:$B769,  "="&amp;$A18)</f>
        <v>0</v>
      </c>
      <c r="E18" s="6">
        <f>SUMIFS(Concentrado!F$2:F769, Concentrado!$A$2:$A769, "=Baja California", Concentrado!$B$2:$B769,  "="&amp;$A18)</f>
        <v>0</v>
      </c>
      <c r="F18" s="6">
        <f>SUMIFS(Concentrado!G$2:G769, Concentrado!$A$2:$A769, "=Baja California", Concentrado!$B$2:$B769,  "="&amp;$A18)</f>
        <v>47</v>
      </c>
    </row>
    <row r="19" spans="1:6" x14ac:dyDescent="0.25">
      <c r="A19" s="5" t="s">
        <v>22</v>
      </c>
      <c r="B19" s="6">
        <f>SUMIFS(Concentrado!C$2:C769, Concentrado!$A$2:$A769, "=Baja California", Concentrado!$B$2:$B769,  "="&amp;$A19)</f>
        <v>12</v>
      </c>
      <c r="C19" s="6">
        <f>SUMIFS(Concentrado!D$2:D769, Concentrado!$A$2:$A769, "=Baja California", Concentrado!$B$2:$B769,  "="&amp;$A19)</f>
        <v>12</v>
      </c>
      <c r="D19" s="6">
        <f>SUMIFS(Concentrado!E$2:E769, Concentrado!$A$2:$A769, "=Baja California", Concentrado!$B$2:$B769,  "="&amp;$A19)</f>
        <v>0</v>
      </c>
      <c r="E19" s="6">
        <f>SUMIFS(Concentrado!F$2:F769, Concentrado!$A$2:$A769, "=Baja California", Concentrado!$B$2:$B769,  "="&amp;$A19)</f>
        <v>0</v>
      </c>
      <c r="F19" s="6">
        <f>SUMIFS(Concentrado!G$2:G769, Concentrado!$A$2:$A769, "=Baja California", Concentrado!$B$2:$B769,  "="&amp;$A19)</f>
        <v>24</v>
      </c>
    </row>
    <row r="20" spans="1:6" x14ac:dyDescent="0.25">
      <c r="A20" s="5" t="s">
        <v>23</v>
      </c>
      <c r="B20" s="6">
        <f>SUMIFS(Concentrado!C$2:C769, Concentrado!$A$2:$A769, "=Baja California", Concentrado!$B$2:$B769,  "="&amp;$A20)</f>
        <v>10</v>
      </c>
      <c r="C20" s="6">
        <f>SUMIFS(Concentrado!D$2:D769, Concentrado!$A$2:$A769, "=Baja California", Concentrado!$B$2:$B769,  "="&amp;$A20)</f>
        <v>12</v>
      </c>
      <c r="D20" s="6">
        <f>SUMIFS(Concentrado!E$2:E769, Concentrado!$A$2:$A769, "=Baja California", Concentrado!$B$2:$B769,  "="&amp;$A20)</f>
        <v>0</v>
      </c>
      <c r="E20" s="6">
        <f>SUMIFS(Concentrado!F$2:F769, Concentrado!$A$2:$A769, "=Baja California", Concentrado!$B$2:$B769,  "="&amp;$A20)</f>
        <v>0</v>
      </c>
      <c r="F20" s="6">
        <f>SUMIFS(Concentrado!G$2:G769, Concentrado!$A$2:$A769, "=Baja California", Concentrado!$B$2:$B769,  "="&amp;$A20)</f>
        <v>22</v>
      </c>
    </row>
    <row r="21" spans="1:6" x14ac:dyDescent="0.25">
      <c r="A21" s="5" t="s">
        <v>24</v>
      </c>
      <c r="B21" s="6">
        <f>SUMIFS(Concentrado!C$2:C769, Concentrado!$A$2:$A769, "=Baja California", Concentrado!$B$2:$B769,  "="&amp;$A21)</f>
        <v>6</v>
      </c>
      <c r="C21" s="6">
        <f>SUMIFS(Concentrado!D$2:D769, Concentrado!$A$2:$A769, "=Baja California", Concentrado!$B$2:$B769,  "="&amp;$A21)</f>
        <v>5</v>
      </c>
      <c r="D21" s="6">
        <f>SUMIFS(Concentrado!E$2:E769, Concentrado!$A$2:$A769, "=Baja California", Concentrado!$B$2:$B769,  "="&amp;$A21)</f>
        <v>0</v>
      </c>
      <c r="E21" s="6">
        <f>SUMIFS(Concentrado!F$2:F769, Concentrado!$A$2:$A769, "=Baja California", Concentrado!$B$2:$B769,  "="&amp;$A21)</f>
        <v>0</v>
      </c>
      <c r="F21" s="6">
        <f>SUMIFS(Concentrado!G$2:G769, Concentrado!$A$2:$A769, "=Baja California", Concentrado!$B$2:$B769,  "="&amp;$A21)</f>
        <v>11</v>
      </c>
    </row>
    <row r="22" spans="1:6" x14ac:dyDescent="0.25">
      <c r="A22" s="5" t="s">
        <v>25</v>
      </c>
      <c r="B22" s="6">
        <f>SUMIFS(Concentrado!C$2:C769, Concentrado!$A$2:$A769, "=Baja California", Concentrado!$B$2:$B769,  "="&amp;$A22)</f>
        <v>2</v>
      </c>
      <c r="C22" s="6">
        <f>SUMIFS(Concentrado!D$2:D769, Concentrado!$A$2:$A769, "=Baja California", Concentrado!$B$2:$B769,  "="&amp;$A22)</f>
        <v>3</v>
      </c>
      <c r="D22" s="6">
        <f>SUMIFS(Concentrado!E$2:E769, Concentrado!$A$2:$A769, "=Baja California", Concentrado!$B$2:$B769,  "="&amp;$A22)</f>
        <v>0</v>
      </c>
      <c r="E22" s="6">
        <f>SUMIFS(Concentrado!F$2:F769, Concentrado!$A$2:$A769, "=Baja California", Concentrado!$B$2:$B769,  "="&amp;$A22)</f>
        <v>0</v>
      </c>
      <c r="F22" s="6">
        <f>SUMIFS(Concentrado!G$2:G769, Concentrado!$A$2:$A769, "=Baja California", Concentrado!$B$2:$B769,  "="&amp;$A22)</f>
        <v>5</v>
      </c>
    </row>
    <row r="23" spans="1:6" x14ac:dyDescent="0.25">
      <c r="A23" s="5" t="s">
        <v>34</v>
      </c>
      <c r="B23" s="6">
        <f>SUMIFS(Concentrado!C$2:C769, Concentrado!$A$2:$A769, "=Baja California", Concentrado!$B$2:$B769,  "="&amp;$A23)</f>
        <v>0</v>
      </c>
      <c r="C23" s="6">
        <f>SUMIFS(Concentrado!D$2:D769, Concentrado!$A$2:$A769, "=Baja California", Concentrado!$B$2:$B769,  "="&amp;$A23)</f>
        <v>0</v>
      </c>
      <c r="D23" s="6">
        <f>SUMIFS(Concentrado!E$2:E769, Concentrado!$A$2:$A769, "=Baja California", Concentrado!$B$2:$B769,  "="&amp;$A23)</f>
        <v>0</v>
      </c>
      <c r="E23" s="6">
        <f>SUMIFS(Concentrado!F$2:F769, Concentrado!$A$2:$A769, "=Baja California", Concentrado!$B$2:$B769,  "="&amp;$A23)</f>
        <v>0</v>
      </c>
      <c r="F23" s="6">
        <f>SUMIFS(Concentrado!G$2:G769, Concentrado!$A$2:$A769, "=Baja California",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"=Baja California", Concentrado!$B$2:$B769,  "="&amp;$A24)</f>
        <v>3</v>
      </c>
      <c r="C24" s="6">
        <f>SUMIFS(Concentrado!D$2:D769, Concentrado!$A$2:$A769, "=Baja California", Concentrado!$B$2:$B769,  "="&amp;$A24)</f>
        <v>6</v>
      </c>
      <c r="D24" s="6">
        <f>SUMIFS(Concentrado!E$2:E769, Concentrado!$A$2:$A769, "=Baja California", Concentrado!$B$2:$B769,  "="&amp;$A24)</f>
        <v>0</v>
      </c>
      <c r="E24" s="6">
        <f>SUMIFS(Concentrado!F$2:F769, Concentrado!$A$2:$A769, "=Baja California", Concentrado!$B$2:$B769,  "="&amp;$A24)</f>
        <v>0</v>
      </c>
      <c r="F24" s="6">
        <f>SUMIFS(Concentrado!G$2:G769, Concentrado!$A$2:$A769, "=Baja California", Concentrado!$B$2:$B769,  "="&amp;$A24)</f>
        <v>9</v>
      </c>
    </row>
    <row r="25" spans="1:6" x14ac:dyDescent="0.25">
      <c r="A25" s="7" t="s">
        <v>28</v>
      </c>
      <c r="B25" s="8">
        <f>SUMIFS(Concentrado!C$2:C769, Concentrado!$A$2:$A769, "=Baja California", Concentrado!$B$2:$B769,  "="&amp;$A25)</f>
        <v>3251</v>
      </c>
      <c r="C25" s="8">
        <f>SUMIFS(Concentrado!D$2:D769, Concentrado!$A$2:$A769, "=Baja California", Concentrado!$B$2:$B769,  "="&amp;$A25)</f>
        <v>2442</v>
      </c>
      <c r="D25" s="8">
        <f>SUMIFS(Concentrado!E$2:E769, Concentrado!$A$2:$A769, "=Baja California", Concentrado!$B$2:$B769,  "="&amp;$A25)</f>
        <v>0</v>
      </c>
      <c r="E25" s="8">
        <f>SUMIFS(Concentrado!F$2:F769, Concentrado!$A$2:$A769, "=Baja California", Concentrado!$B$2:$B769,  "="&amp;$A25)</f>
        <v>0</v>
      </c>
      <c r="F25" s="8">
        <f>SUMIFS(Concentrado!G$2:G769, Concentrado!$A$2:$A769, "=Baja California", Concentrado!$B$2:$B769,  "="&amp;$A25)</f>
        <v>5693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"=Baja California Sur", Concentrado!$B$2:$B769,  "="&amp;$A2)</f>
        <v>42</v>
      </c>
      <c r="C2" s="6">
        <f>SUMIFS(Concentrado!D$2:D769, Concentrado!$A$2:$A769, "=Baja California Sur", Concentrado!$B$2:$B769,  "="&amp;$A2)</f>
        <v>30</v>
      </c>
      <c r="D2" s="6">
        <f>SUMIFS(Concentrado!E$2:E769, Concentrado!$A$2:$A769, "=Baja California Sur", Concentrado!$B$2:$B769,  "="&amp;$A2)</f>
        <v>0</v>
      </c>
      <c r="E2" s="6">
        <f>SUMIFS(Concentrado!F$2:F769, Concentrado!$A$2:$A769, "=Baja California Sur", Concentrado!$B$2:$B769,  "="&amp;$A2)</f>
        <v>1</v>
      </c>
      <c r="F2" s="6">
        <f>SUMIFS(Concentrado!G$2:G769, Concentrado!$A$2:$A769, "=Baja California Sur", Concentrado!$B$2:$B769,  "="&amp;$A2)</f>
        <v>73</v>
      </c>
    </row>
    <row r="3" spans="1:6" x14ac:dyDescent="0.25">
      <c r="A3" s="5" t="s">
        <v>6</v>
      </c>
      <c r="B3" s="6">
        <f>SUMIFS(Concentrado!C$2:C769, Concentrado!$A$2:$A769, "=Baja California Sur", Concentrado!$B$2:$B769,  "="&amp;$A3)</f>
        <v>194</v>
      </c>
      <c r="C3" s="6">
        <f>SUMIFS(Concentrado!D$2:D769, Concentrado!$A$2:$A769, "=Baja California Sur", Concentrado!$B$2:$B769,  "="&amp;$A3)</f>
        <v>152</v>
      </c>
      <c r="D3" s="6">
        <f>SUMIFS(Concentrado!E$2:E769, Concentrado!$A$2:$A769, "=Baja California Sur", Concentrado!$B$2:$B769,  "="&amp;$A3)</f>
        <v>0</v>
      </c>
      <c r="E3" s="6">
        <f>SUMIFS(Concentrado!F$2:F769, Concentrado!$A$2:$A769, "=Baja California Sur", Concentrado!$B$2:$B769,  "="&amp;$A3)</f>
        <v>1</v>
      </c>
      <c r="F3" s="6">
        <f>SUMIFS(Concentrado!G$2:G769, Concentrado!$A$2:$A769, "=Baja California Sur", Concentrado!$B$2:$B769,  "="&amp;$A3)</f>
        <v>347</v>
      </c>
    </row>
    <row r="4" spans="1:6" x14ac:dyDescent="0.25">
      <c r="A4" s="5" t="s">
        <v>15</v>
      </c>
      <c r="B4" s="6">
        <f>SUMIFS(Concentrado!C$2:C769, Concentrado!$A$2:$A769, "=Baja California Sur", Concentrado!$B$2:$B769,  "="&amp;$A4)</f>
        <v>176</v>
      </c>
      <c r="C4" s="6">
        <f>SUMIFS(Concentrado!D$2:D769, Concentrado!$A$2:$A769, "=Baja California Sur", Concentrado!$B$2:$B769,  "="&amp;$A4)</f>
        <v>112</v>
      </c>
      <c r="D4" s="6">
        <f>SUMIFS(Concentrado!E$2:E769, Concentrado!$A$2:$A769, "=Baja California Sur", Concentrado!$B$2:$B769,  "="&amp;$A4)</f>
        <v>0</v>
      </c>
      <c r="E4" s="6">
        <f>SUMIFS(Concentrado!F$2:F769, Concentrado!$A$2:$A769, "=Baja California Sur", Concentrado!$B$2:$B769,  "="&amp;$A4)</f>
        <v>0</v>
      </c>
      <c r="F4" s="6">
        <f>SUMIFS(Concentrado!G$2:G769, Concentrado!$A$2:$A769, "=Baja California Sur", Concentrado!$B$2:$B769,  "="&amp;$A4)</f>
        <v>288</v>
      </c>
    </row>
    <row r="5" spans="1:6" x14ac:dyDescent="0.25">
      <c r="A5" s="5" t="s">
        <v>7</v>
      </c>
      <c r="B5" s="6">
        <f>SUMIFS(Concentrado!C$2:C769, Concentrado!$A$2:$A769, "=Baja California Sur", Concentrado!$B$2:$B769,  "="&amp;$A5)</f>
        <v>225</v>
      </c>
      <c r="C5" s="6">
        <f>SUMIFS(Concentrado!D$2:D769, Concentrado!$A$2:$A769, "=Baja California Sur", Concentrado!$B$2:$B769,  "="&amp;$A5)</f>
        <v>120</v>
      </c>
      <c r="D5" s="6">
        <f>SUMIFS(Concentrado!E$2:E769, Concentrado!$A$2:$A769, "=Baja California Sur", Concentrado!$B$2:$B769,  "="&amp;$A5)</f>
        <v>0</v>
      </c>
      <c r="E5" s="6">
        <f>SUMIFS(Concentrado!F$2:F769, Concentrado!$A$2:$A769, "=Baja California Sur", Concentrado!$B$2:$B769,  "="&amp;$A5)</f>
        <v>1</v>
      </c>
      <c r="F5" s="6">
        <f>SUMIFS(Concentrado!G$2:G769, Concentrado!$A$2:$A769, "=Baja California Sur", Concentrado!$B$2:$B769,  "="&amp;$A5)</f>
        <v>346</v>
      </c>
    </row>
    <row r="6" spans="1:6" x14ac:dyDescent="0.25">
      <c r="A6" s="5" t="s">
        <v>8</v>
      </c>
      <c r="B6" s="6">
        <f>SUMIFS(Concentrado!C$2:C769, Concentrado!$A$2:$A769, "=Baja California Sur", Concentrado!$B$2:$B769,  "="&amp;$A6)</f>
        <v>265</v>
      </c>
      <c r="C6" s="6">
        <f>SUMIFS(Concentrado!D$2:D769, Concentrado!$A$2:$A769, "=Baja California Sur", Concentrado!$B$2:$B769,  "="&amp;$A6)</f>
        <v>122</v>
      </c>
      <c r="D6" s="6">
        <f>SUMIFS(Concentrado!E$2:E769, Concentrado!$A$2:$A769, "=Baja California Sur", Concentrado!$B$2:$B769,  "="&amp;$A6)</f>
        <v>0</v>
      </c>
      <c r="E6" s="6">
        <f>SUMIFS(Concentrado!F$2:F769, Concentrado!$A$2:$A769, "=Baja California Sur", Concentrado!$B$2:$B769,  "="&amp;$A6)</f>
        <v>4</v>
      </c>
      <c r="F6" s="6">
        <f>SUMIFS(Concentrado!G$2:G769, Concentrado!$A$2:$A769, "=Baja California Sur", Concentrado!$B$2:$B769,  "="&amp;$A6)</f>
        <v>391</v>
      </c>
    </row>
    <row r="7" spans="1:6" x14ac:dyDescent="0.25">
      <c r="A7" s="5" t="s">
        <v>9</v>
      </c>
      <c r="B7" s="6">
        <f>SUMIFS(Concentrado!C$2:C769, Concentrado!$A$2:$A769, "=Baja California Sur", Concentrado!$B$2:$B769,  "="&amp;$A7)</f>
        <v>362</v>
      </c>
      <c r="C7" s="6">
        <f>SUMIFS(Concentrado!D$2:D769, Concentrado!$A$2:$A769, "=Baja California Sur", Concentrado!$B$2:$B769,  "="&amp;$A7)</f>
        <v>153</v>
      </c>
      <c r="D7" s="6">
        <f>SUMIFS(Concentrado!E$2:E769, Concentrado!$A$2:$A769, "=Baja California Sur", Concentrado!$B$2:$B769,  "="&amp;$A7)</f>
        <v>0</v>
      </c>
      <c r="E7" s="6">
        <f>SUMIFS(Concentrado!F$2:F769, Concentrado!$A$2:$A769, "=Baja California Sur", Concentrado!$B$2:$B769,  "="&amp;$A7)</f>
        <v>5</v>
      </c>
      <c r="F7" s="6">
        <f>SUMIFS(Concentrado!G$2:G769, Concentrado!$A$2:$A769, "=Baja California Sur", Concentrado!$B$2:$B769,  "="&amp;$A7)</f>
        <v>520</v>
      </c>
    </row>
    <row r="8" spans="1:6" x14ac:dyDescent="0.25">
      <c r="A8" s="5" t="s">
        <v>10</v>
      </c>
      <c r="B8" s="6">
        <f>SUMIFS(Concentrado!C$2:C769, Concentrado!$A$2:$A769, "=Baja California Sur", Concentrado!$B$2:$B769,  "="&amp;$A8)</f>
        <v>368</v>
      </c>
      <c r="C8" s="6">
        <f>SUMIFS(Concentrado!D$2:D769, Concentrado!$A$2:$A769, "=Baja California Sur", Concentrado!$B$2:$B769,  "="&amp;$A8)</f>
        <v>154</v>
      </c>
      <c r="D8" s="6">
        <f>SUMIFS(Concentrado!E$2:E769, Concentrado!$A$2:$A769, "=Baja California Sur", Concentrado!$B$2:$B769,  "="&amp;$A8)</f>
        <v>0</v>
      </c>
      <c r="E8" s="6">
        <f>SUMIFS(Concentrado!F$2:F769, Concentrado!$A$2:$A769, "=Baja California Sur", Concentrado!$B$2:$B769,  "="&amp;$A8)</f>
        <v>1</v>
      </c>
      <c r="F8" s="6">
        <f>SUMIFS(Concentrado!G$2:G769, Concentrado!$A$2:$A769, "=Baja California Sur", Concentrado!$B$2:$B769,  "="&amp;$A8)</f>
        <v>523</v>
      </c>
    </row>
    <row r="9" spans="1:6" x14ac:dyDescent="0.25">
      <c r="A9" s="5" t="s">
        <v>11</v>
      </c>
      <c r="B9" s="6">
        <f>SUMIFS(Concentrado!C$2:C769, Concentrado!$A$2:$A769, "=Baja California Sur", Concentrado!$B$2:$B769,  "="&amp;$A9)</f>
        <v>298</v>
      </c>
      <c r="C9" s="6">
        <f>SUMIFS(Concentrado!D$2:D769, Concentrado!$A$2:$A769, "=Baja California Sur", Concentrado!$B$2:$B769,  "="&amp;$A9)</f>
        <v>148</v>
      </c>
      <c r="D9" s="6">
        <f>SUMIFS(Concentrado!E$2:E769, Concentrado!$A$2:$A769, "=Baja California Sur", Concentrado!$B$2:$B769,  "="&amp;$A9)</f>
        <v>0</v>
      </c>
      <c r="E9" s="6">
        <f>SUMIFS(Concentrado!F$2:F769, Concentrado!$A$2:$A769, "=Baja California Sur", Concentrado!$B$2:$B769,  "="&amp;$A9)</f>
        <v>4</v>
      </c>
      <c r="F9" s="6">
        <f>SUMIFS(Concentrado!G$2:G769, Concentrado!$A$2:$A769, "=Baja California Sur", Concentrado!$B$2:$B769,  "="&amp;$A9)</f>
        <v>450</v>
      </c>
    </row>
    <row r="10" spans="1:6" x14ac:dyDescent="0.25">
      <c r="A10" s="5" t="s">
        <v>12</v>
      </c>
      <c r="B10" s="6">
        <f>SUMIFS(Concentrado!C$2:C769, Concentrado!$A$2:$A769, "=Baja California Sur", Concentrado!$B$2:$B769,  "="&amp;$A10)</f>
        <v>254</v>
      </c>
      <c r="C10" s="6">
        <f>SUMIFS(Concentrado!D$2:D769, Concentrado!$A$2:$A769, "=Baja California Sur", Concentrado!$B$2:$B769,  "="&amp;$A10)</f>
        <v>113</v>
      </c>
      <c r="D10" s="6">
        <f>SUMIFS(Concentrado!E$2:E769, Concentrado!$A$2:$A769, "=Baja California Sur", Concentrado!$B$2:$B769,  "="&amp;$A10)</f>
        <v>0</v>
      </c>
      <c r="E10" s="6">
        <f>SUMIFS(Concentrado!F$2:F769, Concentrado!$A$2:$A769, "=Baja California Sur", Concentrado!$B$2:$B769,  "="&amp;$A10)</f>
        <v>4</v>
      </c>
      <c r="F10" s="6">
        <f>SUMIFS(Concentrado!G$2:G769, Concentrado!$A$2:$A769, "=Baja California Sur", Concentrado!$B$2:$B769,  "="&amp;$A10)</f>
        <v>371</v>
      </c>
    </row>
    <row r="11" spans="1:6" x14ac:dyDescent="0.25">
      <c r="A11" s="5" t="s">
        <v>13</v>
      </c>
      <c r="B11" s="6">
        <f>SUMIFS(Concentrado!C$2:C769, Concentrado!$A$2:$A769, "=Baja California Sur", Concentrado!$B$2:$B769,  "="&amp;$A11)</f>
        <v>226</v>
      </c>
      <c r="C11" s="6">
        <f>SUMIFS(Concentrado!D$2:D769, Concentrado!$A$2:$A769, "=Baja California Sur", Concentrado!$B$2:$B769,  "="&amp;$A11)</f>
        <v>102</v>
      </c>
      <c r="D11" s="6">
        <f>SUMIFS(Concentrado!E$2:E769, Concentrado!$A$2:$A769, "=Baja California Sur", Concentrado!$B$2:$B769,  "="&amp;$A11)</f>
        <v>0</v>
      </c>
      <c r="E11" s="6">
        <f>SUMIFS(Concentrado!F$2:F769, Concentrado!$A$2:$A769, "=Baja California Sur", Concentrado!$B$2:$B769,  "="&amp;$A11)</f>
        <v>3</v>
      </c>
      <c r="F11" s="6">
        <f>SUMIFS(Concentrado!G$2:G769, Concentrado!$A$2:$A769, "=Baja California Sur", Concentrado!$B$2:$B769,  "="&amp;$A11)</f>
        <v>331</v>
      </c>
    </row>
    <row r="12" spans="1:6" x14ac:dyDescent="0.25">
      <c r="A12" s="5" t="s">
        <v>14</v>
      </c>
      <c r="B12" s="6">
        <f>SUMIFS(Concentrado!C$2:C769, Concentrado!$A$2:$A769, "=Baja California Sur", Concentrado!$B$2:$B769,  "="&amp;$A12)</f>
        <v>219</v>
      </c>
      <c r="C12" s="6">
        <f>SUMIFS(Concentrado!D$2:D769, Concentrado!$A$2:$A769, "=Baja California Sur", Concentrado!$B$2:$B769,  "="&amp;$A12)</f>
        <v>101</v>
      </c>
      <c r="D12" s="6">
        <f>SUMIFS(Concentrado!E$2:E769, Concentrado!$A$2:$A769, "=Baja California Sur", Concentrado!$B$2:$B769,  "="&amp;$A12)</f>
        <v>0</v>
      </c>
      <c r="E12" s="6">
        <f>SUMIFS(Concentrado!F$2:F769, Concentrado!$A$2:$A769, "=Baja California Sur", Concentrado!$B$2:$B769,  "="&amp;$A12)</f>
        <v>5</v>
      </c>
      <c r="F12" s="6">
        <f>SUMIFS(Concentrado!G$2:G769, Concentrado!$A$2:$A769, "=Baja California Sur", Concentrado!$B$2:$B769,  "="&amp;$A12)</f>
        <v>325</v>
      </c>
    </row>
    <row r="13" spans="1:6" x14ac:dyDescent="0.25">
      <c r="A13" s="5" t="s">
        <v>16</v>
      </c>
      <c r="B13" s="6">
        <f>SUMIFS(Concentrado!C$2:C769, Concentrado!$A$2:$A769, "=Baja California Sur", Concentrado!$B$2:$B769,  "="&amp;$A13)</f>
        <v>190</v>
      </c>
      <c r="C13" s="6">
        <f>SUMIFS(Concentrado!D$2:D769, Concentrado!$A$2:$A769, "=Baja California Sur", Concentrado!$B$2:$B769,  "="&amp;$A13)</f>
        <v>86</v>
      </c>
      <c r="D13" s="6">
        <f>SUMIFS(Concentrado!E$2:E769, Concentrado!$A$2:$A769, "=Baja California Sur", Concentrado!$B$2:$B769,  "="&amp;$A13)</f>
        <v>1</v>
      </c>
      <c r="E13" s="6">
        <f>SUMIFS(Concentrado!F$2:F769, Concentrado!$A$2:$A769, "=Baja California Sur", Concentrado!$B$2:$B769,  "="&amp;$A13)</f>
        <v>2</v>
      </c>
      <c r="F13" s="6">
        <f>SUMIFS(Concentrado!G$2:G769, Concentrado!$A$2:$A769, "=Baja California Sur", Concentrado!$B$2:$B769,  "="&amp;$A13)</f>
        <v>279</v>
      </c>
    </row>
    <row r="14" spans="1:6" x14ac:dyDescent="0.25">
      <c r="A14" s="5" t="s">
        <v>17</v>
      </c>
      <c r="B14" s="6">
        <f>SUMIFS(Concentrado!C$2:C769, Concentrado!$A$2:$A769, "=Baja California Sur", Concentrado!$B$2:$B769,  "="&amp;$A14)</f>
        <v>132</v>
      </c>
      <c r="C14" s="6">
        <f>SUMIFS(Concentrado!D$2:D769, Concentrado!$A$2:$A769, "=Baja California Sur", Concentrado!$B$2:$B769,  "="&amp;$A14)</f>
        <v>78</v>
      </c>
      <c r="D14" s="6">
        <f>SUMIFS(Concentrado!E$2:E769, Concentrado!$A$2:$A769, "=Baja California Sur", Concentrado!$B$2:$B769,  "="&amp;$A14)</f>
        <v>0</v>
      </c>
      <c r="E14" s="6">
        <f>SUMIFS(Concentrado!F$2:F769, Concentrado!$A$2:$A769, "=Baja California Sur", Concentrado!$B$2:$B769,  "="&amp;$A14)</f>
        <v>0</v>
      </c>
      <c r="F14" s="6">
        <f>SUMIFS(Concentrado!G$2:G769, Concentrado!$A$2:$A769, "=Baja California Sur", Concentrado!$B$2:$B769,  "="&amp;$A14)</f>
        <v>210</v>
      </c>
    </row>
    <row r="15" spans="1:6" x14ac:dyDescent="0.25">
      <c r="A15" s="5" t="s">
        <v>18</v>
      </c>
      <c r="B15" s="6">
        <f>SUMIFS(Concentrado!C$2:C769, Concentrado!$A$2:$A769, "=Baja California Sur", Concentrado!$B$2:$B769,  "="&amp;$A15)</f>
        <v>88</v>
      </c>
      <c r="C15" s="6">
        <f>SUMIFS(Concentrado!D$2:D769, Concentrado!$A$2:$A769, "=Baja California Sur", Concentrado!$B$2:$B769,  "="&amp;$A15)</f>
        <v>58</v>
      </c>
      <c r="D15" s="6">
        <f>SUMIFS(Concentrado!E$2:E769, Concentrado!$A$2:$A769, "=Baja California Sur", Concentrado!$B$2:$B769,  "="&amp;$A15)</f>
        <v>0</v>
      </c>
      <c r="E15" s="6">
        <f>SUMIFS(Concentrado!F$2:F769, Concentrado!$A$2:$A769, "=Baja California Sur", Concentrado!$B$2:$B769,  "="&amp;$A15)</f>
        <v>0</v>
      </c>
      <c r="F15" s="6">
        <f>SUMIFS(Concentrado!G$2:G769, Concentrado!$A$2:$A769, "=Baja California Sur", Concentrado!$B$2:$B769,  "="&amp;$A15)</f>
        <v>146</v>
      </c>
    </row>
    <row r="16" spans="1:6" x14ac:dyDescent="0.25">
      <c r="A16" s="5" t="s">
        <v>19</v>
      </c>
      <c r="B16" s="6">
        <f>SUMIFS(Concentrado!C$2:C769, Concentrado!$A$2:$A769, "=Baja California Sur", Concentrado!$B$2:$B769,  "="&amp;$A16)</f>
        <v>57</v>
      </c>
      <c r="C16" s="6">
        <f>SUMIFS(Concentrado!D$2:D769, Concentrado!$A$2:$A769, "=Baja California Sur", Concentrado!$B$2:$B769,  "="&amp;$A16)</f>
        <v>47</v>
      </c>
      <c r="D16" s="6">
        <f>SUMIFS(Concentrado!E$2:E769, Concentrado!$A$2:$A769, "=Baja California Sur", Concentrado!$B$2:$B769,  "="&amp;$A16)</f>
        <v>0</v>
      </c>
      <c r="E16" s="6">
        <f>SUMIFS(Concentrado!F$2:F769, Concentrado!$A$2:$A769, "=Baja California Sur", Concentrado!$B$2:$B769,  "="&amp;$A16)</f>
        <v>3</v>
      </c>
      <c r="F16" s="6">
        <f>SUMIFS(Concentrado!G$2:G769, Concentrado!$A$2:$A769, "=Baja California Sur", Concentrado!$B$2:$B769,  "="&amp;$A16)</f>
        <v>107</v>
      </c>
    </row>
    <row r="17" spans="1:6" x14ac:dyDescent="0.25">
      <c r="A17" s="5" t="s">
        <v>20</v>
      </c>
      <c r="B17" s="6">
        <f>SUMIFS(Concentrado!C$2:C769, Concentrado!$A$2:$A769, "=Baja California Sur", Concentrado!$B$2:$B769,  "="&amp;$A17)</f>
        <v>43</v>
      </c>
      <c r="C17" s="6">
        <f>SUMIFS(Concentrado!D$2:D769, Concentrado!$A$2:$A769, "=Baja California Sur", Concentrado!$B$2:$B769,  "="&amp;$A17)</f>
        <v>30</v>
      </c>
      <c r="D17" s="6">
        <f>SUMIFS(Concentrado!E$2:E769, Concentrado!$A$2:$A769, "=Baja California Sur", Concentrado!$B$2:$B769,  "="&amp;$A17)</f>
        <v>0</v>
      </c>
      <c r="E17" s="6">
        <f>SUMIFS(Concentrado!F$2:F769, Concentrado!$A$2:$A769, "=Baja California Sur", Concentrado!$B$2:$B769,  "="&amp;$A17)</f>
        <v>1</v>
      </c>
      <c r="F17" s="6">
        <f>SUMIFS(Concentrado!G$2:G769, Concentrado!$A$2:$A769, "=Baja California Sur", Concentrado!$B$2:$B769,  "="&amp;$A17)</f>
        <v>74</v>
      </c>
    </row>
    <row r="18" spans="1:6" x14ac:dyDescent="0.25">
      <c r="A18" s="5" t="s">
        <v>21</v>
      </c>
      <c r="B18" s="6">
        <f>SUMIFS(Concentrado!C$2:C769, Concentrado!$A$2:$A769, "=Baja California Sur", Concentrado!$B$2:$B769,  "="&amp;$A18)</f>
        <v>13</v>
      </c>
      <c r="C18" s="6">
        <f>SUMIFS(Concentrado!D$2:D769, Concentrado!$A$2:$A769, "=Baja California Sur", Concentrado!$B$2:$B769,  "="&amp;$A18)</f>
        <v>22</v>
      </c>
      <c r="D18" s="6">
        <f>SUMIFS(Concentrado!E$2:E769, Concentrado!$A$2:$A769, "=Baja California Sur", Concentrado!$B$2:$B769,  "="&amp;$A18)</f>
        <v>0</v>
      </c>
      <c r="E18" s="6">
        <f>SUMIFS(Concentrado!F$2:F769, Concentrado!$A$2:$A769, "=Baja California Sur", Concentrado!$B$2:$B769,  "="&amp;$A18)</f>
        <v>1</v>
      </c>
      <c r="F18" s="6">
        <f>SUMIFS(Concentrado!G$2:G769, Concentrado!$A$2:$A769, "=Baja California Sur", Concentrado!$B$2:$B769,  "="&amp;$A18)</f>
        <v>36</v>
      </c>
    </row>
    <row r="19" spans="1:6" x14ac:dyDescent="0.25">
      <c r="A19" s="5" t="s">
        <v>22</v>
      </c>
      <c r="B19" s="6">
        <f>SUMIFS(Concentrado!C$2:C769, Concentrado!$A$2:$A769, "=Baja California Sur", Concentrado!$B$2:$B769,  "="&amp;$A19)</f>
        <v>13</v>
      </c>
      <c r="C19" s="6">
        <f>SUMIFS(Concentrado!D$2:D769, Concentrado!$A$2:$A769, "=Baja California Sur", Concentrado!$B$2:$B769,  "="&amp;$A19)</f>
        <v>22</v>
      </c>
      <c r="D19" s="6">
        <f>SUMIFS(Concentrado!E$2:E769, Concentrado!$A$2:$A769, "=Baja California Sur", Concentrado!$B$2:$B769,  "="&amp;$A19)</f>
        <v>0</v>
      </c>
      <c r="E19" s="6">
        <f>SUMIFS(Concentrado!F$2:F769, Concentrado!$A$2:$A769, "=Baja California Sur", Concentrado!$B$2:$B769,  "="&amp;$A19)</f>
        <v>0</v>
      </c>
      <c r="F19" s="6">
        <f>SUMIFS(Concentrado!G$2:G769, Concentrado!$A$2:$A769, "=Baja California Sur", Concentrado!$B$2:$B769,  "="&amp;$A19)</f>
        <v>35</v>
      </c>
    </row>
    <row r="20" spans="1:6" x14ac:dyDescent="0.25">
      <c r="A20" s="5" t="s">
        <v>23</v>
      </c>
      <c r="B20" s="6">
        <f>SUMIFS(Concentrado!C$2:C769, Concentrado!$A$2:$A769, "=Baja California Sur", Concentrado!$B$2:$B769,  "="&amp;$A20)</f>
        <v>9</v>
      </c>
      <c r="C20" s="6">
        <f>SUMIFS(Concentrado!D$2:D769, Concentrado!$A$2:$A769, "=Baja California Sur", Concentrado!$B$2:$B769,  "="&amp;$A20)</f>
        <v>12</v>
      </c>
      <c r="D20" s="6">
        <f>SUMIFS(Concentrado!E$2:E769, Concentrado!$A$2:$A769, "=Baja California Sur", Concentrado!$B$2:$B769,  "="&amp;$A20)</f>
        <v>0</v>
      </c>
      <c r="E20" s="6">
        <f>SUMIFS(Concentrado!F$2:F769, Concentrado!$A$2:$A769, "=Baja California Sur", Concentrado!$B$2:$B769,  "="&amp;$A20)</f>
        <v>0</v>
      </c>
      <c r="F20" s="6">
        <f>SUMIFS(Concentrado!G$2:G769, Concentrado!$A$2:$A769, "=Baja California Sur", Concentrado!$B$2:$B769,  "="&amp;$A20)</f>
        <v>21</v>
      </c>
    </row>
    <row r="21" spans="1:6" x14ac:dyDescent="0.25">
      <c r="A21" s="5" t="s">
        <v>24</v>
      </c>
      <c r="B21" s="6">
        <f>SUMIFS(Concentrado!C$2:C769, Concentrado!$A$2:$A769, "=Baja California Sur", Concentrado!$B$2:$B769,  "="&amp;$A21)</f>
        <v>3</v>
      </c>
      <c r="C21" s="6">
        <f>SUMIFS(Concentrado!D$2:D769, Concentrado!$A$2:$A769, "=Baja California Sur", Concentrado!$B$2:$B769,  "="&amp;$A21)</f>
        <v>3</v>
      </c>
      <c r="D21" s="6">
        <f>SUMIFS(Concentrado!E$2:E769, Concentrado!$A$2:$A769, "=Baja California Sur", Concentrado!$B$2:$B769,  "="&amp;$A21)</f>
        <v>0</v>
      </c>
      <c r="E21" s="6">
        <f>SUMIFS(Concentrado!F$2:F769, Concentrado!$A$2:$A769, "=Baja California Sur", Concentrado!$B$2:$B769,  "="&amp;$A21)</f>
        <v>0</v>
      </c>
      <c r="F21" s="6">
        <f>SUMIFS(Concentrado!G$2:G769, Concentrado!$A$2:$A769, "=Baja California Sur", Concentrado!$B$2:$B769,  "="&amp;$A21)</f>
        <v>6</v>
      </c>
    </row>
    <row r="22" spans="1:6" x14ac:dyDescent="0.25">
      <c r="A22" s="5" t="s">
        <v>25</v>
      </c>
      <c r="B22" s="6">
        <f>SUMIFS(Concentrado!C$2:C769, Concentrado!$A$2:$A769, "=Baja California Sur", Concentrado!$B$2:$B769,  "="&amp;$A22)</f>
        <v>2</v>
      </c>
      <c r="C22" s="6">
        <f>SUMIFS(Concentrado!D$2:D769, Concentrado!$A$2:$A769, "=Baja California Sur", Concentrado!$B$2:$B769,  "="&amp;$A22)</f>
        <v>3</v>
      </c>
      <c r="D22" s="6">
        <f>SUMIFS(Concentrado!E$2:E769, Concentrado!$A$2:$A769, "=Baja California Sur", Concentrado!$B$2:$B769,  "="&amp;$A22)</f>
        <v>0</v>
      </c>
      <c r="E22" s="6">
        <f>SUMIFS(Concentrado!F$2:F769, Concentrado!$A$2:$A769, "=Baja California Sur", Concentrado!$B$2:$B769,  "="&amp;$A22)</f>
        <v>0</v>
      </c>
      <c r="F22" s="6">
        <f>SUMIFS(Concentrado!G$2:G769, Concentrado!$A$2:$A769, "=Baja California Sur", Concentrado!$B$2:$B769,  "="&amp;$A22)</f>
        <v>5</v>
      </c>
    </row>
    <row r="23" spans="1:6" x14ac:dyDescent="0.25">
      <c r="A23" s="5" t="s">
        <v>34</v>
      </c>
      <c r="B23" s="6">
        <f>SUMIFS(Concentrado!C$2:C769, Concentrado!$A$2:$A769, "=Baja California Sur", Concentrado!$B$2:$B769,  "="&amp;$A23)</f>
        <v>0</v>
      </c>
      <c r="C23" s="6">
        <f>SUMIFS(Concentrado!D$2:D769, Concentrado!$A$2:$A769, "=Baja California Sur", Concentrado!$B$2:$B769,  "="&amp;$A23)</f>
        <v>0</v>
      </c>
      <c r="D23" s="6">
        <f>SUMIFS(Concentrado!E$2:E769, Concentrado!$A$2:$A769, "=Baja California Sur", Concentrado!$B$2:$B769,  "="&amp;$A23)</f>
        <v>0</v>
      </c>
      <c r="E23" s="6">
        <f>SUMIFS(Concentrado!F$2:F769, Concentrado!$A$2:$A769, "=Baja California Sur", Concentrado!$B$2:$B769,  "="&amp;$A23)</f>
        <v>0</v>
      </c>
      <c r="F23" s="6">
        <f>SUMIFS(Concentrado!G$2:G769, Concentrado!$A$2:$A769, "=Baja California Sur",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"=Baja California Sur", Concentrado!$B$2:$B769,  "="&amp;$A24)</f>
        <v>1</v>
      </c>
      <c r="C24" s="6">
        <f>SUMIFS(Concentrado!D$2:D769, Concentrado!$A$2:$A769, "=Baja California Sur", Concentrado!$B$2:$B769,  "="&amp;$A24)</f>
        <v>0</v>
      </c>
      <c r="D24" s="6">
        <f>SUMIFS(Concentrado!E$2:E769, Concentrado!$A$2:$A769, "=Baja California Sur", Concentrado!$B$2:$B769,  "="&amp;$A24)</f>
        <v>0</v>
      </c>
      <c r="E24" s="6">
        <f>SUMIFS(Concentrado!F$2:F769, Concentrado!$A$2:$A769, "=Baja California Sur", Concentrado!$B$2:$B769,  "="&amp;$A24)</f>
        <v>0</v>
      </c>
      <c r="F24" s="6">
        <f>SUMIFS(Concentrado!G$2:G769, Concentrado!$A$2:$A769, "=Baja California Sur", Concentrado!$B$2:$B769,  "="&amp;$A24)</f>
        <v>1</v>
      </c>
    </row>
    <row r="25" spans="1:6" x14ac:dyDescent="0.25">
      <c r="A25" s="7" t="s">
        <v>28</v>
      </c>
      <c r="B25" s="8">
        <f>SUMIFS(Concentrado!C$2:C769, Concentrado!$A$2:$A769, "=Baja California Sur", Concentrado!$B$2:$B769,  "="&amp;$A25)</f>
        <v>3182</v>
      </c>
      <c r="C25" s="8">
        <f>SUMIFS(Concentrado!D$2:D769, Concentrado!$A$2:$A769, "=Baja California Sur", Concentrado!$B$2:$B769,  "="&amp;$A25)</f>
        <v>1670</v>
      </c>
      <c r="D25" s="8">
        <f>SUMIFS(Concentrado!E$2:E769, Concentrado!$A$2:$A769, "=Baja California Sur", Concentrado!$B$2:$B769,  "="&amp;$A25)</f>
        <v>1</v>
      </c>
      <c r="E25" s="8">
        <f>SUMIFS(Concentrado!F$2:F769, Concentrado!$A$2:$A769, "=Baja California Sur", Concentrado!$B$2:$B769,  "="&amp;$A25)</f>
        <v>36</v>
      </c>
      <c r="F25" s="8">
        <f>SUMIFS(Concentrado!G$2:G769, Concentrado!$A$2:$A769, "=Baja California Sur", Concentrado!$B$2:$B769,  "="&amp;$A25)</f>
        <v>4889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"=Campeche", Concentrado!$B$2:$B769,  "="&amp;$A2)</f>
        <v>34</v>
      </c>
      <c r="C2" s="6">
        <f>SUMIFS(Concentrado!D$2:D769, Concentrado!$A$2:$A769, "=Campeche", Concentrado!$B$2:$B769,  "="&amp;$A2)</f>
        <v>33</v>
      </c>
      <c r="D2" s="6">
        <f>SUMIFS(Concentrado!E$2:E769, Concentrado!$A$2:$A769, "=Campeche", Concentrado!$B$2:$B769,  "="&amp;$A2)</f>
        <v>0</v>
      </c>
      <c r="E2" s="6">
        <f>SUMIFS(Concentrado!F$2:F769, Concentrado!$A$2:$A769, "=Campeche", Concentrado!$B$2:$B769,  "="&amp;$A2)</f>
        <v>0</v>
      </c>
      <c r="F2" s="6">
        <f>SUMIFS(Concentrado!G$2:G769, Concentrado!$A$2:$A769, "=Campeche", Concentrado!$B$2:$B769,  "="&amp;$A2)</f>
        <v>67</v>
      </c>
    </row>
    <row r="3" spans="1:6" x14ac:dyDescent="0.25">
      <c r="A3" s="5" t="s">
        <v>6</v>
      </c>
      <c r="B3" s="6">
        <f>SUMIFS(Concentrado!C$2:C769, Concentrado!$A$2:$A769, "=Campeche", Concentrado!$B$2:$B769,  "="&amp;$A3)</f>
        <v>217</v>
      </c>
      <c r="C3" s="6">
        <f>SUMIFS(Concentrado!D$2:D769, Concentrado!$A$2:$A769, "=Campeche", Concentrado!$B$2:$B769,  "="&amp;$A3)</f>
        <v>194</v>
      </c>
      <c r="D3" s="6">
        <f>SUMIFS(Concentrado!E$2:E769, Concentrado!$A$2:$A769, "=Campeche", Concentrado!$B$2:$B769,  "="&amp;$A3)</f>
        <v>0</v>
      </c>
      <c r="E3" s="6">
        <f>SUMIFS(Concentrado!F$2:F769, Concentrado!$A$2:$A769, "=Campeche", Concentrado!$B$2:$B769,  "="&amp;$A3)</f>
        <v>1</v>
      </c>
      <c r="F3" s="6">
        <f>SUMIFS(Concentrado!G$2:G769, Concentrado!$A$2:$A769, "=Campeche", Concentrado!$B$2:$B769,  "="&amp;$A3)</f>
        <v>412</v>
      </c>
    </row>
    <row r="4" spans="1:6" x14ac:dyDescent="0.25">
      <c r="A4" s="5" t="s">
        <v>15</v>
      </c>
      <c r="B4" s="6">
        <f>SUMIFS(Concentrado!C$2:C769, Concentrado!$A$2:$A769, "=Campeche", Concentrado!$B$2:$B769,  "="&amp;$A4)</f>
        <v>222</v>
      </c>
      <c r="C4" s="6">
        <f>SUMIFS(Concentrado!D$2:D769, Concentrado!$A$2:$A769, "=Campeche", Concentrado!$B$2:$B769,  "="&amp;$A4)</f>
        <v>153</v>
      </c>
      <c r="D4" s="6">
        <f>SUMIFS(Concentrado!E$2:E769, Concentrado!$A$2:$A769, "=Campeche", Concentrado!$B$2:$B769,  "="&amp;$A4)</f>
        <v>0</v>
      </c>
      <c r="E4" s="6">
        <f>SUMIFS(Concentrado!F$2:F769, Concentrado!$A$2:$A769, "=Campeche", Concentrado!$B$2:$B769,  "="&amp;$A4)</f>
        <v>0</v>
      </c>
      <c r="F4" s="6">
        <f>SUMIFS(Concentrado!G$2:G769, Concentrado!$A$2:$A769, "=Campeche", Concentrado!$B$2:$B769,  "="&amp;$A4)</f>
        <v>375</v>
      </c>
    </row>
    <row r="5" spans="1:6" x14ac:dyDescent="0.25">
      <c r="A5" s="5" t="s">
        <v>7</v>
      </c>
      <c r="B5" s="6">
        <f>SUMIFS(Concentrado!C$2:C769, Concentrado!$A$2:$A769, "=Campeche", Concentrado!$B$2:$B769,  "="&amp;$A5)</f>
        <v>246</v>
      </c>
      <c r="C5" s="6">
        <f>SUMIFS(Concentrado!D$2:D769, Concentrado!$A$2:$A769, "=Campeche", Concentrado!$B$2:$B769,  "="&amp;$A5)</f>
        <v>119</v>
      </c>
      <c r="D5" s="6">
        <f>SUMIFS(Concentrado!E$2:E769, Concentrado!$A$2:$A769, "=Campeche", Concentrado!$B$2:$B769,  "="&amp;$A5)</f>
        <v>0</v>
      </c>
      <c r="E5" s="6">
        <f>SUMIFS(Concentrado!F$2:F769, Concentrado!$A$2:$A769, "=Campeche", Concentrado!$B$2:$B769,  "="&amp;$A5)</f>
        <v>1</v>
      </c>
      <c r="F5" s="6">
        <f>SUMIFS(Concentrado!G$2:G769, Concentrado!$A$2:$A769, "=Campeche", Concentrado!$B$2:$B769,  "="&amp;$A5)</f>
        <v>366</v>
      </c>
    </row>
    <row r="6" spans="1:6" x14ac:dyDescent="0.25">
      <c r="A6" s="5" t="s">
        <v>8</v>
      </c>
      <c r="B6" s="6">
        <f>SUMIFS(Concentrado!C$2:C769, Concentrado!$A$2:$A769, "=Campeche", Concentrado!$B$2:$B769,  "="&amp;$A6)</f>
        <v>443</v>
      </c>
      <c r="C6" s="6">
        <f>SUMIFS(Concentrado!D$2:D769, Concentrado!$A$2:$A769, "=Campeche", Concentrado!$B$2:$B769,  "="&amp;$A6)</f>
        <v>261</v>
      </c>
      <c r="D6" s="6">
        <f>SUMIFS(Concentrado!E$2:E769, Concentrado!$A$2:$A769, "=Campeche", Concentrado!$B$2:$B769,  "="&amp;$A6)</f>
        <v>0</v>
      </c>
      <c r="E6" s="6">
        <f>SUMIFS(Concentrado!F$2:F769, Concentrado!$A$2:$A769, "=Campeche", Concentrado!$B$2:$B769,  "="&amp;$A6)</f>
        <v>0</v>
      </c>
      <c r="F6" s="6">
        <f>SUMIFS(Concentrado!G$2:G769, Concentrado!$A$2:$A769, "=Campeche", Concentrado!$B$2:$B769,  "="&amp;$A6)</f>
        <v>704</v>
      </c>
    </row>
    <row r="7" spans="1:6" x14ac:dyDescent="0.25">
      <c r="A7" s="5" t="s">
        <v>9</v>
      </c>
      <c r="B7" s="6">
        <f>SUMIFS(Concentrado!C$2:C769, Concentrado!$A$2:$A769, "=Campeche", Concentrado!$B$2:$B769,  "="&amp;$A7)</f>
        <v>510</v>
      </c>
      <c r="C7" s="6">
        <f>SUMIFS(Concentrado!D$2:D769, Concentrado!$A$2:$A769, "=Campeche", Concentrado!$B$2:$B769,  "="&amp;$A7)</f>
        <v>268</v>
      </c>
      <c r="D7" s="6">
        <f>SUMIFS(Concentrado!E$2:E769, Concentrado!$A$2:$A769, "=Campeche", Concentrado!$B$2:$B769,  "="&amp;$A7)</f>
        <v>0</v>
      </c>
      <c r="E7" s="6">
        <f>SUMIFS(Concentrado!F$2:F769, Concentrado!$A$2:$A769, "=Campeche", Concentrado!$B$2:$B769,  "="&amp;$A7)</f>
        <v>1</v>
      </c>
      <c r="F7" s="6">
        <f>SUMIFS(Concentrado!G$2:G769, Concentrado!$A$2:$A769, "=Campeche", Concentrado!$B$2:$B769,  "="&amp;$A7)</f>
        <v>779</v>
      </c>
    </row>
    <row r="8" spans="1:6" x14ac:dyDescent="0.25">
      <c r="A8" s="5" t="s">
        <v>10</v>
      </c>
      <c r="B8" s="6">
        <f>SUMIFS(Concentrado!C$2:C769, Concentrado!$A$2:$A769, "=Campeche", Concentrado!$B$2:$B769,  "="&amp;$A8)</f>
        <v>546</v>
      </c>
      <c r="C8" s="6">
        <f>SUMIFS(Concentrado!D$2:D769, Concentrado!$A$2:$A769, "=Campeche", Concentrado!$B$2:$B769,  "="&amp;$A8)</f>
        <v>286</v>
      </c>
      <c r="D8" s="6">
        <f>SUMIFS(Concentrado!E$2:E769, Concentrado!$A$2:$A769, "=Campeche", Concentrado!$B$2:$B769,  "="&amp;$A8)</f>
        <v>0</v>
      </c>
      <c r="E8" s="6">
        <f>SUMIFS(Concentrado!F$2:F769, Concentrado!$A$2:$A769, "=Campeche", Concentrado!$B$2:$B769,  "="&amp;$A8)</f>
        <v>0</v>
      </c>
      <c r="F8" s="6">
        <f>SUMIFS(Concentrado!G$2:G769, Concentrado!$A$2:$A769, "=Campeche", Concentrado!$B$2:$B769,  "="&amp;$A8)</f>
        <v>832</v>
      </c>
    </row>
    <row r="9" spans="1:6" x14ac:dyDescent="0.25">
      <c r="A9" s="5" t="s">
        <v>11</v>
      </c>
      <c r="B9" s="6">
        <f>SUMIFS(Concentrado!C$2:C769, Concentrado!$A$2:$A769, "=Campeche", Concentrado!$B$2:$B769,  "="&amp;$A9)</f>
        <v>421</v>
      </c>
      <c r="C9" s="6">
        <f>SUMIFS(Concentrado!D$2:D769, Concentrado!$A$2:$A769, "=Campeche", Concentrado!$B$2:$B769,  "="&amp;$A9)</f>
        <v>305</v>
      </c>
      <c r="D9" s="6">
        <f>SUMIFS(Concentrado!E$2:E769, Concentrado!$A$2:$A769, "=Campeche", Concentrado!$B$2:$B769,  "="&amp;$A9)</f>
        <v>0</v>
      </c>
      <c r="E9" s="6">
        <f>SUMIFS(Concentrado!F$2:F769, Concentrado!$A$2:$A769, "=Campeche", Concentrado!$B$2:$B769,  "="&amp;$A9)</f>
        <v>0</v>
      </c>
      <c r="F9" s="6">
        <f>SUMIFS(Concentrado!G$2:G769, Concentrado!$A$2:$A769, "=Campeche", Concentrado!$B$2:$B769,  "="&amp;$A9)</f>
        <v>726</v>
      </c>
    </row>
    <row r="10" spans="1:6" x14ac:dyDescent="0.25">
      <c r="A10" s="5" t="s">
        <v>12</v>
      </c>
      <c r="B10" s="6">
        <f>SUMIFS(Concentrado!C$2:C769, Concentrado!$A$2:$A769, "=Campeche", Concentrado!$B$2:$B769,  "="&amp;$A10)</f>
        <v>361</v>
      </c>
      <c r="C10" s="6">
        <f>SUMIFS(Concentrado!D$2:D769, Concentrado!$A$2:$A769, "=Campeche", Concentrado!$B$2:$B769,  "="&amp;$A10)</f>
        <v>248</v>
      </c>
      <c r="D10" s="6">
        <f>SUMIFS(Concentrado!E$2:E769, Concentrado!$A$2:$A769, "=Campeche", Concentrado!$B$2:$B769,  "="&amp;$A10)</f>
        <v>0</v>
      </c>
      <c r="E10" s="6">
        <f>SUMIFS(Concentrado!F$2:F769, Concentrado!$A$2:$A769, "=Campeche", Concentrado!$B$2:$B769,  "="&amp;$A10)</f>
        <v>0</v>
      </c>
      <c r="F10" s="6">
        <f>SUMIFS(Concentrado!G$2:G769, Concentrado!$A$2:$A769, "=Campeche", Concentrado!$B$2:$B769,  "="&amp;$A10)</f>
        <v>609</v>
      </c>
    </row>
    <row r="11" spans="1:6" x14ac:dyDescent="0.25">
      <c r="A11" s="5" t="s">
        <v>13</v>
      </c>
      <c r="B11" s="6">
        <f>SUMIFS(Concentrado!C$2:C769, Concentrado!$A$2:$A769, "=Campeche", Concentrado!$B$2:$B769,  "="&amp;$A11)</f>
        <v>333</v>
      </c>
      <c r="C11" s="6">
        <f>SUMIFS(Concentrado!D$2:D769, Concentrado!$A$2:$A769, "=Campeche", Concentrado!$B$2:$B769,  "="&amp;$A11)</f>
        <v>190</v>
      </c>
      <c r="D11" s="6">
        <f>SUMIFS(Concentrado!E$2:E769, Concentrado!$A$2:$A769, "=Campeche", Concentrado!$B$2:$B769,  "="&amp;$A11)</f>
        <v>0</v>
      </c>
      <c r="E11" s="6">
        <f>SUMIFS(Concentrado!F$2:F769, Concentrado!$A$2:$A769, "=Campeche", Concentrado!$B$2:$B769,  "="&amp;$A11)</f>
        <v>0</v>
      </c>
      <c r="F11" s="6">
        <f>SUMIFS(Concentrado!G$2:G769, Concentrado!$A$2:$A769, "=Campeche", Concentrado!$B$2:$B769,  "="&amp;$A11)</f>
        <v>523</v>
      </c>
    </row>
    <row r="12" spans="1:6" x14ac:dyDescent="0.25">
      <c r="A12" s="5" t="s">
        <v>14</v>
      </c>
      <c r="B12" s="6">
        <f>SUMIFS(Concentrado!C$2:C769, Concentrado!$A$2:$A769, "=Campeche", Concentrado!$B$2:$B769,  "="&amp;$A12)</f>
        <v>264</v>
      </c>
      <c r="C12" s="6">
        <f>SUMIFS(Concentrado!D$2:D769, Concentrado!$A$2:$A769, "=Campeche", Concentrado!$B$2:$B769,  "="&amp;$A12)</f>
        <v>173</v>
      </c>
      <c r="D12" s="6">
        <f>SUMIFS(Concentrado!E$2:E769, Concentrado!$A$2:$A769, "=Campeche", Concentrado!$B$2:$B769,  "="&amp;$A12)</f>
        <v>0</v>
      </c>
      <c r="E12" s="6">
        <f>SUMIFS(Concentrado!F$2:F769, Concentrado!$A$2:$A769, "=Campeche", Concentrado!$B$2:$B769,  "="&amp;$A12)</f>
        <v>0</v>
      </c>
      <c r="F12" s="6">
        <f>SUMIFS(Concentrado!G$2:G769, Concentrado!$A$2:$A769, "=Campeche", Concentrado!$B$2:$B769,  "="&amp;$A12)</f>
        <v>437</v>
      </c>
    </row>
    <row r="13" spans="1:6" x14ac:dyDescent="0.25">
      <c r="A13" s="5" t="s">
        <v>16</v>
      </c>
      <c r="B13" s="6">
        <f>SUMIFS(Concentrado!C$2:C769, Concentrado!$A$2:$A769, "=Campeche", Concentrado!$B$2:$B769,  "="&amp;$A13)</f>
        <v>191</v>
      </c>
      <c r="C13" s="6">
        <f>SUMIFS(Concentrado!D$2:D769, Concentrado!$A$2:$A769, "=Campeche", Concentrado!$B$2:$B769,  "="&amp;$A13)</f>
        <v>132</v>
      </c>
      <c r="D13" s="6">
        <f>SUMIFS(Concentrado!E$2:E769, Concentrado!$A$2:$A769, "=Campeche", Concentrado!$B$2:$B769,  "="&amp;$A13)</f>
        <v>0</v>
      </c>
      <c r="E13" s="6">
        <f>SUMIFS(Concentrado!F$2:F769, Concentrado!$A$2:$A769, "=Campeche", Concentrado!$B$2:$B769,  "="&amp;$A13)</f>
        <v>0</v>
      </c>
      <c r="F13" s="6">
        <f>SUMIFS(Concentrado!G$2:G769, Concentrado!$A$2:$A769, "=Campeche", Concentrado!$B$2:$B769,  "="&amp;$A13)</f>
        <v>323</v>
      </c>
    </row>
    <row r="14" spans="1:6" x14ac:dyDescent="0.25">
      <c r="A14" s="5" t="s">
        <v>17</v>
      </c>
      <c r="B14" s="6">
        <f>SUMIFS(Concentrado!C$2:C769, Concentrado!$A$2:$A769, "=Campeche", Concentrado!$B$2:$B769,  "="&amp;$A14)</f>
        <v>163</v>
      </c>
      <c r="C14" s="6">
        <f>SUMIFS(Concentrado!D$2:D769, Concentrado!$A$2:$A769, "=Campeche", Concentrado!$B$2:$B769,  "="&amp;$A14)</f>
        <v>115</v>
      </c>
      <c r="D14" s="6">
        <f>SUMIFS(Concentrado!E$2:E769, Concentrado!$A$2:$A769, "=Campeche", Concentrado!$B$2:$B769,  "="&amp;$A14)</f>
        <v>0</v>
      </c>
      <c r="E14" s="6">
        <f>SUMIFS(Concentrado!F$2:F769, Concentrado!$A$2:$A769, "=Campeche", Concentrado!$B$2:$B769,  "="&amp;$A14)</f>
        <v>0</v>
      </c>
      <c r="F14" s="6">
        <f>SUMIFS(Concentrado!G$2:G769, Concentrado!$A$2:$A769, "=Campeche", Concentrado!$B$2:$B769,  "="&amp;$A14)</f>
        <v>278</v>
      </c>
    </row>
    <row r="15" spans="1:6" x14ac:dyDescent="0.25">
      <c r="A15" s="5" t="s">
        <v>18</v>
      </c>
      <c r="B15" s="6">
        <f>SUMIFS(Concentrado!C$2:C769, Concentrado!$A$2:$A769, "=Campeche", Concentrado!$B$2:$B769,  "="&amp;$A15)</f>
        <v>113</v>
      </c>
      <c r="C15" s="6">
        <f>SUMIFS(Concentrado!D$2:D769, Concentrado!$A$2:$A769, "=Campeche", Concentrado!$B$2:$B769,  "="&amp;$A15)</f>
        <v>86</v>
      </c>
      <c r="D15" s="6">
        <f>SUMIFS(Concentrado!E$2:E769, Concentrado!$A$2:$A769, "=Campeche", Concentrado!$B$2:$B769,  "="&amp;$A15)</f>
        <v>0</v>
      </c>
      <c r="E15" s="6">
        <f>SUMIFS(Concentrado!F$2:F769, Concentrado!$A$2:$A769, "=Campeche", Concentrado!$B$2:$B769,  "="&amp;$A15)</f>
        <v>2</v>
      </c>
      <c r="F15" s="6">
        <f>SUMIFS(Concentrado!G$2:G769, Concentrado!$A$2:$A769, "=Campeche", Concentrado!$B$2:$B769,  "="&amp;$A15)</f>
        <v>201</v>
      </c>
    </row>
    <row r="16" spans="1:6" x14ac:dyDescent="0.25">
      <c r="A16" s="5" t="s">
        <v>19</v>
      </c>
      <c r="B16" s="6">
        <f>SUMIFS(Concentrado!C$2:C769, Concentrado!$A$2:$A769, "=Campeche", Concentrado!$B$2:$B769,  "="&amp;$A16)</f>
        <v>80</v>
      </c>
      <c r="C16" s="6">
        <f>SUMIFS(Concentrado!D$2:D769, Concentrado!$A$2:$A769, "=Campeche", Concentrado!$B$2:$B769,  "="&amp;$A16)</f>
        <v>70</v>
      </c>
      <c r="D16" s="6">
        <f>SUMIFS(Concentrado!E$2:E769, Concentrado!$A$2:$A769, "=Campeche", Concentrado!$B$2:$B769,  "="&amp;$A16)</f>
        <v>0</v>
      </c>
      <c r="E16" s="6">
        <f>SUMIFS(Concentrado!F$2:F769, Concentrado!$A$2:$A769, "=Campeche", Concentrado!$B$2:$B769,  "="&amp;$A16)</f>
        <v>0</v>
      </c>
      <c r="F16" s="6">
        <f>SUMIFS(Concentrado!G$2:G769, Concentrado!$A$2:$A769, "=Campeche", Concentrado!$B$2:$B769,  "="&amp;$A16)</f>
        <v>150</v>
      </c>
    </row>
    <row r="17" spans="1:6" x14ac:dyDescent="0.25">
      <c r="A17" s="5" t="s">
        <v>20</v>
      </c>
      <c r="B17" s="6">
        <f>SUMIFS(Concentrado!C$2:C769, Concentrado!$A$2:$A769, "=Campeche", Concentrado!$B$2:$B769,  "="&amp;$A17)</f>
        <v>62</v>
      </c>
      <c r="C17" s="6">
        <f>SUMIFS(Concentrado!D$2:D769, Concentrado!$A$2:$A769, "=Campeche", Concentrado!$B$2:$B769,  "="&amp;$A17)</f>
        <v>57</v>
      </c>
      <c r="D17" s="6">
        <f>SUMIFS(Concentrado!E$2:E769, Concentrado!$A$2:$A769, "=Campeche", Concentrado!$B$2:$B769,  "="&amp;$A17)</f>
        <v>0</v>
      </c>
      <c r="E17" s="6">
        <f>SUMIFS(Concentrado!F$2:F769, Concentrado!$A$2:$A769, "=Campeche", Concentrado!$B$2:$B769,  "="&amp;$A17)</f>
        <v>0</v>
      </c>
      <c r="F17" s="6">
        <f>SUMIFS(Concentrado!G$2:G769, Concentrado!$A$2:$A769, "=Campeche", Concentrado!$B$2:$B769,  "="&amp;$A17)</f>
        <v>119</v>
      </c>
    </row>
    <row r="18" spans="1:6" x14ac:dyDescent="0.25">
      <c r="A18" s="5" t="s">
        <v>21</v>
      </c>
      <c r="B18" s="6">
        <f>SUMIFS(Concentrado!C$2:C769, Concentrado!$A$2:$A769, "=Campeche", Concentrado!$B$2:$B769,  "="&amp;$A18)</f>
        <v>36</v>
      </c>
      <c r="C18" s="6">
        <f>SUMIFS(Concentrado!D$2:D769, Concentrado!$A$2:$A769, "=Campeche", Concentrado!$B$2:$B769,  "="&amp;$A18)</f>
        <v>41</v>
      </c>
      <c r="D18" s="6">
        <f>SUMIFS(Concentrado!E$2:E769, Concentrado!$A$2:$A769, "=Campeche", Concentrado!$B$2:$B769,  "="&amp;$A18)</f>
        <v>0</v>
      </c>
      <c r="E18" s="6">
        <f>SUMIFS(Concentrado!F$2:F769, Concentrado!$A$2:$A769, "=Campeche", Concentrado!$B$2:$B769,  "="&amp;$A18)</f>
        <v>0</v>
      </c>
      <c r="F18" s="6">
        <f>SUMIFS(Concentrado!G$2:G769, Concentrado!$A$2:$A769, "=Campeche", Concentrado!$B$2:$B769,  "="&amp;$A18)</f>
        <v>77</v>
      </c>
    </row>
    <row r="19" spans="1:6" x14ac:dyDescent="0.25">
      <c r="A19" s="5" t="s">
        <v>22</v>
      </c>
      <c r="B19" s="6">
        <f>SUMIFS(Concentrado!C$2:C769, Concentrado!$A$2:$A769, "=Campeche", Concentrado!$B$2:$B769,  "="&amp;$A19)</f>
        <v>16</v>
      </c>
      <c r="C19" s="6">
        <f>SUMIFS(Concentrado!D$2:D769, Concentrado!$A$2:$A769, "=Campeche", Concentrado!$B$2:$B769,  "="&amp;$A19)</f>
        <v>21</v>
      </c>
      <c r="D19" s="6">
        <f>SUMIFS(Concentrado!E$2:E769, Concentrado!$A$2:$A769, "=Campeche", Concentrado!$B$2:$B769,  "="&amp;$A19)</f>
        <v>0</v>
      </c>
      <c r="E19" s="6">
        <f>SUMIFS(Concentrado!F$2:F769, Concentrado!$A$2:$A769, "=Campeche", Concentrado!$B$2:$B769,  "="&amp;$A19)</f>
        <v>0</v>
      </c>
      <c r="F19" s="6">
        <f>SUMIFS(Concentrado!G$2:G769, Concentrado!$A$2:$A769, "=Campeche", Concentrado!$B$2:$B769,  "="&amp;$A19)</f>
        <v>37</v>
      </c>
    </row>
    <row r="20" spans="1:6" x14ac:dyDescent="0.25">
      <c r="A20" s="5" t="s">
        <v>23</v>
      </c>
      <c r="B20" s="6">
        <f>SUMIFS(Concentrado!C$2:C769, Concentrado!$A$2:$A769, "=Campeche", Concentrado!$B$2:$B769,  "="&amp;$A20)</f>
        <v>12</v>
      </c>
      <c r="C20" s="6">
        <f>SUMIFS(Concentrado!D$2:D769, Concentrado!$A$2:$A769, "=Campeche", Concentrado!$B$2:$B769,  "="&amp;$A20)</f>
        <v>22</v>
      </c>
      <c r="D20" s="6">
        <f>SUMIFS(Concentrado!E$2:E769, Concentrado!$A$2:$A769, "=Campeche", Concentrado!$B$2:$B769,  "="&amp;$A20)</f>
        <v>0</v>
      </c>
      <c r="E20" s="6">
        <f>SUMIFS(Concentrado!F$2:F769, Concentrado!$A$2:$A769, "=Campeche", Concentrado!$B$2:$B769,  "="&amp;$A20)</f>
        <v>0</v>
      </c>
      <c r="F20" s="6">
        <f>SUMIFS(Concentrado!G$2:G769, Concentrado!$A$2:$A769, "=Campeche", Concentrado!$B$2:$B769,  "="&amp;$A20)</f>
        <v>34</v>
      </c>
    </row>
    <row r="21" spans="1:6" x14ac:dyDescent="0.25">
      <c r="A21" s="5" t="s">
        <v>24</v>
      </c>
      <c r="B21" s="6">
        <f>SUMIFS(Concentrado!C$2:C769, Concentrado!$A$2:$A769, "=Campeche", Concentrado!$B$2:$B769,  "="&amp;$A21)</f>
        <v>5</v>
      </c>
      <c r="C21" s="6">
        <f>SUMIFS(Concentrado!D$2:D769, Concentrado!$A$2:$A769, "=Campeche", Concentrado!$B$2:$B769,  "="&amp;$A21)</f>
        <v>7</v>
      </c>
      <c r="D21" s="6">
        <f>SUMIFS(Concentrado!E$2:E769, Concentrado!$A$2:$A769, "=Campeche", Concentrado!$B$2:$B769,  "="&amp;$A21)</f>
        <v>0</v>
      </c>
      <c r="E21" s="6">
        <f>SUMIFS(Concentrado!F$2:F769, Concentrado!$A$2:$A769, "=Campeche", Concentrado!$B$2:$B769,  "="&amp;$A21)</f>
        <v>0</v>
      </c>
      <c r="F21" s="6">
        <f>SUMIFS(Concentrado!G$2:G769, Concentrado!$A$2:$A769, "=Campeche", Concentrado!$B$2:$B769,  "="&amp;$A21)</f>
        <v>12</v>
      </c>
    </row>
    <row r="22" spans="1:6" x14ac:dyDescent="0.25">
      <c r="A22" s="5" t="s">
        <v>25</v>
      </c>
      <c r="B22" s="6">
        <f>SUMIFS(Concentrado!C$2:C769, Concentrado!$A$2:$A769, "=Campeche", Concentrado!$B$2:$B769,  "="&amp;$A22)</f>
        <v>3</v>
      </c>
      <c r="C22" s="6">
        <f>SUMIFS(Concentrado!D$2:D769, Concentrado!$A$2:$A769, "=Campeche", Concentrado!$B$2:$B769,  "="&amp;$A22)</f>
        <v>5</v>
      </c>
      <c r="D22" s="6">
        <f>SUMIFS(Concentrado!E$2:E769, Concentrado!$A$2:$A769, "=Campeche", Concentrado!$B$2:$B769,  "="&amp;$A22)</f>
        <v>0</v>
      </c>
      <c r="E22" s="6">
        <f>SUMIFS(Concentrado!F$2:F769, Concentrado!$A$2:$A769, "=Campeche", Concentrado!$B$2:$B769,  "="&amp;$A22)</f>
        <v>0</v>
      </c>
      <c r="F22" s="6">
        <f>SUMIFS(Concentrado!G$2:G769, Concentrado!$A$2:$A769, "=Campeche", Concentrado!$B$2:$B769,  "="&amp;$A22)</f>
        <v>8</v>
      </c>
    </row>
    <row r="23" spans="1:6" x14ac:dyDescent="0.25">
      <c r="A23" s="5" t="s">
        <v>34</v>
      </c>
      <c r="B23" s="6">
        <f>SUMIFS(Concentrado!C$2:C769, Concentrado!$A$2:$A769, "=Campeche", Concentrado!$B$2:$B769,  "="&amp;$A23)</f>
        <v>0</v>
      </c>
      <c r="C23" s="6">
        <f>SUMIFS(Concentrado!D$2:D769, Concentrado!$A$2:$A769, "=Campeche", Concentrado!$B$2:$B769,  "="&amp;$A23)</f>
        <v>0</v>
      </c>
      <c r="D23" s="6">
        <f>SUMIFS(Concentrado!E$2:E769, Concentrado!$A$2:$A769, "=Campeche", Concentrado!$B$2:$B769,  "="&amp;$A23)</f>
        <v>0</v>
      </c>
      <c r="E23" s="6">
        <f>SUMIFS(Concentrado!F$2:F769, Concentrado!$A$2:$A769, "=Campeche", Concentrado!$B$2:$B769,  "="&amp;$A23)</f>
        <v>0</v>
      </c>
      <c r="F23" s="6">
        <f>SUMIFS(Concentrado!G$2:G769, Concentrado!$A$2:$A769, "=Campeche",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"=Campeche", Concentrado!$B$2:$B769,  "="&amp;$A24)</f>
        <v>5</v>
      </c>
      <c r="C24" s="6">
        <f>SUMIFS(Concentrado!D$2:D769, Concentrado!$A$2:$A769, "=Campeche", Concentrado!$B$2:$B769,  "="&amp;$A24)</f>
        <v>2</v>
      </c>
      <c r="D24" s="6">
        <f>SUMIFS(Concentrado!E$2:E769, Concentrado!$A$2:$A769, "=Campeche", Concentrado!$B$2:$B769,  "="&amp;$A24)</f>
        <v>0</v>
      </c>
      <c r="E24" s="6">
        <f>SUMIFS(Concentrado!F$2:F769, Concentrado!$A$2:$A769, "=Campeche", Concentrado!$B$2:$B769,  "="&amp;$A24)</f>
        <v>1</v>
      </c>
      <c r="F24" s="6">
        <f>SUMIFS(Concentrado!G$2:G769, Concentrado!$A$2:$A769, "=Campeche", Concentrado!$B$2:$B769,  "="&amp;$A24)</f>
        <v>8</v>
      </c>
    </row>
    <row r="25" spans="1:6" x14ac:dyDescent="0.25">
      <c r="A25" s="7" t="s">
        <v>28</v>
      </c>
      <c r="B25" s="8">
        <f>SUMIFS(Concentrado!C$2:C769, Concentrado!$A$2:$A769, "=Campeche", Concentrado!$B$2:$B769,  "="&amp;$A25)</f>
        <v>4285</v>
      </c>
      <c r="C25" s="8">
        <f>SUMIFS(Concentrado!D$2:D769, Concentrado!$A$2:$A769, "=Campeche", Concentrado!$B$2:$B769,  "="&amp;$A25)</f>
        <v>2788</v>
      </c>
      <c r="D25" s="8">
        <f>SUMIFS(Concentrado!E$2:E769, Concentrado!$A$2:$A769, "=Campeche", Concentrado!$B$2:$B769,  "="&amp;$A25)</f>
        <v>0</v>
      </c>
      <c r="E25" s="8">
        <f>SUMIFS(Concentrado!F$2:F769, Concentrado!$A$2:$A769, "=Campeche", Concentrado!$B$2:$B769,  "="&amp;$A25)</f>
        <v>6</v>
      </c>
      <c r="F25" s="8">
        <f>SUMIFS(Concentrado!G$2:G769, Concentrado!$A$2:$A769, "=Campeche", Concentrado!$B$2:$B769,  "="&amp;$A25)</f>
        <v>7079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"=Chiapas", Concentrado!$B$2:$B769,  "="&amp;$A2)</f>
        <v>37</v>
      </c>
      <c r="C2" s="6">
        <f>SUMIFS(Concentrado!D$2:D769, Concentrado!$A$2:$A769, "=Chiapas", Concentrado!$B$2:$B769,  "="&amp;$A2)</f>
        <v>33</v>
      </c>
      <c r="D2" s="6">
        <f>SUMIFS(Concentrado!E$2:E769, Concentrado!$A$2:$A769, "=Chiapas", Concentrado!$B$2:$B769,  "="&amp;$A2)</f>
        <v>0</v>
      </c>
      <c r="E2" s="6">
        <f>SUMIFS(Concentrado!F$2:F769, Concentrado!$A$2:$A769, "=Chiapas", Concentrado!$B$2:$B769,  "="&amp;$A2)</f>
        <v>2</v>
      </c>
      <c r="F2" s="6">
        <f>SUMIFS(Concentrado!G$2:G769, Concentrado!$A$2:$A769, "=Chiapas", Concentrado!$B$2:$B769,  "="&amp;$A2)</f>
        <v>72</v>
      </c>
    </row>
    <row r="3" spans="1:6" x14ac:dyDescent="0.25">
      <c r="A3" s="5" t="s">
        <v>6</v>
      </c>
      <c r="B3" s="6">
        <f>SUMIFS(Concentrado!C$2:C769, Concentrado!$A$2:$A769, "=Chiapas", Concentrado!$B$2:$B769,  "="&amp;$A3)</f>
        <v>231</v>
      </c>
      <c r="C3" s="6">
        <f>SUMIFS(Concentrado!D$2:D769, Concentrado!$A$2:$A769, "=Chiapas", Concentrado!$B$2:$B769,  "="&amp;$A3)</f>
        <v>161</v>
      </c>
      <c r="D3" s="6">
        <f>SUMIFS(Concentrado!E$2:E769, Concentrado!$A$2:$A769, "=Chiapas", Concentrado!$B$2:$B769,  "="&amp;$A3)</f>
        <v>0</v>
      </c>
      <c r="E3" s="6">
        <f>SUMIFS(Concentrado!F$2:F769, Concentrado!$A$2:$A769, "=Chiapas", Concentrado!$B$2:$B769,  "="&amp;$A3)</f>
        <v>1</v>
      </c>
      <c r="F3" s="6">
        <f>SUMIFS(Concentrado!G$2:G769, Concentrado!$A$2:$A769, "=Chiapas", Concentrado!$B$2:$B769,  "="&amp;$A3)</f>
        <v>393</v>
      </c>
    </row>
    <row r="4" spans="1:6" x14ac:dyDescent="0.25">
      <c r="A4" s="5" t="s">
        <v>15</v>
      </c>
      <c r="B4" s="6">
        <f>SUMIFS(Concentrado!C$2:C769, Concentrado!$A$2:$A769, "=Chiapas", Concentrado!$B$2:$B769,  "="&amp;$A4)</f>
        <v>327</v>
      </c>
      <c r="C4" s="6">
        <f>SUMIFS(Concentrado!D$2:D769, Concentrado!$A$2:$A769, "=Chiapas", Concentrado!$B$2:$B769,  "="&amp;$A4)</f>
        <v>179</v>
      </c>
      <c r="D4" s="6">
        <f>SUMIFS(Concentrado!E$2:E769, Concentrado!$A$2:$A769, "=Chiapas", Concentrado!$B$2:$B769,  "="&amp;$A4)</f>
        <v>0</v>
      </c>
      <c r="E4" s="6">
        <f>SUMIFS(Concentrado!F$2:F769, Concentrado!$A$2:$A769, "=Chiapas", Concentrado!$B$2:$B769,  "="&amp;$A4)</f>
        <v>0</v>
      </c>
      <c r="F4" s="6">
        <f>SUMIFS(Concentrado!G$2:G769, Concentrado!$A$2:$A769, "=Chiapas", Concentrado!$B$2:$B769,  "="&amp;$A4)</f>
        <v>506</v>
      </c>
    </row>
    <row r="5" spans="1:6" x14ac:dyDescent="0.25">
      <c r="A5" s="5" t="s">
        <v>7</v>
      </c>
      <c r="B5" s="6">
        <f>SUMIFS(Concentrado!C$2:C769, Concentrado!$A$2:$A769, "=Chiapas", Concentrado!$B$2:$B769,  "="&amp;$A5)</f>
        <v>466</v>
      </c>
      <c r="C5" s="6">
        <f>SUMIFS(Concentrado!D$2:D769, Concentrado!$A$2:$A769, "=Chiapas", Concentrado!$B$2:$B769,  "="&amp;$A5)</f>
        <v>250</v>
      </c>
      <c r="D5" s="6">
        <f>SUMIFS(Concentrado!E$2:E769, Concentrado!$A$2:$A769, "=Chiapas", Concentrado!$B$2:$B769,  "="&amp;$A5)</f>
        <v>0</v>
      </c>
      <c r="E5" s="6">
        <f>SUMIFS(Concentrado!F$2:F769, Concentrado!$A$2:$A769, "=Chiapas", Concentrado!$B$2:$B769,  "="&amp;$A5)</f>
        <v>1</v>
      </c>
      <c r="F5" s="6">
        <f>SUMIFS(Concentrado!G$2:G769, Concentrado!$A$2:$A769, "=Chiapas", Concentrado!$B$2:$B769,  "="&amp;$A5)</f>
        <v>717</v>
      </c>
    </row>
    <row r="6" spans="1:6" x14ac:dyDescent="0.25">
      <c r="A6" s="5" t="s">
        <v>8</v>
      </c>
      <c r="B6" s="6">
        <f>SUMIFS(Concentrado!C$2:C769, Concentrado!$A$2:$A769, "=Chiapas", Concentrado!$B$2:$B769,  "="&amp;$A6)</f>
        <v>1049</v>
      </c>
      <c r="C6" s="6">
        <f>SUMIFS(Concentrado!D$2:D769, Concentrado!$A$2:$A769, "=Chiapas", Concentrado!$B$2:$B769,  "="&amp;$A6)</f>
        <v>543</v>
      </c>
      <c r="D6" s="6">
        <f>SUMIFS(Concentrado!E$2:E769, Concentrado!$A$2:$A769, "=Chiapas", Concentrado!$B$2:$B769,  "="&amp;$A6)</f>
        <v>0</v>
      </c>
      <c r="E6" s="6">
        <f>SUMIFS(Concentrado!F$2:F769, Concentrado!$A$2:$A769, "=Chiapas", Concentrado!$B$2:$B769,  "="&amp;$A6)</f>
        <v>3</v>
      </c>
      <c r="F6" s="6">
        <f>SUMIFS(Concentrado!G$2:G769, Concentrado!$A$2:$A769, "=Chiapas", Concentrado!$B$2:$B769,  "="&amp;$A6)</f>
        <v>1595</v>
      </c>
    </row>
    <row r="7" spans="1:6" x14ac:dyDescent="0.25">
      <c r="A7" s="5" t="s">
        <v>9</v>
      </c>
      <c r="B7" s="6">
        <f>SUMIFS(Concentrado!C$2:C769, Concentrado!$A$2:$A769, "=Chiapas", Concentrado!$B$2:$B769,  "="&amp;$A7)</f>
        <v>1025</v>
      </c>
      <c r="C7" s="6">
        <f>SUMIFS(Concentrado!D$2:D769, Concentrado!$A$2:$A769, "=Chiapas", Concentrado!$B$2:$B769,  "="&amp;$A7)</f>
        <v>506</v>
      </c>
      <c r="D7" s="6">
        <f>SUMIFS(Concentrado!E$2:E769, Concentrado!$A$2:$A769, "=Chiapas", Concentrado!$B$2:$B769,  "="&amp;$A7)</f>
        <v>0</v>
      </c>
      <c r="E7" s="6">
        <f>SUMIFS(Concentrado!F$2:F769, Concentrado!$A$2:$A769, "=Chiapas", Concentrado!$B$2:$B769,  "="&amp;$A7)</f>
        <v>7</v>
      </c>
      <c r="F7" s="6">
        <f>SUMIFS(Concentrado!G$2:G769, Concentrado!$A$2:$A769, "=Chiapas", Concentrado!$B$2:$B769,  "="&amp;$A7)</f>
        <v>1538</v>
      </c>
    </row>
    <row r="8" spans="1:6" x14ac:dyDescent="0.25">
      <c r="A8" s="5" t="s">
        <v>10</v>
      </c>
      <c r="B8" s="6">
        <f>SUMIFS(Concentrado!C$2:C769, Concentrado!$A$2:$A769, "=Chiapas", Concentrado!$B$2:$B769,  "="&amp;$A8)</f>
        <v>974</v>
      </c>
      <c r="C8" s="6">
        <f>SUMIFS(Concentrado!D$2:D769, Concentrado!$A$2:$A769, "=Chiapas", Concentrado!$B$2:$B769,  "="&amp;$A8)</f>
        <v>456</v>
      </c>
      <c r="D8" s="6">
        <f>SUMIFS(Concentrado!E$2:E769, Concentrado!$A$2:$A769, "=Chiapas", Concentrado!$B$2:$B769,  "="&amp;$A8)</f>
        <v>0</v>
      </c>
      <c r="E8" s="6">
        <f>SUMIFS(Concentrado!F$2:F769, Concentrado!$A$2:$A769, "=Chiapas", Concentrado!$B$2:$B769,  "="&amp;$A8)</f>
        <v>4</v>
      </c>
      <c r="F8" s="6">
        <f>SUMIFS(Concentrado!G$2:G769, Concentrado!$A$2:$A769, "=Chiapas", Concentrado!$B$2:$B769,  "="&amp;$A8)</f>
        <v>1434</v>
      </c>
    </row>
    <row r="9" spans="1:6" x14ac:dyDescent="0.25">
      <c r="A9" s="5" t="s">
        <v>11</v>
      </c>
      <c r="B9" s="6">
        <f>SUMIFS(Concentrado!C$2:C769, Concentrado!$A$2:$A769, "=Chiapas", Concentrado!$B$2:$B769,  "="&amp;$A9)</f>
        <v>783</v>
      </c>
      <c r="C9" s="6">
        <f>SUMIFS(Concentrado!D$2:D769, Concentrado!$A$2:$A769, "=Chiapas", Concentrado!$B$2:$B769,  "="&amp;$A9)</f>
        <v>452</v>
      </c>
      <c r="D9" s="6">
        <f>SUMIFS(Concentrado!E$2:E769, Concentrado!$A$2:$A769, "=Chiapas", Concentrado!$B$2:$B769,  "="&amp;$A9)</f>
        <v>0</v>
      </c>
      <c r="E9" s="6">
        <f>SUMIFS(Concentrado!F$2:F769, Concentrado!$A$2:$A769, "=Chiapas", Concentrado!$B$2:$B769,  "="&amp;$A9)</f>
        <v>2</v>
      </c>
      <c r="F9" s="6">
        <f>SUMIFS(Concentrado!G$2:G769, Concentrado!$A$2:$A769, "=Chiapas", Concentrado!$B$2:$B769,  "="&amp;$A9)</f>
        <v>1237</v>
      </c>
    </row>
    <row r="10" spans="1:6" x14ac:dyDescent="0.25">
      <c r="A10" s="5" t="s">
        <v>12</v>
      </c>
      <c r="B10" s="6">
        <f>SUMIFS(Concentrado!C$2:C769, Concentrado!$A$2:$A769, "=Chiapas", Concentrado!$B$2:$B769,  "="&amp;$A10)</f>
        <v>681</v>
      </c>
      <c r="C10" s="6">
        <f>SUMIFS(Concentrado!D$2:D769, Concentrado!$A$2:$A769, "=Chiapas", Concentrado!$B$2:$B769,  "="&amp;$A10)</f>
        <v>386</v>
      </c>
      <c r="D10" s="6">
        <f>SUMIFS(Concentrado!E$2:E769, Concentrado!$A$2:$A769, "=Chiapas", Concentrado!$B$2:$B769,  "="&amp;$A10)</f>
        <v>0</v>
      </c>
      <c r="E10" s="6">
        <f>SUMIFS(Concentrado!F$2:F769, Concentrado!$A$2:$A769, "=Chiapas", Concentrado!$B$2:$B769,  "="&amp;$A10)</f>
        <v>9</v>
      </c>
      <c r="F10" s="6">
        <f>SUMIFS(Concentrado!G$2:G769, Concentrado!$A$2:$A769, "=Chiapas", Concentrado!$B$2:$B769,  "="&amp;$A10)</f>
        <v>1076</v>
      </c>
    </row>
    <row r="11" spans="1:6" x14ac:dyDescent="0.25">
      <c r="A11" s="5" t="s">
        <v>13</v>
      </c>
      <c r="B11" s="6">
        <f>SUMIFS(Concentrado!C$2:C769, Concentrado!$A$2:$A769, "=Chiapas", Concentrado!$B$2:$B769,  "="&amp;$A11)</f>
        <v>542</v>
      </c>
      <c r="C11" s="6">
        <f>SUMIFS(Concentrado!D$2:D769, Concentrado!$A$2:$A769, "=Chiapas", Concentrado!$B$2:$B769,  "="&amp;$A11)</f>
        <v>295</v>
      </c>
      <c r="D11" s="6">
        <f>SUMIFS(Concentrado!E$2:E769, Concentrado!$A$2:$A769, "=Chiapas", Concentrado!$B$2:$B769,  "="&amp;$A11)</f>
        <v>1</v>
      </c>
      <c r="E11" s="6">
        <f>SUMIFS(Concentrado!F$2:F769, Concentrado!$A$2:$A769, "=Chiapas", Concentrado!$B$2:$B769,  "="&amp;$A11)</f>
        <v>6</v>
      </c>
      <c r="F11" s="6">
        <f>SUMIFS(Concentrado!G$2:G769, Concentrado!$A$2:$A769, "=Chiapas", Concentrado!$B$2:$B769,  "="&amp;$A11)</f>
        <v>844</v>
      </c>
    </row>
    <row r="12" spans="1:6" x14ac:dyDescent="0.25">
      <c r="A12" s="5" t="s">
        <v>14</v>
      </c>
      <c r="B12" s="6">
        <f>SUMIFS(Concentrado!C$2:C769, Concentrado!$A$2:$A769, "=Chiapas", Concentrado!$B$2:$B769,  "="&amp;$A12)</f>
        <v>427</v>
      </c>
      <c r="C12" s="6">
        <f>SUMIFS(Concentrado!D$2:D769, Concentrado!$A$2:$A769, "=Chiapas", Concentrado!$B$2:$B769,  "="&amp;$A12)</f>
        <v>214</v>
      </c>
      <c r="D12" s="6">
        <f>SUMIFS(Concentrado!E$2:E769, Concentrado!$A$2:$A769, "=Chiapas", Concentrado!$B$2:$B769,  "="&amp;$A12)</f>
        <v>0</v>
      </c>
      <c r="E12" s="6">
        <f>SUMIFS(Concentrado!F$2:F769, Concentrado!$A$2:$A769, "=Chiapas", Concentrado!$B$2:$B769,  "="&amp;$A12)</f>
        <v>6</v>
      </c>
      <c r="F12" s="6">
        <f>SUMIFS(Concentrado!G$2:G769, Concentrado!$A$2:$A769, "=Chiapas", Concentrado!$B$2:$B769,  "="&amp;$A12)</f>
        <v>647</v>
      </c>
    </row>
    <row r="13" spans="1:6" x14ac:dyDescent="0.25">
      <c r="A13" s="5" t="s">
        <v>16</v>
      </c>
      <c r="B13" s="6">
        <f>SUMIFS(Concentrado!C$2:C769, Concentrado!$A$2:$A769, "=Chiapas", Concentrado!$B$2:$B769,  "="&amp;$A13)</f>
        <v>377</v>
      </c>
      <c r="C13" s="6">
        <f>SUMIFS(Concentrado!D$2:D769, Concentrado!$A$2:$A769, "=Chiapas", Concentrado!$B$2:$B769,  "="&amp;$A13)</f>
        <v>179</v>
      </c>
      <c r="D13" s="6">
        <f>SUMIFS(Concentrado!E$2:E769, Concentrado!$A$2:$A769, "=Chiapas", Concentrado!$B$2:$B769,  "="&amp;$A13)</f>
        <v>0</v>
      </c>
      <c r="E13" s="6">
        <f>SUMIFS(Concentrado!F$2:F769, Concentrado!$A$2:$A769, "=Chiapas", Concentrado!$B$2:$B769,  "="&amp;$A13)</f>
        <v>3</v>
      </c>
      <c r="F13" s="6">
        <f>SUMIFS(Concentrado!G$2:G769, Concentrado!$A$2:$A769, "=Chiapas", Concentrado!$B$2:$B769,  "="&amp;$A13)</f>
        <v>559</v>
      </c>
    </row>
    <row r="14" spans="1:6" x14ac:dyDescent="0.25">
      <c r="A14" s="5" t="s">
        <v>17</v>
      </c>
      <c r="B14" s="6">
        <f>SUMIFS(Concentrado!C$2:C769, Concentrado!$A$2:$A769, "=Chiapas", Concentrado!$B$2:$B769,  "="&amp;$A14)</f>
        <v>279</v>
      </c>
      <c r="C14" s="6">
        <f>SUMIFS(Concentrado!D$2:D769, Concentrado!$A$2:$A769, "=Chiapas", Concentrado!$B$2:$B769,  "="&amp;$A14)</f>
        <v>144</v>
      </c>
      <c r="D14" s="6">
        <f>SUMIFS(Concentrado!E$2:E769, Concentrado!$A$2:$A769, "=Chiapas", Concentrado!$B$2:$B769,  "="&amp;$A14)</f>
        <v>0</v>
      </c>
      <c r="E14" s="6">
        <f>SUMIFS(Concentrado!F$2:F769, Concentrado!$A$2:$A769, "=Chiapas", Concentrado!$B$2:$B769,  "="&amp;$A14)</f>
        <v>1</v>
      </c>
      <c r="F14" s="6">
        <f>SUMIFS(Concentrado!G$2:G769, Concentrado!$A$2:$A769, "=Chiapas", Concentrado!$B$2:$B769,  "="&amp;$A14)</f>
        <v>424</v>
      </c>
    </row>
    <row r="15" spans="1:6" x14ac:dyDescent="0.25">
      <c r="A15" s="5" t="s">
        <v>18</v>
      </c>
      <c r="B15" s="6">
        <f>SUMIFS(Concentrado!C$2:C769, Concentrado!$A$2:$A769, "=Chiapas", Concentrado!$B$2:$B769,  "="&amp;$A15)</f>
        <v>200</v>
      </c>
      <c r="C15" s="6">
        <f>SUMIFS(Concentrado!D$2:D769, Concentrado!$A$2:$A769, "=Chiapas", Concentrado!$B$2:$B769,  "="&amp;$A15)</f>
        <v>112</v>
      </c>
      <c r="D15" s="6">
        <f>SUMIFS(Concentrado!E$2:E769, Concentrado!$A$2:$A769, "=Chiapas", Concentrado!$B$2:$B769,  "="&amp;$A15)</f>
        <v>0</v>
      </c>
      <c r="E15" s="6">
        <f>SUMIFS(Concentrado!F$2:F769, Concentrado!$A$2:$A769, "=Chiapas", Concentrado!$B$2:$B769,  "="&amp;$A15)</f>
        <v>0</v>
      </c>
      <c r="F15" s="6">
        <f>SUMIFS(Concentrado!G$2:G769, Concentrado!$A$2:$A769, "=Chiapas", Concentrado!$B$2:$B769,  "="&amp;$A15)</f>
        <v>312</v>
      </c>
    </row>
    <row r="16" spans="1:6" x14ac:dyDescent="0.25">
      <c r="A16" s="5" t="s">
        <v>19</v>
      </c>
      <c r="B16" s="6">
        <f>SUMIFS(Concentrado!C$2:C769, Concentrado!$A$2:$A769, "=Chiapas", Concentrado!$B$2:$B769,  "="&amp;$A16)</f>
        <v>194</v>
      </c>
      <c r="C16" s="6">
        <f>SUMIFS(Concentrado!D$2:D769, Concentrado!$A$2:$A769, "=Chiapas", Concentrado!$B$2:$B769,  "="&amp;$A16)</f>
        <v>93</v>
      </c>
      <c r="D16" s="6">
        <f>SUMIFS(Concentrado!E$2:E769, Concentrado!$A$2:$A769, "=Chiapas", Concentrado!$B$2:$B769,  "="&amp;$A16)</f>
        <v>0</v>
      </c>
      <c r="E16" s="6">
        <f>SUMIFS(Concentrado!F$2:F769, Concentrado!$A$2:$A769, "=Chiapas", Concentrado!$B$2:$B769,  "="&amp;$A16)</f>
        <v>2</v>
      </c>
      <c r="F16" s="6">
        <f>SUMIFS(Concentrado!G$2:G769, Concentrado!$A$2:$A769, "=Chiapas", Concentrado!$B$2:$B769,  "="&amp;$A16)</f>
        <v>289</v>
      </c>
    </row>
    <row r="17" spans="1:6" x14ac:dyDescent="0.25">
      <c r="A17" s="5" t="s">
        <v>20</v>
      </c>
      <c r="B17" s="6">
        <f>SUMIFS(Concentrado!C$2:C769, Concentrado!$A$2:$A769, "=Chiapas", Concentrado!$B$2:$B769,  "="&amp;$A17)</f>
        <v>129</v>
      </c>
      <c r="C17" s="6">
        <f>SUMIFS(Concentrado!D$2:D769, Concentrado!$A$2:$A769, "=Chiapas", Concentrado!$B$2:$B769,  "="&amp;$A17)</f>
        <v>83</v>
      </c>
      <c r="D17" s="6">
        <f>SUMIFS(Concentrado!E$2:E769, Concentrado!$A$2:$A769, "=Chiapas", Concentrado!$B$2:$B769,  "="&amp;$A17)</f>
        <v>0</v>
      </c>
      <c r="E17" s="6">
        <f>SUMIFS(Concentrado!F$2:F769, Concentrado!$A$2:$A769, "=Chiapas", Concentrado!$B$2:$B769,  "="&amp;$A17)</f>
        <v>1</v>
      </c>
      <c r="F17" s="6">
        <f>SUMIFS(Concentrado!G$2:G769, Concentrado!$A$2:$A769, "=Chiapas", Concentrado!$B$2:$B769,  "="&amp;$A17)</f>
        <v>213</v>
      </c>
    </row>
    <row r="18" spans="1:6" x14ac:dyDescent="0.25">
      <c r="A18" s="5" t="s">
        <v>21</v>
      </c>
      <c r="B18" s="6">
        <f>SUMIFS(Concentrado!C$2:C769, Concentrado!$A$2:$A769, "=Chiapas", Concentrado!$B$2:$B769,  "="&amp;$A18)</f>
        <v>68</v>
      </c>
      <c r="C18" s="6">
        <f>SUMIFS(Concentrado!D$2:D769, Concentrado!$A$2:$A769, "=Chiapas", Concentrado!$B$2:$B769,  "="&amp;$A18)</f>
        <v>59</v>
      </c>
      <c r="D18" s="6">
        <f>SUMIFS(Concentrado!E$2:E769, Concentrado!$A$2:$A769, "=Chiapas", Concentrado!$B$2:$B769,  "="&amp;$A18)</f>
        <v>1</v>
      </c>
      <c r="E18" s="6">
        <f>SUMIFS(Concentrado!F$2:F769, Concentrado!$A$2:$A769, "=Chiapas", Concentrado!$B$2:$B769,  "="&amp;$A18)</f>
        <v>0</v>
      </c>
      <c r="F18" s="6">
        <f>SUMIFS(Concentrado!G$2:G769, Concentrado!$A$2:$A769, "=Chiapas", Concentrado!$B$2:$B769,  "="&amp;$A18)</f>
        <v>128</v>
      </c>
    </row>
    <row r="19" spans="1:6" x14ac:dyDescent="0.25">
      <c r="A19" s="5" t="s">
        <v>22</v>
      </c>
      <c r="B19" s="6">
        <f>SUMIFS(Concentrado!C$2:C769, Concentrado!$A$2:$A769, "=Chiapas", Concentrado!$B$2:$B769,  "="&amp;$A19)</f>
        <v>50</v>
      </c>
      <c r="C19" s="6">
        <f>SUMIFS(Concentrado!D$2:D769, Concentrado!$A$2:$A769, "=Chiapas", Concentrado!$B$2:$B769,  "="&amp;$A19)</f>
        <v>68</v>
      </c>
      <c r="D19" s="6">
        <f>SUMIFS(Concentrado!E$2:E769, Concentrado!$A$2:$A769, "=Chiapas", Concentrado!$B$2:$B769,  "="&amp;$A19)</f>
        <v>0</v>
      </c>
      <c r="E19" s="6">
        <f>SUMIFS(Concentrado!F$2:F769, Concentrado!$A$2:$A769, "=Chiapas", Concentrado!$B$2:$B769,  "="&amp;$A19)</f>
        <v>0</v>
      </c>
      <c r="F19" s="6">
        <f>SUMIFS(Concentrado!G$2:G769, Concentrado!$A$2:$A769, "=Chiapas", Concentrado!$B$2:$B769,  "="&amp;$A19)</f>
        <v>118</v>
      </c>
    </row>
    <row r="20" spans="1:6" x14ac:dyDescent="0.25">
      <c r="A20" s="5" t="s">
        <v>23</v>
      </c>
      <c r="B20" s="6">
        <f>SUMIFS(Concentrado!C$2:C769, Concentrado!$A$2:$A769, "=Chiapas", Concentrado!$B$2:$B769,  "="&amp;$A20)</f>
        <v>26</v>
      </c>
      <c r="C20" s="6">
        <f>SUMIFS(Concentrado!D$2:D769, Concentrado!$A$2:$A769, "=Chiapas", Concentrado!$B$2:$B769,  "="&amp;$A20)</f>
        <v>37</v>
      </c>
      <c r="D20" s="6">
        <f>SUMIFS(Concentrado!E$2:E769, Concentrado!$A$2:$A769, "=Chiapas", Concentrado!$B$2:$B769,  "="&amp;$A20)</f>
        <v>0</v>
      </c>
      <c r="E20" s="6">
        <f>SUMIFS(Concentrado!F$2:F769, Concentrado!$A$2:$A769, "=Chiapas", Concentrado!$B$2:$B769,  "="&amp;$A20)</f>
        <v>0</v>
      </c>
      <c r="F20" s="6">
        <f>SUMIFS(Concentrado!G$2:G769, Concentrado!$A$2:$A769, "=Chiapas", Concentrado!$B$2:$B769,  "="&amp;$A20)</f>
        <v>63</v>
      </c>
    </row>
    <row r="21" spans="1:6" x14ac:dyDescent="0.25">
      <c r="A21" s="5" t="s">
        <v>24</v>
      </c>
      <c r="B21" s="6">
        <f>SUMIFS(Concentrado!C$2:C769, Concentrado!$A$2:$A769, "=Chiapas", Concentrado!$B$2:$B769,  "="&amp;$A21)</f>
        <v>11</v>
      </c>
      <c r="C21" s="6">
        <f>SUMIFS(Concentrado!D$2:D769, Concentrado!$A$2:$A769, "=Chiapas", Concentrado!$B$2:$B769,  "="&amp;$A21)</f>
        <v>16</v>
      </c>
      <c r="D21" s="6">
        <f>SUMIFS(Concentrado!E$2:E769, Concentrado!$A$2:$A769, "=Chiapas", Concentrado!$B$2:$B769,  "="&amp;$A21)</f>
        <v>0</v>
      </c>
      <c r="E21" s="6">
        <f>SUMIFS(Concentrado!F$2:F769, Concentrado!$A$2:$A769, "=Chiapas", Concentrado!$B$2:$B769,  "="&amp;$A21)</f>
        <v>0</v>
      </c>
      <c r="F21" s="6">
        <f>SUMIFS(Concentrado!G$2:G769, Concentrado!$A$2:$A769, "=Chiapas", Concentrado!$B$2:$B769,  "="&amp;$A21)</f>
        <v>27</v>
      </c>
    </row>
    <row r="22" spans="1:6" x14ac:dyDescent="0.25">
      <c r="A22" s="5" t="s">
        <v>25</v>
      </c>
      <c r="B22" s="6">
        <f>SUMIFS(Concentrado!C$2:C769, Concentrado!$A$2:$A769, "=Chiapas", Concentrado!$B$2:$B769,  "="&amp;$A22)</f>
        <v>5</v>
      </c>
      <c r="C22" s="6">
        <f>SUMIFS(Concentrado!D$2:D769, Concentrado!$A$2:$A769, "=Chiapas", Concentrado!$B$2:$B769,  "="&amp;$A22)</f>
        <v>4</v>
      </c>
      <c r="D22" s="6">
        <f>SUMIFS(Concentrado!E$2:E769, Concentrado!$A$2:$A769, "=Chiapas", Concentrado!$B$2:$B769,  "="&amp;$A22)</f>
        <v>0</v>
      </c>
      <c r="E22" s="6">
        <f>SUMIFS(Concentrado!F$2:F769, Concentrado!$A$2:$A769, "=Chiapas", Concentrado!$B$2:$B769,  "="&amp;$A22)</f>
        <v>0</v>
      </c>
      <c r="F22" s="6">
        <f>SUMIFS(Concentrado!G$2:G769, Concentrado!$A$2:$A769, "=Chiapas", Concentrado!$B$2:$B769,  "="&amp;$A22)</f>
        <v>9</v>
      </c>
    </row>
    <row r="23" spans="1:6" x14ac:dyDescent="0.25">
      <c r="A23" s="5" t="s">
        <v>34</v>
      </c>
      <c r="B23" s="6">
        <f>SUMIFS(Concentrado!C$2:C769, Concentrado!$A$2:$A769, "=Chiapas", Concentrado!$B$2:$B769,  "="&amp;$A23)</f>
        <v>0</v>
      </c>
      <c r="C23" s="6">
        <f>SUMIFS(Concentrado!D$2:D769, Concentrado!$A$2:$A769, "=Chiapas", Concentrado!$B$2:$B769,  "="&amp;$A23)</f>
        <v>0</v>
      </c>
      <c r="D23" s="6">
        <f>SUMIFS(Concentrado!E$2:E769, Concentrado!$A$2:$A769, "=Chiapas", Concentrado!$B$2:$B769,  "="&amp;$A23)</f>
        <v>0</v>
      </c>
      <c r="E23" s="6">
        <f>SUMIFS(Concentrado!F$2:F769, Concentrado!$A$2:$A769, "=Chiapas", Concentrado!$B$2:$B769,  "="&amp;$A23)</f>
        <v>0</v>
      </c>
      <c r="F23" s="6">
        <f>SUMIFS(Concentrado!G$2:G769, Concentrado!$A$2:$A769, "=Chiapas",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"=Chiapas", Concentrado!$B$2:$B769,  "="&amp;$A24)</f>
        <v>5</v>
      </c>
      <c r="C24" s="6">
        <f>SUMIFS(Concentrado!D$2:D769, Concentrado!$A$2:$A769, "=Chiapas", Concentrado!$B$2:$B769,  "="&amp;$A24)</f>
        <v>1</v>
      </c>
      <c r="D24" s="6">
        <f>SUMIFS(Concentrado!E$2:E769, Concentrado!$A$2:$A769, "=Chiapas", Concentrado!$B$2:$B769,  "="&amp;$A24)</f>
        <v>0</v>
      </c>
      <c r="E24" s="6">
        <f>SUMIFS(Concentrado!F$2:F769, Concentrado!$A$2:$A769, "=Chiapas", Concentrado!$B$2:$B769,  "="&amp;$A24)</f>
        <v>1</v>
      </c>
      <c r="F24" s="6">
        <f>SUMIFS(Concentrado!G$2:G769, Concentrado!$A$2:$A769, "=Chiapas", Concentrado!$B$2:$B769,  "="&amp;$A24)</f>
        <v>7</v>
      </c>
    </row>
    <row r="25" spans="1:6" x14ac:dyDescent="0.25">
      <c r="A25" s="7" t="s">
        <v>28</v>
      </c>
      <c r="B25" s="8">
        <f>SUMIFS(Concentrado!C$2:C769, Concentrado!$A$2:$A769, "=Chiapas", Concentrado!$B$2:$B769,  "="&amp;$A25)</f>
        <v>7889</v>
      </c>
      <c r="C25" s="8">
        <f>SUMIFS(Concentrado!D$2:D769, Concentrado!$A$2:$A769, "=Chiapas", Concentrado!$B$2:$B769,  "="&amp;$A25)</f>
        <v>4273</v>
      </c>
      <c r="D25" s="8">
        <f>SUMIFS(Concentrado!E$2:E769, Concentrado!$A$2:$A769, "=Chiapas", Concentrado!$B$2:$B769,  "="&amp;$A25)</f>
        <v>2</v>
      </c>
      <c r="E25" s="8">
        <f>SUMIFS(Concentrado!F$2:F769, Concentrado!$A$2:$A769, "=Chiapas", Concentrado!$B$2:$B769,  "="&amp;$A25)</f>
        <v>49</v>
      </c>
      <c r="F25" s="8">
        <f>SUMIFS(Concentrado!G$2:G769, Concentrado!$A$2:$A769, "=Chiapas", Concentrado!$B$2:$B769,  "="&amp;$A25)</f>
        <v>12213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"=Chihuahua", Concentrado!$B$2:$B769,  "="&amp;$A2)</f>
        <v>112</v>
      </c>
      <c r="C2" s="6">
        <f>SUMIFS(Concentrado!D$2:D769, Concentrado!$A$2:$A769, "=Chihuahua", Concentrado!$B$2:$B769,  "="&amp;$A2)</f>
        <v>89</v>
      </c>
      <c r="D2" s="6">
        <f>SUMIFS(Concentrado!E$2:E769, Concentrado!$A$2:$A769, "=Chihuahua", Concentrado!$B$2:$B769,  "="&amp;$A2)</f>
        <v>0</v>
      </c>
      <c r="E2" s="6">
        <f>SUMIFS(Concentrado!F$2:F769, Concentrado!$A$2:$A769, "=Chihuahua", Concentrado!$B$2:$B769,  "="&amp;$A2)</f>
        <v>0</v>
      </c>
      <c r="F2" s="6">
        <f>SUMIFS(Concentrado!G$2:G769, Concentrado!$A$2:$A769, "=Chihuahua", Concentrado!$B$2:$B769,  "="&amp;$A2)</f>
        <v>201</v>
      </c>
    </row>
    <row r="3" spans="1:6" x14ac:dyDescent="0.25">
      <c r="A3" s="5" t="s">
        <v>6</v>
      </c>
      <c r="B3" s="6">
        <f>SUMIFS(Concentrado!C$2:C769, Concentrado!$A$2:$A769, "=Chihuahua", Concentrado!$B$2:$B769,  "="&amp;$A3)</f>
        <v>1012</v>
      </c>
      <c r="C3" s="6">
        <f>SUMIFS(Concentrado!D$2:D769, Concentrado!$A$2:$A769, "=Chihuahua", Concentrado!$B$2:$B769,  "="&amp;$A3)</f>
        <v>761</v>
      </c>
      <c r="D3" s="6">
        <f>SUMIFS(Concentrado!E$2:E769, Concentrado!$A$2:$A769, "=Chihuahua", Concentrado!$B$2:$B769,  "="&amp;$A3)</f>
        <v>0</v>
      </c>
      <c r="E3" s="6">
        <f>SUMIFS(Concentrado!F$2:F769, Concentrado!$A$2:$A769, "=Chihuahua", Concentrado!$B$2:$B769,  "="&amp;$A3)</f>
        <v>0</v>
      </c>
      <c r="F3" s="6">
        <f>SUMIFS(Concentrado!G$2:G769, Concentrado!$A$2:$A769, "=Chihuahua", Concentrado!$B$2:$B769,  "="&amp;$A3)</f>
        <v>1773</v>
      </c>
    </row>
    <row r="4" spans="1:6" x14ac:dyDescent="0.25">
      <c r="A4" s="5" t="s">
        <v>15</v>
      </c>
      <c r="B4" s="6">
        <f>SUMIFS(Concentrado!C$2:C769, Concentrado!$A$2:$A769, "=Chihuahua", Concentrado!$B$2:$B769,  "="&amp;$A4)</f>
        <v>1849</v>
      </c>
      <c r="C4" s="6">
        <f>SUMIFS(Concentrado!D$2:D769, Concentrado!$A$2:$A769, "=Chihuahua", Concentrado!$B$2:$B769,  "="&amp;$A4)</f>
        <v>1356</v>
      </c>
      <c r="D4" s="6">
        <f>SUMIFS(Concentrado!E$2:E769, Concentrado!$A$2:$A769, "=Chihuahua", Concentrado!$B$2:$B769,  "="&amp;$A4)</f>
        <v>0</v>
      </c>
      <c r="E4" s="6">
        <f>SUMIFS(Concentrado!F$2:F769, Concentrado!$A$2:$A769, "=Chihuahua", Concentrado!$B$2:$B769,  "="&amp;$A4)</f>
        <v>0</v>
      </c>
      <c r="F4" s="6">
        <f>SUMIFS(Concentrado!G$2:G769, Concentrado!$A$2:$A769, "=Chihuahua", Concentrado!$B$2:$B769,  "="&amp;$A4)</f>
        <v>3205</v>
      </c>
    </row>
    <row r="5" spans="1:6" x14ac:dyDescent="0.25">
      <c r="A5" s="5" t="s">
        <v>7</v>
      </c>
      <c r="B5" s="6">
        <f>SUMIFS(Concentrado!C$2:C769, Concentrado!$A$2:$A769, "=Chihuahua", Concentrado!$B$2:$B769,  "="&amp;$A5)</f>
        <v>2486</v>
      </c>
      <c r="C5" s="6">
        <f>SUMIFS(Concentrado!D$2:D769, Concentrado!$A$2:$A769, "=Chihuahua", Concentrado!$B$2:$B769,  "="&amp;$A5)</f>
        <v>2007</v>
      </c>
      <c r="D5" s="6">
        <f>SUMIFS(Concentrado!E$2:E769, Concentrado!$A$2:$A769, "=Chihuahua", Concentrado!$B$2:$B769,  "="&amp;$A5)</f>
        <v>0</v>
      </c>
      <c r="E5" s="6">
        <f>SUMIFS(Concentrado!F$2:F769, Concentrado!$A$2:$A769, "=Chihuahua", Concentrado!$B$2:$B769,  "="&amp;$A5)</f>
        <v>2</v>
      </c>
      <c r="F5" s="6">
        <f>SUMIFS(Concentrado!G$2:G769, Concentrado!$A$2:$A769, "=Chihuahua", Concentrado!$B$2:$B769,  "="&amp;$A5)</f>
        <v>4495</v>
      </c>
    </row>
    <row r="6" spans="1:6" x14ac:dyDescent="0.25">
      <c r="A6" s="5" t="s">
        <v>8</v>
      </c>
      <c r="B6" s="6">
        <f>SUMIFS(Concentrado!C$2:C769, Concentrado!$A$2:$A769, "=Chihuahua", Concentrado!$B$2:$B769,  "="&amp;$A6)</f>
        <v>1719</v>
      </c>
      <c r="C6" s="6">
        <f>SUMIFS(Concentrado!D$2:D769, Concentrado!$A$2:$A769, "=Chihuahua", Concentrado!$B$2:$B769,  "="&amp;$A6)</f>
        <v>1504</v>
      </c>
      <c r="D6" s="6">
        <f>SUMIFS(Concentrado!E$2:E769, Concentrado!$A$2:$A769, "=Chihuahua", Concentrado!$B$2:$B769,  "="&amp;$A6)</f>
        <v>0</v>
      </c>
      <c r="E6" s="6">
        <f>SUMIFS(Concentrado!F$2:F769, Concentrado!$A$2:$A769, "=Chihuahua", Concentrado!$B$2:$B769,  "="&amp;$A6)</f>
        <v>2</v>
      </c>
      <c r="F6" s="6">
        <f>SUMIFS(Concentrado!G$2:G769, Concentrado!$A$2:$A769, "=Chihuahua", Concentrado!$B$2:$B769,  "="&amp;$A6)</f>
        <v>3225</v>
      </c>
    </row>
    <row r="7" spans="1:6" x14ac:dyDescent="0.25">
      <c r="A7" s="5" t="s">
        <v>9</v>
      </c>
      <c r="B7" s="6">
        <f>SUMIFS(Concentrado!C$2:C769, Concentrado!$A$2:$A769, "=Chihuahua", Concentrado!$B$2:$B769,  "="&amp;$A7)</f>
        <v>1614</v>
      </c>
      <c r="C7" s="6">
        <f>SUMIFS(Concentrado!D$2:D769, Concentrado!$A$2:$A769, "=Chihuahua", Concentrado!$B$2:$B769,  "="&amp;$A7)</f>
        <v>1237</v>
      </c>
      <c r="D7" s="6">
        <f>SUMIFS(Concentrado!E$2:E769, Concentrado!$A$2:$A769, "=Chihuahua", Concentrado!$B$2:$B769,  "="&amp;$A7)</f>
        <v>0</v>
      </c>
      <c r="E7" s="6">
        <f>SUMIFS(Concentrado!F$2:F769, Concentrado!$A$2:$A769, "=Chihuahua", Concentrado!$B$2:$B769,  "="&amp;$A7)</f>
        <v>1</v>
      </c>
      <c r="F7" s="6">
        <f>SUMIFS(Concentrado!G$2:G769, Concentrado!$A$2:$A769, "=Chihuahua", Concentrado!$B$2:$B769,  "="&amp;$A7)</f>
        <v>2852</v>
      </c>
    </row>
    <row r="8" spans="1:6" x14ac:dyDescent="0.25">
      <c r="A8" s="5" t="s">
        <v>10</v>
      </c>
      <c r="B8" s="6">
        <f>SUMIFS(Concentrado!C$2:C769, Concentrado!$A$2:$A769, "=Chihuahua", Concentrado!$B$2:$B769,  "="&amp;$A8)</f>
        <v>1357</v>
      </c>
      <c r="C8" s="6">
        <f>SUMIFS(Concentrado!D$2:D769, Concentrado!$A$2:$A769, "=Chihuahua", Concentrado!$B$2:$B769,  "="&amp;$A8)</f>
        <v>1236</v>
      </c>
      <c r="D8" s="6">
        <f>SUMIFS(Concentrado!E$2:E769, Concentrado!$A$2:$A769, "=Chihuahua", Concentrado!$B$2:$B769,  "="&amp;$A8)</f>
        <v>0</v>
      </c>
      <c r="E8" s="6">
        <f>SUMIFS(Concentrado!F$2:F769, Concentrado!$A$2:$A769, "=Chihuahua", Concentrado!$B$2:$B769,  "="&amp;$A8)</f>
        <v>3</v>
      </c>
      <c r="F8" s="6">
        <f>SUMIFS(Concentrado!G$2:G769, Concentrado!$A$2:$A769, "=Chihuahua", Concentrado!$B$2:$B769,  "="&amp;$A8)</f>
        <v>2596</v>
      </c>
    </row>
    <row r="9" spans="1:6" x14ac:dyDescent="0.25">
      <c r="A9" s="5" t="s">
        <v>11</v>
      </c>
      <c r="B9" s="6">
        <f>SUMIFS(Concentrado!C$2:C769, Concentrado!$A$2:$A769, "=Chihuahua", Concentrado!$B$2:$B769,  "="&amp;$A9)</f>
        <v>1209</v>
      </c>
      <c r="C9" s="6">
        <f>SUMIFS(Concentrado!D$2:D769, Concentrado!$A$2:$A769, "=Chihuahua", Concentrado!$B$2:$B769,  "="&amp;$A9)</f>
        <v>1104</v>
      </c>
      <c r="D9" s="6">
        <f>SUMIFS(Concentrado!E$2:E769, Concentrado!$A$2:$A769, "=Chihuahua", Concentrado!$B$2:$B769,  "="&amp;$A9)</f>
        <v>0</v>
      </c>
      <c r="E9" s="6">
        <f>SUMIFS(Concentrado!F$2:F769, Concentrado!$A$2:$A769, "=Chihuahua", Concentrado!$B$2:$B769,  "="&amp;$A9)</f>
        <v>0</v>
      </c>
      <c r="F9" s="6">
        <f>SUMIFS(Concentrado!G$2:G769, Concentrado!$A$2:$A769, "=Chihuahua", Concentrado!$B$2:$B769,  "="&amp;$A9)</f>
        <v>2313</v>
      </c>
    </row>
    <row r="10" spans="1:6" x14ac:dyDescent="0.25">
      <c r="A10" s="5" t="s">
        <v>12</v>
      </c>
      <c r="B10" s="6">
        <f>SUMIFS(Concentrado!C$2:C769, Concentrado!$A$2:$A769, "=Chihuahua", Concentrado!$B$2:$B769,  "="&amp;$A10)</f>
        <v>1131</v>
      </c>
      <c r="C10" s="6">
        <f>SUMIFS(Concentrado!D$2:D769, Concentrado!$A$2:$A769, "=Chihuahua", Concentrado!$B$2:$B769,  "="&amp;$A10)</f>
        <v>905</v>
      </c>
      <c r="D10" s="6">
        <f>SUMIFS(Concentrado!E$2:E769, Concentrado!$A$2:$A769, "=Chihuahua", Concentrado!$B$2:$B769,  "="&amp;$A10)</f>
        <v>0</v>
      </c>
      <c r="E10" s="6">
        <f>SUMIFS(Concentrado!F$2:F769, Concentrado!$A$2:$A769, "=Chihuahua", Concentrado!$B$2:$B769,  "="&amp;$A10)</f>
        <v>1</v>
      </c>
      <c r="F10" s="6">
        <f>SUMIFS(Concentrado!G$2:G769, Concentrado!$A$2:$A769, "=Chihuahua", Concentrado!$B$2:$B769,  "="&amp;$A10)</f>
        <v>2037</v>
      </c>
    </row>
    <row r="11" spans="1:6" x14ac:dyDescent="0.25">
      <c r="A11" s="5" t="s">
        <v>13</v>
      </c>
      <c r="B11" s="6">
        <f>SUMIFS(Concentrado!C$2:C769, Concentrado!$A$2:$A769, "=Chihuahua", Concentrado!$B$2:$B769,  "="&amp;$A11)</f>
        <v>930</v>
      </c>
      <c r="C11" s="6">
        <f>SUMIFS(Concentrado!D$2:D769, Concentrado!$A$2:$A769, "=Chihuahua", Concentrado!$B$2:$B769,  "="&amp;$A11)</f>
        <v>760</v>
      </c>
      <c r="D11" s="6">
        <f>SUMIFS(Concentrado!E$2:E769, Concentrado!$A$2:$A769, "=Chihuahua", Concentrado!$B$2:$B769,  "="&amp;$A11)</f>
        <v>0</v>
      </c>
      <c r="E11" s="6">
        <f>SUMIFS(Concentrado!F$2:F769, Concentrado!$A$2:$A769, "=Chihuahua", Concentrado!$B$2:$B769,  "="&amp;$A11)</f>
        <v>0</v>
      </c>
      <c r="F11" s="6">
        <f>SUMIFS(Concentrado!G$2:G769, Concentrado!$A$2:$A769, "=Chihuahua", Concentrado!$B$2:$B769,  "="&amp;$A11)</f>
        <v>1690</v>
      </c>
    </row>
    <row r="12" spans="1:6" x14ac:dyDescent="0.25">
      <c r="A12" s="5" t="s">
        <v>14</v>
      </c>
      <c r="B12" s="6">
        <f>SUMIFS(Concentrado!C$2:C769, Concentrado!$A$2:$A769, "=Chihuahua", Concentrado!$B$2:$B769,  "="&amp;$A12)</f>
        <v>902</v>
      </c>
      <c r="C12" s="6">
        <f>SUMIFS(Concentrado!D$2:D769, Concentrado!$A$2:$A769, "=Chihuahua", Concentrado!$B$2:$B769,  "="&amp;$A12)</f>
        <v>708</v>
      </c>
      <c r="D12" s="6">
        <f>SUMIFS(Concentrado!E$2:E769, Concentrado!$A$2:$A769, "=Chihuahua", Concentrado!$B$2:$B769,  "="&amp;$A12)</f>
        <v>0</v>
      </c>
      <c r="E12" s="6">
        <f>SUMIFS(Concentrado!F$2:F769, Concentrado!$A$2:$A769, "=Chihuahua", Concentrado!$B$2:$B769,  "="&amp;$A12)</f>
        <v>0</v>
      </c>
      <c r="F12" s="6">
        <f>SUMIFS(Concentrado!G$2:G769, Concentrado!$A$2:$A769, "=Chihuahua", Concentrado!$B$2:$B769,  "="&amp;$A12)</f>
        <v>1610</v>
      </c>
    </row>
    <row r="13" spans="1:6" x14ac:dyDescent="0.25">
      <c r="A13" s="5" t="s">
        <v>16</v>
      </c>
      <c r="B13" s="6">
        <f>SUMIFS(Concentrado!C$2:C769, Concentrado!$A$2:$A769, "=Chihuahua", Concentrado!$B$2:$B769,  "="&amp;$A13)</f>
        <v>842</v>
      </c>
      <c r="C13" s="6">
        <f>SUMIFS(Concentrado!D$2:D769, Concentrado!$A$2:$A769, "=Chihuahua", Concentrado!$B$2:$B769,  "="&amp;$A13)</f>
        <v>678</v>
      </c>
      <c r="D13" s="6">
        <f>SUMIFS(Concentrado!E$2:E769, Concentrado!$A$2:$A769, "=Chihuahua", Concentrado!$B$2:$B769,  "="&amp;$A13)</f>
        <v>0</v>
      </c>
      <c r="E13" s="6">
        <f>SUMIFS(Concentrado!F$2:F769, Concentrado!$A$2:$A769, "=Chihuahua", Concentrado!$B$2:$B769,  "="&amp;$A13)</f>
        <v>0</v>
      </c>
      <c r="F13" s="6">
        <f>SUMIFS(Concentrado!G$2:G769, Concentrado!$A$2:$A769, "=Chihuahua", Concentrado!$B$2:$B769,  "="&amp;$A13)</f>
        <v>1520</v>
      </c>
    </row>
    <row r="14" spans="1:6" x14ac:dyDescent="0.25">
      <c r="A14" s="5" t="s">
        <v>17</v>
      </c>
      <c r="B14" s="6">
        <f>SUMIFS(Concentrado!C$2:C769, Concentrado!$A$2:$A769, "=Chihuahua", Concentrado!$B$2:$B769,  "="&amp;$A14)</f>
        <v>614</v>
      </c>
      <c r="C14" s="6">
        <f>SUMIFS(Concentrado!D$2:D769, Concentrado!$A$2:$A769, "=Chihuahua", Concentrado!$B$2:$B769,  "="&amp;$A14)</f>
        <v>516</v>
      </c>
      <c r="D14" s="6">
        <f>SUMIFS(Concentrado!E$2:E769, Concentrado!$A$2:$A769, "=Chihuahua", Concentrado!$B$2:$B769,  "="&amp;$A14)</f>
        <v>0</v>
      </c>
      <c r="E14" s="6">
        <f>SUMIFS(Concentrado!F$2:F769, Concentrado!$A$2:$A769, "=Chihuahua", Concentrado!$B$2:$B769,  "="&amp;$A14)</f>
        <v>0</v>
      </c>
      <c r="F14" s="6">
        <f>SUMIFS(Concentrado!G$2:G769, Concentrado!$A$2:$A769, "=Chihuahua", Concentrado!$B$2:$B769,  "="&amp;$A14)</f>
        <v>1130</v>
      </c>
    </row>
    <row r="15" spans="1:6" x14ac:dyDescent="0.25">
      <c r="A15" s="5" t="s">
        <v>18</v>
      </c>
      <c r="B15" s="6">
        <f>SUMIFS(Concentrado!C$2:C769, Concentrado!$A$2:$A769, "=Chihuahua", Concentrado!$B$2:$B769,  "="&amp;$A15)</f>
        <v>445</v>
      </c>
      <c r="C15" s="6">
        <f>SUMIFS(Concentrado!D$2:D769, Concentrado!$A$2:$A769, "=Chihuahua", Concentrado!$B$2:$B769,  "="&amp;$A15)</f>
        <v>420</v>
      </c>
      <c r="D15" s="6">
        <f>SUMIFS(Concentrado!E$2:E769, Concentrado!$A$2:$A769, "=Chihuahua", Concentrado!$B$2:$B769,  "="&amp;$A15)</f>
        <v>0</v>
      </c>
      <c r="E15" s="6">
        <f>SUMIFS(Concentrado!F$2:F769, Concentrado!$A$2:$A769, "=Chihuahua", Concentrado!$B$2:$B769,  "="&amp;$A15)</f>
        <v>0</v>
      </c>
      <c r="F15" s="6">
        <f>SUMIFS(Concentrado!G$2:G769, Concentrado!$A$2:$A769, "=Chihuahua", Concentrado!$B$2:$B769,  "="&amp;$A15)</f>
        <v>865</v>
      </c>
    </row>
    <row r="16" spans="1:6" x14ac:dyDescent="0.25">
      <c r="A16" s="5" t="s">
        <v>19</v>
      </c>
      <c r="B16" s="6">
        <f>SUMIFS(Concentrado!C$2:C769, Concentrado!$A$2:$A769, "=Chihuahua", Concentrado!$B$2:$B769,  "="&amp;$A16)</f>
        <v>309</v>
      </c>
      <c r="C16" s="6">
        <f>SUMIFS(Concentrado!D$2:D769, Concentrado!$A$2:$A769, "=Chihuahua", Concentrado!$B$2:$B769,  "="&amp;$A16)</f>
        <v>323</v>
      </c>
      <c r="D16" s="6">
        <f>SUMIFS(Concentrado!E$2:E769, Concentrado!$A$2:$A769, "=Chihuahua", Concentrado!$B$2:$B769,  "="&amp;$A16)</f>
        <v>0</v>
      </c>
      <c r="E16" s="6">
        <f>SUMIFS(Concentrado!F$2:F769, Concentrado!$A$2:$A769, "=Chihuahua", Concentrado!$B$2:$B769,  "="&amp;$A16)</f>
        <v>0</v>
      </c>
      <c r="F16" s="6">
        <f>SUMIFS(Concentrado!G$2:G769, Concentrado!$A$2:$A769, "=Chihuahua", Concentrado!$B$2:$B769,  "="&amp;$A16)</f>
        <v>632</v>
      </c>
    </row>
    <row r="17" spans="1:6" x14ac:dyDescent="0.25">
      <c r="A17" s="5" t="s">
        <v>20</v>
      </c>
      <c r="B17" s="6">
        <f>SUMIFS(Concentrado!C$2:C769, Concentrado!$A$2:$A769, "=Chihuahua", Concentrado!$B$2:$B769,  "="&amp;$A17)</f>
        <v>208</v>
      </c>
      <c r="C17" s="6">
        <f>SUMIFS(Concentrado!D$2:D769, Concentrado!$A$2:$A769, "=Chihuahua", Concentrado!$B$2:$B769,  "="&amp;$A17)</f>
        <v>268</v>
      </c>
      <c r="D17" s="6">
        <f>SUMIFS(Concentrado!E$2:E769, Concentrado!$A$2:$A769, "=Chihuahua", Concentrado!$B$2:$B769,  "="&amp;$A17)</f>
        <v>0</v>
      </c>
      <c r="E17" s="6">
        <f>SUMIFS(Concentrado!F$2:F769, Concentrado!$A$2:$A769, "=Chihuahua", Concentrado!$B$2:$B769,  "="&amp;$A17)</f>
        <v>0</v>
      </c>
      <c r="F17" s="6">
        <f>SUMIFS(Concentrado!G$2:G769, Concentrado!$A$2:$A769, "=Chihuahua", Concentrado!$B$2:$B769,  "="&amp;$A17)</f>
        <v>476</v>
      </c>
    </row>
    <row r="18" spans="1:6" x14ac:dyDescent="0.25">
      <c r="A18" s="5" t="s">
        <v>21</v>
      </c>
      <c r="B18" s="6">
        <f>SUMIFS(Concentrado!C$2:C769, Concentrado!$A$2:$A769, "=Chihuahua", Concentrado!$B$2:$B769,  "="&amp;$A18)</f>
        <v>162</v>
      </c>
      <c r="C18" s="6">
        <f>SUMIFS(Concentrado!D$2:D769, Concentrado!$A$2:$A769, "=Chihuahua", Concentrado!$B$2:$B769,  "="&amp;$A18)</f>
        <v>226</v>
      </c>
      <c r="D18" s="6">
        <f>SUMIFS(Concentrado!E$2:E769, Concentrado!$A$2:$A769, "=Chihuahua", Concentrado!$B$2:$B769,  "="&amp;$A18)</f>
        <v>0</v>
      </c>
      <c r="E18" s="6">
        <f>SUMIFS(Concentrado!F$2:F769, Concentrado!$A$2:$A769, "=Chihuahua", Concentrado!$B$2:$B769,  "="&amp;$A18)</f>
        <v>0</v>
      </c>
      <c r="F18" s="6">
        <f>SUMIFS(Concentrado!G$2:G769, Concentrado!$A$2:$A769, "=Chihuahua", Concentrado!$B$2:$B769,  "="&amp;$A18)</f>
        <v>388</v>
      </c>
    </row>
    <row r="19" spans="1:6" x14ac:dyDescent="0.25">
      <c r="A19" s="5" t="s">
        <v>22</v>
      </c>
      <c r="B19" s="6">
        <f>SUMIFS(Concentrado!C$2:C769, Concentrado!$A$2:$A769, "=Chihuahua", Concentrado!$B$2:$B769,  "="&amp;$A19)</f>
        <v>134</v>
      </c>
      <c r="C19" s="6">
        <f>SUMIFS(Concentrado!D$2:D769, Concentrado!$A$2:$A769, "=Chihuahua", Concentrado!$B$2:$B769,  "="&amp;$A19)</f>
        <v>165</v>
      </c>
      <c r="D19" s="6">
        <f>SUMIFS(Concentrado!E$2:E769, Concentrado!$A$2:$A769, "=Chihuahua", Concentrado!$B$2:$B769,  "="&amp;$A19)</f>
        <v>0</v>
      </c>
      <c r="E19" s="6">
        <f>SUMIFS(Concentrado!F$2:F769, Concentrado!$A$2:$A769, "=Chihuahua", Concentrado!$B$2:$B769,  "="&amp;$A19)</f>
        <v>0</v>
      </c>
      <c r="F19" s="6">
        <f>SUMIFS(Concentrado!G$2:G769, Concentrado!$A$2:$A769, "=Chihuahua", Concentrado!$B$2:$B769,  "="&amp;$A19)</f>
        <v>299</v>
      </c>
    </row>
    <row r="20" spans="1:6" x14ac:dyDescent="0.25">
      <c r="A20" s="5" t="s">
        <v>23</v>
      </c>
      <c r="B20" s="6">
        <f>SUMIFS(Concentrado!C$2:C769, Concentrado!$A$2:$A769, "=Chihuahua", Concentrado!$B$2:$B769,  "="&amp;$A20)</f>
        <v>51</v>
      </c>
      <c r="C20" s="6">
        <f>SUMIFS(Concentrado!D$2:D769, Concentrado!$A$2:$A769, "=Chihuahua", Concentrado!$B$2:$B769,  "="&amp;$A20)</f>
        <v>99</v>
      </c>
      <c r="D20" s="6">
        <f>SUMIFS(Concentrado!E$2:E769, Concentrado!$A$2:$A769, "=Chihuahua", Concentrado!$B$2:$B769,  "="&amp;$A20)</f>
        <v>0</v>
      </c>
      <c r="E20" s="6">
        <f>SUMIFS(Concentrado!F$2:F769, Concentrado!$A$2:$A769, "=Chihuahua", Concentrado!$B$2:$B769,  "="&amp;$A20)</f>
        <v>0</v>
      </c>
      <c r="F20" s="6">
        <f>SUMIFS(Concentrado!G$2:G769, Concentrado!$A$2:$A769, "=Chihuahua", Concentrado!$B$2:$B769,  "="&amp;$A20)</f>
        <v>150</v>
      </c>
    </row>
    <row r="21" spans="1:6" x14ac:dyDescent="0.25">
      <c r="A21" s="5" t="s">
        <v>24</v>
      </c>
      <c r="B21" s="6">
        <f>SUMIFS(Concentrado!C$2:C769, Concentrado!$A$2:$A769, "=Chihuahua", Concentrado!$B$2:$B769,  "="&amp;$A21)</f>
        <v>29</v>
      </c>
      <c r="C21" s="6">
        <f>SUMIFS(Concentrado!D$2:D769, Concentrado!$A$2:$A769, "=Chihuahua", Concentrado!$B$2:$B769,  "="&amp;$A21)</f>
        <v>46</v>
      </c>
      <c r="D21" s="6">
        <f>SUMIFS(Concentrado!E$2:E769, Concentrado!$A$2:$A769, "=Chihuahua", Concentrado!$B$2:$B769,  "="&amp;$A21)</f>
        <v>0</v>
      </c>
      <c r="E21" s="6">
        <f>SUMIFS(Concentrado!F$2:F769, Concentrado!$A$2:$A769, "=Chihuahua", Concentrado!$B$2:$B769,  "="&amp;$A21)</f>
        <v>0</v>
      </c>
      <c r="F21" s="6">
        <f>SUMIFS(Concentrado!G$2:G769, Concentrado!$A$2:$A769, "=Chihuahua", Concentrado!$B$2:$B769,  "="&amp;$A21)</f>
        <v>75</v>
      </c>
    </row>
    <row r="22" spans="1:6" x14ac:dyDescent="0.25">
      <c r="A22" s="5" t="s">
        <v>25</v>
      </c>
      <c r="B22" s="6">
        <f>SUMIFS(Concentrado!C$2:C769, Concentrado!$A$2:$A769, "=Chihuahua", Concentrado!$B$2:$B769,  "="&amp;$A22)</f>
        <v>6</v>
      </c>
      <c r="C22" s="6">
        <f>SUMIFS(Concentrado!D$2:D769, Concentrado!$A$2:$A769, "=Chihuahua", Concentrado!$B$2:$B769,  "="&amp;$A22)</f>
        <v>9</v>
      </c>
      <c r="D22" s="6">
        <f>SUMIFS(Concentrado!E$2:E769, Concentrado!$A$2:$A769, "=Chihuahua", Concentrado!$B$2:$B769,  "="&amp;$A22)</f>
        <v>0</v>
      </c>
      <c r="E22" s="6">
        <f>SUMIFS(Concentrado!F$2:F769, Concentrado!$A$2:$A769, "=Chihuahua", Concentrado!$B$2:$B769,  "="&amp;$A22)</f>
        <v>0</v>
      </c>
      <c r="F22" s="6">
        <f>SUMIFS(Concentrado!G$2:G769, Concentrado!$A$2:$A769, "=Chihuahua", Concentrado!$B$2:$B769,  "="&amp;$A22)</f>
        <v>15</v>
      </c>
    </row>
    <row r="23" spans="1:6" x14ac:dyDescent="0.25">
      <c r="A23" s="5" t="s">
        <v>34</v>
      </c>
      <c r="B23" s="6">
        <f>SUMIFS(Concentrado!C$2:C769, Concentrado!$A$2:$A769, "=Chihuahua", Concentrado!$B$2:$B769,  "="&amp;$A23)</f>
        <v>0</v>
      </c>
      <c r="C23" s="6">
        <f>SUMIFS(Concentrado!D$2:D769, Concentrado!$A$2:$A769, "=Chihuahua", Concentrado!$B$2:$B769,  "="&amp;$A23)</f>
        <v>0</v>
      </c>
      <c r="D23" s="6">
        <f>SUMIFS(Concentrado!E$2:E769, Concentrado!$A$2:$A769, "=Chihuahua", Concentrado!$B$2:$B769,  "="&amp;$A23)</f>
        <v>0</v>
      </c>
      <c r="E23" s="6">
        <f>SUMIFS(Concentrado!F$2:F769, Concentrado!$A$2:$A769, "=Chihuahua", Concentrado!$B$2:$B769,  "="&amp;$A23)</f>
        <v>0</v>
      </c>
      <c r="F23" s="6">
        <f>SUMIFS(Concentrado!G$2:G769, Concentrado!$A$2:$A769, "=Chihuahua",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"=Chihuahua", Concentrado!$B$2:$B769,  "="&amp;$A24)</f>
        <v>7</v>
      </c>
      <c r="C24" s="6">
        <f>SUMIFS(Concentrado!D$2:D769, Concentrado!$A$2:$A769, "=Chihuahua", Concentrado!$B$2:$B769,  "="&amp;$A24)</f>
        <v>1</v>
      </c>
      <c r="D24" s="6">
        <f>SUMIFS(Concentrado!E$2:E769, Concentrado!$A$2:$A769, "=Chihuahua", Concentrado!$B$2:$B769,  "="&amp;$A24)</f>
        <v>0</v>
      </c>
      <c r="E24" s="6">
        <f>SUMIFS(Concentrado!F$2:F769, Concentrado!$A$2:$A769, "=Chihuahua", Concentrado!$B$2:$B769,  "="&amp;$A24)</f>
        <v>0</v>
      </c>
      <c r="F24" s="6">
        <f>SUMIFS(Concentrado!G$2:G769, Concentrado!$A$2:$A769, "=Chihuahua", Concentrado!$B$2:$B769,  "="&amp;$A24)</f>
        <v>8</v>
      </c>
    </row>
    <row r="25" spans="1:6" x14ac:dyDescent="0.25">
      <c r="A25" s="7" t="s">
        <v>28</v>
      </c>
      <c r="B25" s="8">
        <f>SUMIFS(Concentrado!C$2:C769, Concentrado!$A$2:$A769, "=Chihuahua", Concentrado!$B$2:$B769,  "="&amp;$A25)</f>
        <v>17139</v>
      </c>
      <c r="C25" s="8">
        <f>SUMIFS(Concentrado!D$2:D769, Concentrado!$A$2:$A769, "=Chihuahua", Concentrado!$B$2:$B769,  "="&amp;$A25)</f>
        <v>14434</v>
      </c>
      <c r="D25" s="8">
        <f>SUMIFS(Concentrado!E$2:E769, Concentrado!$A$2:$A769, "=Chihuahua", Concentrado!$B$2:$B769,  "="&amp;$A25)</f>
        <v>0</v>
      </c>
      <c r="E25" s="8">
        <f>SUMIFS(Concentrado!F$2:F769, Concentrado!$A$2:$A769, "=Chihuahua", Concentrado!$B$2:$B769,  "="&amp;$A25)</f>
        <v>9</v>
      </c>
      <c r="F25" s="8">
        <f>SUMIFS(Concentrado!G$2:G769, Concentrado!$A$2:$A769, "=Chihuahua", Concentrado!$B$2:$B769,  "="&amp;$A25)</f>
        <v>31582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25" sqref="F25"/>
    </sheetView>
  </sheetViews>
  <sheetFormatPr baseColWidth="10" defaultRowHeight="15" x14ac:dyDescent="0.25"/>
  <cols>
    <col min="1" max="1" width="23.28515625" customWidth="1"/>
    <col min="4" max="4" width="17.5703125" customWidth="1"/>
    <col min="7" max="7" width="12.85546875" customWidth="1"/>
  </cols>
  <sheetData>
    <row r="1" spans="1:6" ht="28.5" x14ac:dyDescent="0.25">
      <c r="A1" s="1" t="s">
        <v>1</v>
      </c>
      <c r="B1" s="1" t="s">
        <v>2</v>
      </c>
      <c r="C1" s="1" t="s">
        <v>3</v>
      </c>
      <c r="D1" s="1" t="s">
        <v>36</v>
      </c>
      <c r="E1" s="1" t="s">
        <v>4</v>
      </c>
      <c r="F1" s="1" t="s">
        <v>0</v>
      </c>
    </row>
    <row r="2" spans="1:6" x14ac:dyDescent="0.25">
      <c r="A2" s="5" t="s">
        <v>5</v>
      </c>
      <c r="B2" s="6">
        <f>SUMIFS(Concentrado!C$2:C769, Concentrado!$A$2:$A769, "=Ciudad de México", Concentrado!$B$2:$B769,  "="&amp;$A2)</f>
        <v>361</v>
      </c>
      <c r="C2" s="6">
        <f>SUMIFS(Concentrado!D$2:D769, Concentrado!$A$2:$A769, "=Ciudad de México", Concentrado!$B$2:$B769,  "="&amp;$A2)</f>
        <v>314</v>
      </c>
      <c r="D2" s="6">
        <f>SUMIFS(Concentrado!E$2:E769, Concentrado!$A$2:$A769, "=Ciudad de México", Concentrado!$B$2:$B769,  "="&amp;$A2)</f>
        <v>0</v>
      </c>
      <c r="E2" s="6">
        <f>SUMIFS(Concentrado!F$2:F769, Concentrado!$A$2:$A769, "=Ciudad de México", Concentrado!$B$2:$B769,  "="&amp;$A2)</f>
        <v>1</v>
      </c>
      <c r="F2" s="6">
        <f>SUMIFS(Concentrado!G$2:G769, Concentrado!$A$2:$A769, "=Ciudad de México", Concentrado!$B$2:$B769,  "="&amp;$A2)</f>
        <v>676</v>
      </c>
    </row>
    <row r="3" spans="1:6" x14ac:dyDescent="0.25">
      <c r="A3" s="5" t="s">
        <v>6</v>
      </c>
      <c r="B3" s="6">
        <f>SUMIFS(Concentrado!C$2:C769, Concentrado!$A$2:$A769, "=Ciudad de México", Concentrado!$B$2:$B769,  "="&amp;$A3)</f>
        <v>2111</v>
      </c>
      <c r="C3" s="6">
        <f>SUMIFS(Concentrado!D$2:D769, Concentrado!$A$2:$A769, "=Ciudad de México", Concentrado!$B$2:$B769,  "="&amp;$A3)</f>
        <v>1661</v>
      </c>
      <c r="D3" s="6">
        <f>SUMIFS(Concentrado!E$2:E769, Concentrado!$A$2:$A769, "=Ciudad de México", Concentrado!$B$2:$B769,  "="&amp;$A3)</f>
        <v>0</v>
      </c>
      <c r="E3" s="6">
        <f>SUMIFS(Concentrado!F$2:F769, Concentrado!$A$2:$A769, "=Ciudad de México", Concentrado!$B$2:$B769,  "="&amp;$A3)</f>
        <v>0</v>
      </c>
      <c r="F3" s="6">
        <f>SUMIFS(Concentrado!G$2:G769, Concentrado!$A$2:$A769, "=Ciudad de México", Concentrado!$B$2:$B769,  "="&amp;$A3)</f>
        <v>3772</v>
      </c>
    </row>
    <row r="4" spans="1:6" x14ac:dyDescent="0.25">
      <c r="A4" s="5" t="s">
        <v>15</v>
      </c>
      <c r="B4" s="6">
        <f>SUMIFS(Concentrado!C$2:C769, Concentrado!$A$2:$A769, "=Ciudad de México", Concentrado!$B$2:$B769,  "="&amp;$A4)</f>
        <v>2322</v>
      </c>
      <c r="C4" s="6">
        <f>SUMIFS(Concentrado!D$2:D769, Concentrado!$A$2:$A769, "=Ciudad de México", Concentrado!$B$2:$B769,  "="&amp;$A4)</f>
        <v>1567</v>
      </c>
      <c r="D4" s="6">
        <f>SUMIFS(Concentrado!E$2:E769, Concentrado!$A$2:$A769, "=Ciudad de México", Concentrado!$B$2:$B769,  "="&amp;$A4)</f>
        <v>0</v>
      </c>
      <c r="E4" s="6">
        <f>SUMIFS(Concentrado!F$2:F769, Concentrado!$A$2:$A769, "=Ciudad de México", Concentrado!$B$2:$B769,  "="&amp;$A4)</f>
        <v>1</v>
      </c>
      <c r="F4" s="6">
        <f>SUMIFS(Concentrado!G$2:G769, Concentrado!$A$2:$A769, "=Ciudad de México", Concentrado!$B$2:$B769,  "="&amp;$A4)</f>
        <v>3890</v>
      </c>
    </row>
    <row r="5" spans="1:6" x14ac:dyDescent="0.25">
      <c r="A5" s="5" t="s">
        <v>7</v>
      </c>
      <c r="B5" s="6">
        <f>SUMIFS(Concentrado!C$2:C769, Concentrado!$A$2:$A769, "=Ciudad de México", Concentrado!$B$2:$B769,  "="&amp;$A5)</f>
        <v>2969</v>
      </c>
      <c r="C5" s="6">
        <f>SUMIFS(Concentrado!D$2:D769, Concentrado!$A$2:$A769, "=Ciudad de México", Concentrado!$B$2:$B769,  "="&amp;$A5)</f>
        <v>2451</v>
      </c>
      <c r="D5" s="6">
        <f>SUMIFS(Concentrado!E$2:E769, Concentrado!$A$2:$A769, "=Ciudad de México", Concentrado!$B$2:$B769,  "="&amp;$A5)</f>
        <v>0</v>
      </c>
      <c r="E5" s="6">
        <f>SUMIFS(Concentrado!F$2:F769, Concentrado!$A$2:$A769, "=Ciudad de México", Concentrado!$B$2:$B769,  "="&amp;$A5)</f>
        <v>2</v>
      </c>
      <c r="F5" s="6">
        <f>SUMIFS(Concentrado!G$2:G769, Concentrado!$A$2:$A769, "=Ciudad de México", Concentrado!$B$2:$B769,  "="&amp;$A5)</f>
        <v>5422</v>
      </c>
    </row>
    <row r="6" spans="1:6" x14ac:dyDescent="0.25">
      <c r="A6" s="5" t="s">
        <v>8</v>
      </c>
      <c r="B6" s="6">
        <f>SUMIFS(Concentrado!C$2:C769, Concentrado!$A$2:$A769, "=Ciudad de México", Concentrado!$B$2:$B769,  "="&amp;$A6)</f>
        <v>3595</v>
      </c>
      <c r="C6" s="6">
        <f>SUMIFS(Concentrado!D$2:D769, Concentrado!$A$2:$A769, "=Ciudad de México", Concentrado!$B$2:$B769,  "="&amp;$A6)</f>
        <v>2841</v>
      </c>
      <c r="D6" s="6">
        <f>SUMIFS(Concentrado!E$2:E769, Concentrado!$A$2:$A769, "=Ciudad de México", Concentrado!$B$2:$B769,  "="&amp;$A6)</f>
        <v>0</v>
      </c>
      <c r="E6" s="6">
        <f>SUMIFS(Concentrado!F$2:F769, Concentrado!$A$2:$A769, "=Ciudad de México", Concentrado!$B$2:$B769,  "="&amp;$A6)</f>
        <v>5</v>
      </c>
      <c r="F6" s="6">
        <f>SUMIFS(Concentrado!G$2:G769, Concentrado!$A$2:$A769, "=Ciudad de México", Concentrado!$B$2:$B769,  "="&amp;$A6)</f>
        <v>6441</v>
      </c>
    </row>
    <row r="7" spans="1:6" x14ac:dyDescent="0.25">
      <c r="A7" s="5" t="s">
        <v>9</v>
      </c>
      <c r="B7" s="6">
        <f>SUMIFS(Concentrado!C$2:C769, Concentrado!$A$2:$A769, "=Ciudad de México", Concentrado!$B$2:$B769,  "="&amp;$A7)</f>
        <v>3669</v>
      </c>
      <c r="C7" s="6">
        <f>SUMIFS(Concentrado!D$2:D769, Concentrado!$A$2:$A769, "=Ciudad de México", Concentrado!$B$2:$B769,  "="&amp;$A7)</f>
        <v>2282</v>
      </c>
      <c r="D7" s="6">
        <f>SUMIFS(Concentrado!E$2:E769, Concentrado!$A$2:$A769, "=Ciudad de México", Concentrado!$B$2:$B769,  "="&amp;$A7)</f>
        <v>0</v>
      </c>
      <c r="E7" s="6">
        <f>SUMIFS(Concentrado!F$2:F769, Concentrado!$A$2:$A769, "=Ciudad de México", Concentrado!$B$2:$B769,  "="&amp;$A7)</f>
        <v>5</v>
      </c>
      <c r="F7" s="6">
        <f>SUMIFS(Concentrado!G$2:G769, Concentrado!$A$2:$A769, "=Ciudad de México", Concentrado!$B$2:$B769,  "="&amp;$A7)</f>
        <v>5956</v>
      </c>
    </row>
    <row r="8" spans="1:6" x14ac:dyDescent="0.25">
      <c r="A8" s="5" t="s">
        <v>10</v>
      </c>
      <c r="B8" s="6">
        <f>SUMIFS(Concentrado!C$2:C769, Concentrado!$A$2:$A769, "=Ciudad de México", Concentrado!$B$2:$B769,  "="&amp;$A8)</f>
        <v>3342</v>
      </c>
      <c r="C8" s="6">
        <f>SUMIFS(Concentrado!D$2:D769, Concentrado!$A$2:$A769, "=Ciudad de México", Concentrado!$B$2:$B769,  "="&amp;$A8)</f>
        <v>2335</v>
      </c>
      <c r="D8" s="6">
        <f>SUMIFS(Concentrado!E$2:E769, Concentrado!$A$2:$A769, "=Ciudad de México", Concentrado!$B$2:$B769,  "="&amp;$A8)</f>
        <v>0</v>
      </c>
      <c r="E8" s="6">
        <f>SUMIFS(Concentrado!F$2:F769, Concentrado!$A$2:$A769, "=Ciudad de México", Concentrado!$B$2:$B769,  "="&amp;$A8)</f>
        <v>3</v>
      </c>
      <c r="F8" s="6">
        <f>SUMIFS(Concentrado!G$2:G769, Concentrado!$A$2:$A769, "=Ciudad de México", Concentrado!$B$2:$B769,  "="&amp;$A8)</f>
        <v>5680</v>
      </c>
    </row>
    <row r="9" spans="1:6" x14ac:dyDescent="0.25">
      <c r="A9" s="5" t="s">
        <v>11</v>
      </c>
      <c r="B9" s="6">
        <f>SUMIFS(Concentrado!C$2:C769, Concentrado!$A$2:$A769, "=Ciudad de México", Concentrado!$B$2:$B769,  "="&amp;$A9)</f>
        <v>2819</v>
      </c>
      <c r="C9" s="6">
        <f>SUMIFS(Concentrado!D$2:D769, Concentrado!$A$2:$A769, "=Ciudad de México", Concentrado!$B$2:$B769,  "="&amp;$A9)</f>
        <v>1911</v>
      </c>
      <c r="D9" s="6">
        <f>SUMIFS(Concentrado!E$2:E769, Concentrado!$A$2:$A769, "=Ciudad de México", Concentrado!$B$2:$B769,  "="&amp;$A9)</f>
        <v>0</v>
      </c>
      <c r="E9" s="6">
        <f>SUMIFS(Concentrado!F$2:F769, Concentrado!$A$2:$A769, "=Ciudad de México", Concentrado!$B$2:$B769,  "="&amp;$A9)</f>
        <v>0</v>
      </c>
      <c r="F9" s="6">
        <f>SUMIFS(Concentrado!G$2:G769, Concentrado!$A$2:$A769, "=Ciudad de México", Concentrado!$B$2:$B769,  "="&amp;$A9)</f>
        <v>4730</v>
      </c>
    </row>
    <row r="10" spans="1:6" x14ac:dyDescent="0.25">
      <c r="A10" s="5" t="s">
        <v>12</v>
      </c>
      <c r="B10" s="6">
        <f>SUMIFS(Concentrado!C$2:C769, Concentrado!$A$2:$A769, "=Ciudad de México", Concentrado!$B$2:$B769,  "="&amp;$A10)</f>
        <v>2246</v>
      </c>
      <c r="C10" s="6">
        <f>SUMIFS(Concentrado!D$2:D769, Concentrado!$A$2:$A769, "=Ciudad de México", Concentrado!$B$2:$B769,  "="&amp;$A10)</f>
        <v>1560</v>
      </c>
      <c r="D10" s="6">
        <f>SUMIFS(Concentrado!E$2:E769, Concentrado!$A$2:$A769, "=Ciudad de México", Concentrado!$B$2:$B769,  "="&amp;$A10)</f>
        <v>0</v>
      </c>
      <c r="E10" s="6">
        <f>SUMIFS(Concentrado!F$2:F769, Concentrado!$A$2:$A769, "=Ciudad de México", Concentrado!$B$2:$B769,  "="&amp;$A10)</f>
        <v>2</v>
      </c>
      <c r="F10" s="6">
        <f>SUMIFS(Concentrado!G$2:G769, Concentrado!$A$2:$A769, "=Ciudad de México", Concentrado!$B$2:$B769,  "="&amp;$A10)</f>
        <v>3808</v>
      </c>
    </row>
    <row r="11" spans="1:6" x14ac:dyDescent="0.25">
      <c r="A11" s="5" t="s">
        <v>13</v>
      </c>
      <c r="B11" s="6">
        <f>SUMIFS(Concentrado!C$2:C769, Concentrado!$A$2:$A769, "=Ciudad de México", Concentrado!$B$2:$B769,  "="&amp;$A11)</f>
        <v>1963</v>
      </c>
      <c r="C11" s="6">
        <f>SUMIFS(Concentrado!D$2:D769, Concentrado!$A$2:$A769, "=Ciudad de México", Concentrado!$B$2:$B769,  "="&amp;$A11)</f>
        <v>1377</v>
      </c>
      <c r="D11" s="6">
        <f>SUMIFS(Concentrado!E$2:E769, Concentrado!$A$2:$A769, "=Ciudad de México", Concentrado!$B$2:$B769,  "="&amp;$A11)</f>
        <v>0</v>
      </c>
      <c r="E11" s="6">
        <f>SUMIFS(Concentrado!F$2:F769, Concentrado!$A$2:$A769, "=Ciudad de México", Concentrado!$B$2:$B769,  "="&amp;$A11)</f>
        <v>1</v>
      </c>
      <c r="F11" s="6">
        <f>SUMIFS(Concentrado!G$2:G769, Concentrado!$A$2:$A769, "=Ciudad de México", Concentrado!$B$2:$B769,  "="&amp;$A11)</f>
        <v>3341</v>
      </c>
    </row>
    <row r="12" spans="1:6" x14ac:dyDescent="0.25">
      <c r="A12" s="5" t="s">
        <v>14</v>
      </c>
      <c r="B12" s="6">
        <f>SUMIFS(Concentrado!C$2:C769, Concentrado!$A$2:$A769, "=Ciudad de México", Concentrado!$B$2:$B769,  "="&amp;$A12)</f>
        <v>1757</v>
      </c>
      <c r="C12" s="6">
        <f>SUMIFS(Concentrado!D$2:D769, Concentrado!$A$2:$A769, "=Ciudad de México", Concentrado!$B$2:$B769,  "="&amp;$A12)</f>
        <v>1422</v>
      </c>
      <c r="D12" s="6">
        <f>SUMIFS(Concentrado!E$2:E769, Concentrado!$A$2:$A769, "=Ciudad de México", Concentrado!$B$2:$B769,  "="&amp;$A12)</f>
        <v>0</v>
      </c>
      <c r="E12" s="6">
        <f>SUMIFS(Concentrado!F$2:F769, Concentrado!$A$2:$A769, "=Ciudad de México", Concentrado!$B$2:$B769,  "="&amp;$A12)</f>
        <v>0</v>
      </c>
      <c r="F12" s="6">
        <f>SUMIFS(Concentrado!G$2:G769, Concentrado!$A$2:$A769, "=Ciudad de México", Concentrado!$B$2:$B769,  "="&amp;$A12)</f>
        <v>3179</v>
      </c>
    </row>
    <row r="13" spans="1:6" x14ac:dyDescent="0.25">
      <c r="A13" s="5" t="s">
        <v>16</v>
      </c>
      <c r="B13" s="6">
        <f>SUMIFS(Concentrado!C$2:C769, Concentrado!$A$2:$A769, "=Ciudad de México", Concentrado!$B$2:$B769,  "="&amp;$A13)</f>
        <v>1489</v>
      </c>
      <c r="C13" s="6">
        <f>SUMIFS(Concentrado!D$2:D769, Concentrado!$A$2:$A769, "=Ciudad de México", Concentrado!$B$2:$B769,  "="&amp;$A13)</f>
        <v>1299</v>
      </c>
      <c r="D13" s="6">
        <f>SUMIFS(Concentrado!E$2:E769, Concentrado!$A$2:$A769, "=Ciudad de México", Concentrado!$B$2:$B769,  "="&amp;$A13)</f>
        <v>0</v>
      </c>
      <c r="E13" s="6">
        <f>SUMIFS(Concentrado!F$2:F769, Concentrado!$A$2:$A769, "=Ciudad de México", Concentrado!$B$2:$B769,  "="&amp;$A13)</f>
        <v>0</v>
      </c>
      <c r="F13" s="6">
        <f>SUMIFS(Concentrado!G$2:G769, Concentrado!$A$2:$A769, "=Ciudad de México", Concentrado!$B$2:$B769,  "="&amp;$A13)</f>
        <v>2788</v>
      </c>
    </row>
    <row r="14" spans="1:6" x14ac:dyDescent="0.25">
      <c r="A14" s="5" t="s">
        <v>17</v>
      </c>
      <c r="B14" s="6">
        <f>SUMIFS(Concentrado!C$2:C769, Concentrado!$A$2:$A769, "=Ciudad de México", Concentrado!$B$2:$B769,  "="&amp;$A14)</f>
        <v>1034</v>
      </c>
      <c r="C14" s="6">
        <f>SUMIFS(Concentrado!D$2:D769, Concentrado!$A$2:$A769, "=Ciudad de México", Concentrado!$B$2:$B769,  "="&amp;$A14)</f>
        <v>1082</v>
      </c>
      <c r="D14" s="6">
        <f>SUMIFS(Concentrado!E$2:E769, Concentrado!$A$2:$A769, "=Ciudad de México", Concentrado!$B$2:$B769,  "="&amp;$A14)</f>
        <v>0</v>
      </c>
      <c r="E14" s="6">
        <f>SUMIFS(Concentrado!F$2:F769, Concentrado!$A$2:$A769, "=Ciudad de México", Concentrado!$B$2:$B769,  "="&amp;$A14)</f>
        <v>1</v>
      </c>
      <c r="F14" s="6">
        <f>SUMIFS(Concentrado!G$2:G769, Concentrado!$A$2:$A769, "=Ciudad de México", Concentrado!$B$2:$B769,  "="&amp;$A14)</f>
        <v>2117</v>
      </c>
    </row>
    <row r="15" spans="1:6" x14ac:dyDescent="0.25">
      <c r="A15" s="5" t="s">
        <v>18</v>
      </c>
      <c r="B15" s="6">
        <f>SUMIFS(Concentrado!C$2:C769, Concentrado!$A$2:$A769, "=Ciudad de México", Concentrado!$B$2:$B769,  "="&amp;$A15)</f>
        <v>818</v>
      </c>
      <c r="C15" s="6">
        <f>SUMIFS(Concentrado!D$2:D769, Concentrado!$A$2:$A769, "=Ciudad de México", Concentrado!$B$2:$B769,  "="&amp;$A15)</f>
        <v>919</v>
      </c>
      <c r="D15" s="6">
        <f>SUMIFS(Concentrado!E$2:E769, Concentrado!$A$2:$A769, "=Ciudad de México", Concentrado!$B$2:$B769,  "="&amp;$A15)</f>
        <v>0</v>
      </c>
      <c r="E15" s="6">
        <f>SUMIFS(Concentrado!F$2:F769, Concentrado!$A$2:$A769, "=Ciudad de México", Concentrado!$B$2:$B769,  "="&amp;$A15)</f>
        <v>1</v>
      </c>
      <c r="F15" s="6">
        <f>SUMIFS(Concentrado!G$2:G769, Concentrado!$A$2:$A769, "=Ciudad de México", Concentrado!$B$2:$B769,  "="&amp;$A15)</f>
        <v>1738</v>
      </c>
    </row>
    <row r="16" spans="1:6" x14ac:dyDescent="0.25">
      <c r="A16" s="5" t="s">
        <v>19</v>
      </c>
      <c r="B16" s="6">
        <f>SUMIFS(Concentrado!C$2:C769, Concentrado!$A$2:$A769, "=Ciudad de México", Concentrado!$B$2:$B769,  "="&amp;$A16)</f>
        <v>531</v>
      </c>
      <c r="C16" s="6">
        <f>SUMIFS(Concentrado!D$2:D769, Concentrado!$A$2:$A769, "=Ciudad de México", Concentrado!$B$2:$B769,  "="&amp;$A16)</f>
        <v>630</v>
      </c>
      <c r="D16" s="6">
        <f>SUMIFS(Concentrado!E$2:E769, Concentrado!$A$2:$A769, "=Ciudad de México", Concentrado!$B$2:$B769,  "="&amp;$A16)</f>
        <v>0</v>
      </c>
      <c r="E16" s="6">
        <f>SUMIFS(Concentrado!F$2:F769, Concentrado!$A$2:$A769, "=Ciudad de México", Concentrado!$B$2:$B769,  "="&amp;$A16)</f>
        <v>0</v>
      </c>
      <c r="F16" s="6">
        <f>SUMIFS(Concentrado!G$2:G769, Concentrado!$A$2:$A769, "=Ciudad de México", Concentrado!$B$2:$B769,  "="&amp;$A16)</f>
        <v>1161</v>
      </c>
    </row>
    <row r="17" spans="1:6" x14ac:dyDescent="0.25">
      <c r="A17" s="5" t="s">
        <v>20</v>
      </c>
      <c r="B17" s="6">
        <f>SUMIFS(Concentrado!C$2:C769, Concentrado!$A$2:$A769, "=Ciudad de México", Concentrado!$B$2:$B769,  "="&amp;$A17)</f>
        <v>337</v>
      </c>
      <c r="C17" s="6">
        <f>SUMIFS(Concentrado!D$2:D769, Concentrado!$A$2:$A769, "=Ciudad de México", Concentrado!$B$2:$B769,  "="&amp;$A17)</f>
        <v>446</v>
      </c>
      <c r="D17" s="6">
        <f>SUMIFS(Concentrado!E$2:E769, Concentrado!$A$2:$A769, "=Ciudad de México", Concentrado!$B$2:$B769,  "="&amp;$A17)</f>
        <v>0</v>
      </c>
      <c r="E17" s="6">
        <f>SUMIFS(Concentrado!F$2:F769, Concentrado!$A$2:$A769, "=Ciudad de México", Concentrado!$B$2:$B769,  "="&amp;$A17)</f>
        <v>1</v>
      </c>
      <c r="F17" s="6">
        <f>SUMIFS(Concentrado!G$2:G769, Concentrado!$A$2:$A769, "=Ciudad de México", Concentrado!$B$2:$B769,  "="&amp;$A17)</f>
        <v>784</v>
      </c>
    </row>
    <row r="18" spans="1:6" x14ac:dyDescent="0.25">
      <c r="A18" s="5" t="s">
        <v>21</v>
      </c>
      <c r="B18" s="6">
        <f>SUMIFS(Concentrado!C$2:C769, Concentrado!$A$2:$A769, "=Ciudad de México", Concentrado!$B$2:$B769,  "="&amp;$A18)</f>
        <v>205</v>
      </c>
      <c r="C18" s="6">
        <f>SUMIFS(Concentrado!D$2:D769, Concentrado!$A$2:$A769, "=Ciudad de México", Concentrado!$B$2:$B769,  "="&amp;$A18)</f>
        <v>356</v>
      </c>
      <c r="D18" s="6">
        <f>SUMIFS(Concentrado!E$2:E769, Concentrado!$A$2:$A769, "=Ciudad de México", Concentrado!$B$2:$B769,  "="&amp;$A18)</f>
        <v>0</v>
      </c>
      <c r="E18" s="6">
        <f>SUMIFS(Concentrado!F$2:F769, Concentrado!$A$2:$A769, "=Ciudad de México", Concentrado!$B$2:$B769,  "="&amp;$A18)</f>
        <v>0</v>
      </c>
      <c r="F18" s="6">
        <f>SUMIFS(Concentrado!G$2:G769, Concentrado!$A$2:$A769, "=Ciudad de México", Concentrado!$B$2:$B769,  "="&amp;$A18)</f>
        <v>561</v>
      </c>
    </row>
    <row r="19" spans="1:6" x14ac:dyDescent="0.25">
      <c r="A19" s="5" t="s">
        <v>22</v>
      </c>
      <c r="B19" s="6">
        <f>SUMIFS(Concentrado!C$2:C769, Concentrado!$A$2:$A769, "=Ciudad de México", Concentrado!$B$2:$B769,  "="&amp;$A19)</f>
        <v>139</v>
      </c>
      <c r="C19" s="6">
        <f>SUMIFS(Concentrado!D$2:D769, Concentrado!$A$2:$A769, "=Ciudad de México", Concentrado!$B$2:$B769,  "="&amp;$A19)</f>
        <v>245</v>
      </c>
      <c r="D19" s="6">
        <f>SUMIFS(Concentrado!E$2:E769, Concentrado!$A$2:$A769, "=Ciudad de México", Concentrado!$B$2:$B769,  "="&amp;$A19)</f>
        <v>0</v>
      </c>
      <c r="E19" s="6">
        <f>SUMIFS(Concentrado!F$2:F769, Concentrado!$A$2:$A769, "=Ciudad de México", Concentrado!$B$2:$B769,  "="&amp;$A19)</f>
        <v>0</v>
      </c>
      <c r="F19" s="6">
        <f>SUMIFS(Concentrado!G$2:G769, Concentrado!$A$2:$A769, "=Ciudad de México", Concentrado!$B$2:$B769,  "="&amp;$A19)</f>
        <v>384</v>
      </c>
    </row>
    <row r="20" spans="1:6" x14ac:dyDescent="0.25">
      <c r="A20" s="5" t="s">
        <v>23</v>
      </c>
      <c r="B20" s="6">
        <f>SUMIFS(Concentrado!C$2:C769, Concentrado!$A$2:$A769, "=Ciudad de México", Concentrado!$B$2:$B769,  "="&amp;$A20)</f>
        <v>95</v>
      </c>
      <c r="C20" s="6">
        <f>SUMIFS(Concentrado!D$2:D769, Concentrado!$A$2:$A769, "=Ciudad de México", Concentrado!$B$2:$B769,  "="&amp;$A20)</f>
        <v>157</v>
      </c>
      <c r="D20" s="6">
        <f>SUMIFS(Concentrado!E$2:E769, Concentrado!$A$2:$A769, "=Ciudad de México", Concentrado!$B$2:$B769,  "="&amp;$A20)</f>
        <v>0</v>
      </c>
      <c r="E20" s="6">
        <f>SUMIFS(Concentrado!F$2:F769, Concentrado!$A$2:$A769, "=Ciudad de México", Concentrado!$B$2:$B769,  "="&amp;$A20)</f>
        <v>0</v>
      </c>
      <c r="F20" s="6">
        <f>SUMIFS(Concentrado!G$2:G769, Concentrado!$A$2:$A769, "=Ciudad de México", Concentrado!$B$2:$B769,  "="&amp;$A20)</f>
        <v>252</v>
      </c>
    </row>
    <row r="21" spans="1:6" x14ac:dyDescent="0.25">
      <c r="A21" s="5" t="s">
        <v>24</v>
      </c>
      <c r="B21" s="6">
        <f>SUMIFS(Concentrado!C$2:C769, Concentrado!$A$2:$A769, "=Ciudad de México", Concentrado!$B$2:$B769,  "="&amp;$A21)</f>
        <v>21</v>
      </c>
      <c r="C21" s="6">
        <f>SUMIFS(Concentrado!D$2:D769, Concentrado!$A$2:$A769, "=Ciudad de México", Concentrado!$B$2:$B769,  "="&amp;$A21)</f>
        <v>81</v>
      </c>
      <c r="D21" s="6">
        <f>SUMIFS(Concentrado!E$2:E769, Concentrado!$A$2:$A769, "=Ciudad de México", Concentrado!$B$2:$B769,  "="&amp;$A21)</f>
        <v>0</v>
      </c>
      <c r="E21" s="6">
        <f>SUMIFS(Concentrado!F$2:F769, Concentrado!$A$2:$A769, "=Ciudad de México", Concentrado!$B$2:$B769,  "="&amp;$A21)</f>
        <v>0</v>
      </c>
      <c r="F21" s="6">
        <f>SUMIFS(Concentrado!G$2:G769, Concentrado!$A$2:$A769, "=Ciudad de México", Concentrado!$B$2:$B769,  "="&amp;$A21)</f>
        <v>102</v>
      </c>
    </row>
    <row r="22" spans="1:6" x14ac:dyDescent="0.25">
      <c r="A22" s="5" t="s">
        <v>25</v>
      </c>
      <c r="B22" s="6">
        <f>SUMIFS(Concentrado!C$2:C769, Concentrado!$A$2:$A769, "=Ciudad de México", Concentrado!$B$2:$B769,  "="&amp;$A22)</f>
        <v>7</v>
      </c>
      <c r="C22" s="6">
        <f>SUMIFS(Concentrado!D$2:D769, Concentrado!$A$2:$A769, "=Ciudad de México", Concentrado!$B$2:$B769,  "="&amp;$A22)</f>
        <v>27</v>
      </c>
      <c r="D22" s="6">
        <f>SUMIFS(Concentrado!E$2:E769, Concentrado!$A$2:$A769, "=Ciudad de México", Concentrado!$B$2:$B769,  "="&amp;$A22)</f>
        <v>0</v>
      </c>
      <c r="E22" s="6">
        <f>SUMIFS(Concentrado!F$2:F769, Concentrado!$A$2:$A769, "=Ciudad de México", Concentrado!$B$2:$B769,  "="&amp;$A22)</f>
        <v>0</v>
      </c>
      <c r="F22" s="6">
        <f>SUMIFS(Concentrado!G$2:G769, Concentrado!$A$2:$A769, "=Ciudad de México", Concentrado!$B$2:$B769,  "="&amp;$A22)</f>
        <v>34</v>
      </c>
    </row>
    <row r="23" spans="1:6" x14ac:dyDescent="0.25">
      <c r="A23" s="5" t="s">
        <v>34</v>
      </c>
      <c r="B23" s="6">
        <f>SUMIFS(Concentrado!C$2:C769, Concentrado!$A$2:$A769, "=Ciudad de México", Concentrado!$B$2:$B769,  "="&amp;$A23)</f>
        <v>0</v>
      </c>
      <c r="C23" s="6">
        <f>SUMIFS(Concentrado!D$2:D769, Concentrado!$A$2:$A769, "=Ciudad de México", Concentrado!$B$2:$B769,  "="&amp;$A23)</f>
        <v>0</v>
      </c>
      <c r="D23" s="6">
        <f>SUMIFS(Concentrado!E$2:E769, Concentrado!$A$2:$A769, "=Ciudad de México", Concentrado!$B$2:$B769,  "="&amp;$A23)</f>
        <v>0</v>
      </c>
      <c r="E23" s="6">
        <f>SUMIFS(Concentrado!F$2:F769, Concentrado!$A$2:$A769, "=Ciudad de México", Concentrado!$B$2:$B769,  "="&amp;$A23)</f>
        <v>0</v>
      </c>
      <c r="F23" s="6">
        <f>SUMIFS(Concentrado!G$2:G769, Concentrado!$A$2:$A769, "=Ciudad de México", Concentrado!$B$2:$B769,  "="&amp;$A23)</f>
        <v>0</v>
      </c>
    </row>
    <row r="24" spans="1:6" x14ac:dyDescent="0.25">
      <c r="A24" s="5" t="s">
        <v>26</v>
      </c>
      <c r="B24" s="6">
        <f>SUMIFS(Concentrado!C$2:C769, Concentrado!$A$2:$A769, "=Ciudad de México", Concentrado!$B$2:$B769,  "="&amp;$A24)</f>
        <v>1063</v>
      </c>
      <c r="C24" s="6">
        <f>SUMIFS(Concentrado!D$2:D769, Concentrado!$A$2:$A769, "=Ciudad de México", Concentrado!$B$2:$B769,  "="&amp;$A24)</f>
        <v>763</v>
      </c>
      <c r="D24" s="6">
        <f>SUMIFS(Concentrado!E$2:E769, Concentrado!$A$2:$A769, "=Ciudad de México", Concentrado!$B$2:$B769,  "="&amp;$A24)</f>
        <v>0</v>
      </c>
      <c r="E24" s="6">
        <f>SUMIFS(Concentrado!F$2:F769, Concentrado!$A$2:$A769, "=Ciudad de México", Concentrado!$B$2:$B769,  "="&amp;$A24)</f>
        <v>0</v>
      </c>
      <c r="F24" s="6">
        <f>SUMIFS(Concentrado!G$2:G769, Concentrado!$A$2:$A769, "=Ciudad de México", Concentrado!$B$2:$B769,  "="&amp;$A24)</f>
        <v>1826</v>
      </c>
    </row>
    <row r="25" spans="1:6" x14ac:dyDescent="0.25">
      <c r="A25" s="7" t="s">
        <v>28</v>
      </c>
      <c r="B25" s="8">
        <f>SUMIFS(Concentrado!C$2:C769, Concentrado!$A$2:$A769, "=Ciudad de México", Concentrado!$B$2:$B769,  "="&amp;$A25)</f>
        <v>32972</v>
      </c>
      <c r="C25" s="8">
        <f>SUMIFS(Concentrado!D$2:D769, Concentrado!$A$2:$A769, "=Ciudad de México", Concentrado!$B$2:$B769,  "="&amp;$A25)</f>
        <v>25798</v>
      </c>
      <c r="D25" s="8">
        <f>SUMIFS(Concentrado!E$2:E769, Concentrado!$A$2:$A769, "=Ciudad de México", Concentrado!$B$2:$B769,  "="&amp;$A25)</f>
        <v>0</v>
      </c>
      <c r="E25" s="8">
        <f>SUMIFS(Concentrado!F$2:F769, Concentrado!$A$2:$A769, "=Ciudad de México", Concentrado!$B$2:$B769,  "="&amp;$A25)</f>
        <v>23</v>
      </c>
      <c r="F25" s="8">
        <f>SUMIFS(Concentrado!G$2:G769, Concentrado!$A$2:$A769, "=Ciudad de México", Concentrado!$B$2:$B769,  "="&amp;$A25)</f>
        <v>58793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2019-03-12T16:50:24Z</dcterms:created>
  <dcterms:modified xsi:type="dcterms:W3CDTF">2023-05-04T20:42:16Z</dcterms:modified>
</cp:coreProperties>
</file>