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maribel.guillermo/Desktop/MGB_respaldo/2023/Web/SEUL_20230807/EGRESOS_2023 17/Egresos hospitalarios por entidad federativa 5/"/>
    </mc:Choice>
  </mc:AlternateContent>
  <xr:revisionPtr revIDLastSave="0" documentId="13_ncr:1_{FAD52670-BD46-6246-B899-D031CABDE104}" xr6:coauthVersionLast="47" xr6:coauthVersionMax="47" xr10:uidLastSave="{00000000-0000-0000-0000-000000000000}"/>
  <bookViews>
    <workbookView xWindow="0" yWindow="500" windowWidth="27640" windowHeight="17280" tabRatio="1000" firstSheet="19" activeTab="32" xr2:uid="{00000000-000D-0000-FFFF-FFFF00000000}"/>
  </bookViews>
  <sheets>
    <sheet name="Concentrado" sheetId="1" r:id="rId1"/>
    <sheet name="NACIONAL" sheetId="2" r:id="rId2"/>
    <sheet name="AGS" sheetId="3" r:id="rId3"/>
    <sheet name="BC" sheetId="4" r:id="rId4"/>
    <sheet name="BCS" sheetId="5" r:id="rId5"/>
    <sheet name="CAMP" sheetId="6" r:id="rId6"/>
    <sheet name="CHIS" sheetId="7" r:id="rId7"/>
    <sheet name="CHI" sheetId="8" r:id="rId8"/>
    <sheet name="CDMX" sheetId="9" r:id="rId9"/>
    <sheet name="COAH" sheetId="10" r:id="rId10"/>
    <sheet name="COL" sheetId="11" r:id="rId11"/>
    <sheet name="DGO" sheetId="12" r:id="rId12"/>
    <sheet name="GTO" sheetId="13" r:id="rId13"/>
    <sheet name="GRO" sheetId="14" r:id="rId14"/>
    <sheet name="HGO" sheetId="15" r:id="rId15"/>
    <sheet name="JAL" sheetId="16" r:id="rId16"/>
    <sheet name="MEX" sheetId="17" r:id="rId17"/>
    <sheet name="MICH" sheetId="18" r:id="rId18"/>
    <sheet name="MOR" sheetId="19" r:id="rId19"/>
    <sheet name="NAY" sheetId="20" r:id="rId20"/>
    <sheet name="NL" sheetId="21" r:id="rId21"/>
    <sheet name="OAX" sheetId="22" r:id="rId22"/>
    <sheet name="PUE" sheetId="23" r:id="rId23"/>
    <sheet name="QRO" sheetId="24" r:id="rId24"/>
    <sheet name="QROO" sheetId="25" r:id="rId25"/>
    <sheet name="SLP" sheetId="26" r:id="rId26"/>
    <sheet name="SIN" sheetId="27" r:id="rId27"/>
    <sheet name="SON" sheetId="28" r:id="rId28"/>
    <sheet name="TAB" sheetId="29" r:id="rId29"/>
    <sheet name="TAMPS" sheetId="30" r:id="rId30"/>
    <sheet name="TLAX" sheetId="31" r:id="rId31"/>
    <sheet name="VER" sheetId="32" r:id="rId32"/>
    <sheet name="YUC" sheetId="33" r:id="rId33"/>
    <sheet name="ZAC" sheetId="34" r:id="rId34"/>
  </sheets>
  <definedNames>
    <definedName name="_xlnm._FilterDatabase" localSheetId="0" hidden="1">Concentrado!$A$1:$B$1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4" i="33"/>
  <c r="B5" i="33"/>
  <c r="B6" i="33"/>
  <c r="B7" i="33"/>
  <c r="B8" i="33"/>
  <c r="B9" i="33"/>
  <c r="B10" i="33"/>
  <c r="B11" i="33"/>
  <c r="B2" i="33"/>
  <c r="B3" i="26"/>
  <c r="B4" i="26"/>
  <c r="B5" i="26"/>
  <c r="B6" i="26"/>
  <c r="B7" i="26"/>
  <c r="B8" i="26"/>
  <c r="B9" i="26"/>
  <c r="B10" i="26"/>
  <c r="B11" i="26"/>
  <c r="B2" i="26"/>
  <c r="B3" i="24"/>
  <c r="B4" i="24"/>
  <c r="B5" i="24"/>
  <c r="B6" i="24"/>
  <c r="B7" i="24"/>
  <c r="B8" i="24"/>
  <c r="B9" i="24"/>
  <c r="B10" i="24"/>
  <c r="B11" i="24"/>
  <c r="B2" i="24"/>
  <c r="B3" i="21"/>
  <c r="B4" i="21"/>
  <c r="B5" i="21"/>
  <c r="B6" i="21"/>
  <c r="B7" i="21"/>
  <c r="B8" i="21"/>
  <c r="B9" i="21"/>
  <c r="B10" i="21"/>
  <c r="B11" i="21"/>
  <c r="B2" i="21"/>
  <c r="B3" i="18"/>
  <c r="B4" i="18"/>
  <c r="B5" i="18"/>
  <c r="B6" i="18"/>
  <c r="B7" i="18"/>
  <c r="B8" i="18"/>
  <c r="B9" i="18"/>
  <c r="B10" i="18"/>
  <c r="B11" i="18"/>
  <c r="B2" i="18"/>
  <c r="B3" i="17"/>
  <c r="B4" i="17"/>
  <c r="B5" i="17"/>
  <c r="B6" i="17"/>
  <c r="B7" i="17"/>
  <c r="B8" i="17"/>
  <c r="B9" i="17"/>
  <c r="B10" i="17"/>
  <c r="B11" i="17"/>
  <c r="B2" i="17"/>
  <c r="A3" i="34" l="1"/>
  <c r="A4" i="34"/>
  <c r="A5" i="34"/>
  <c r="A6" i="34"/>
  <c r="A7" i="34"/>
  <c r="A8" i="34"/>
  <c r="A9" i="34"/>
  <c r="A10" i="34"/>
  <c r="A11" i="34"/>
  <c r="A2" i="34"/>
  <c r="A3" i="33"/>
  <c r="A4" i="33"/>
  <c r="A5" i="33"/>
  <c r="A6" i="33"/>
  <c r="A7" i="33"/>
  <c r="A8" i="33"/>
  <c r="A9" i="33"/>
  <c r="A10" i="33"/>
  <c r="A11" i="33"/>
  <c r="A2" i="33"/>
  <c r="A3" i="32"/>
  <c r="A4" i="32"/>
  <c r="A5" i="32"/>
  <c r="A6" i="32"/>
  <c r="A7" i="32"/>
  <c r="A8" i="32"/>
  <c r="A9" i="32"/>
  <c r="A10" i="32"/>
  <c r="A11" i="32"/>
  <c r="A2" i="32"/>
  <c r="A3" i="31"/>
  <c r="A4" i="31"/>
  <c r="A5" i="31"/>
  <c r="A6" i="31"/>
  <c r="A7" i="31"/>
  <c r="A8" i="31"/>
  <c r="A9" i="31"/>
  <c r="A10" i="31"/>
  <c r="A11" i="31"/>
  <c r="A2" i="31"/>
  <c r="A3" i="30"/>
  <c r="A4" i="30"/>
  <c r="A5" i="30"/>
  <c r="A6" i="30"/>
  <c r="A7" i="30"/>
  <c r="A8" i="30"/>
  <c r="A9" i="30"/>
  <c r="A10" i="30"/>
  <c r="A11" i="30"/>
  <c r="A2" i="30"/>
  <c r="A3" i="29"/>
  <c r="A4" i="29"/>
  <c r="A5" i="29"/>
  <c r="A6" i="29"/>
  <c r="A7" i="29"/>
  <c r="A8" i="29"/>
  <c r="A9" i="29"/>
  <c r="A10" i="29"/>
  <c r="A11" i="29"/>
  <c r="A2" i="29"/>
  <c r="A3" i="28"/>
  <c r="A4" i="28"/>
  <c r="A5" i="28"/>
  <c r="A6" i="28"/>
  <c r="A7" i="28"/>
  <c r="A8" i="28"/>
  <c r="A9" i="28"/>
  <c r="A10" i="28"/>
  <c r="A11" i="28"/>
  <c r="A2" i="28"/>
  <c r="A3" i="27"/>
  <c r="A4" i="27"/>
  <c r="A5" i="27"/>
  <c r="A6" i="27"/>
  <c r="A7" i="27"/>
  <c r="A8" i="27"/>
  <c r="A9" i="27"/>
  <c r="A10" i="27"/>
  <c r="A11" i="27"/>
  <c r="A2" i="27"/>
  <c r="A3" i="26"/>
  <c r="A4" i="26"/>
  <c r="A5" i="26"/>
  <c r="A6" i="26"/>
  <c r="A7" i="26"/>
  <c r="A8" i="26"/>
  <c r="A9" i="26"/>
  <c r="A10" i="26"/>
  <c r="A11" i="26"/>
  <c r="A2" i="26"/>
  <c r="A3" i="25"/>
  <c r="A4" i="25"/>
  <c r="A5" i="25"/>
  <c r="A6" i="25"/>
  <c r="A7" i="25"/>
  <c r="A8" i="25"/>
  <c r="A9" i="25"/>
  <c r="A10" i="25"/>
  <c r="A11" i="25"/>
  <c r="A2" i="25"/>
  <c r="A3" i="24"/>
  <c r="A4" i="24"/>
  <c r="A5" i="24"/>
  <c r="A6" i="24"/>
  <c r="A7" i="24"/>
  <c r="A8" i="24"/>
  <c r="A9" i="24"/>
  <c r="A10" i="24"/>
  <c r="A11" i="24"/>
  <c r="A2" i="24"/>
  <c r="A3" i="23"/>
  <c r="A4" i="23"/>
  <c r="A5" i="23"/>
  <c r="A6" i="23"/>
  <c r="A7" i="23"/>
  <c r="A8" i="23"/>
  <c r="A9" i="23"/>
  <c r="A10" i="23"/>
  <c r="A11" i="23"/>
  <c r="A2" i="23"/>
  <c r="A3" i="22"/>
  <c r="A4" i="22"/>
  <c r="A5" i="22"/>
  <c r="A6" i="22"/>
  <c r="A7" i="22"/>
  <c r="A8" i="22"/>
  <c r="A9" i="22"/>
  <c r="A10" i="22"/>
  <c r="A11" i="22"/>
  <c r="A2" i="22"/>
  <c r="A3" i="21"/>
  <c r="A4" i="21"/>
  <c r="A5" i="21"/>
  <c r="A6" i="21"/>
  <c r="A7" i="21"/>
  <c r="A8" i="21"/>
  <c r="A9" i="21"/>
  <c r="A10" i="21"/>
  <c r="A11" i="21"/>
  <c r="A2" i="21"/>
  <c r="A3" i="20"/>
  <c r="A4" i="20"/>
  <c r="A5" i="20"/>
  <c r="A6" i="20"/>
  <c r="A7" i="20"/>
  <c r="A8" i="20"/>
  <c r="A9" i="20"/>
  <c r="A10" i="20"/>
  <c r="A11" i="20"/>
  <c r="A2" i="20"/>
  <c r="A3" i="19"/>
  <c r="A4" i="19"/>
  <c r="A5" i="19"/>
  <c r="A6" i="19"/>
  <c r="A7" i="19"/>
  <c r="A8" i="19"/>
  <c r="A9" i="19"/>
  <c r="A10" i="19"/>
  <c r="A11" i="19"/>
  <c r="A2" i="19"/>
  <c r="A3" i="18"/>
  <c r="A4" i="18"/>
  <c r="A5" i="18"/>
  <c r="A6" i="18"/>
  <c r="A7" i="18"/>
  <c r="A8" i="18"/>
  <c r="A9" i="18"/>
  <c r="A10" i="18"/>
  <c r="A11" i="18"/>
  <c r="A2" i="18"/>
  <c r="A3" i="17"/>
  <c r="A4" i="17"/>
  <c r="A5" i="17"/>
  <c r="A6" i="17"/>
  <c r="A7" i="17"/>
  <c r="A8" i="17"/>
  <c r="A9" i="17"/>
  <c r="A10" i="17"/>
  <c r="A11" i="17"/>
  <c r="A2" i="17"/>
  <c r="A3" i="16"/>
  <c r="A4" i="16"/>
  <c r="A5" i="16"/>
  <c r="A6" i="16"/>
  <c r="A7" i="16"/>
  <c r="A8" i="16"/>
  <c r="A9" i="16"/>
  <c r="A10" i="16"/>
  <c r="A11" i="16"/>
  <c r="A2" i="16"/>
  <c r="A3" i="15"/>
  <c r="A4" i="15"/>
  <c r="A5" i="15"/>
  <c r="A6" i="15"/>
  <c r="A7" i="15"/>
  <c r="A8" i="15"/>
  <c r="A9" i="15"/>
  <c r="A10" i="15"/>
  <c r="A11" i="15"/>
  <c r="A2" i="15"/>
  <c r="A3" i="14"/>
  <c r="A4" i="14"/>
  <c r="A5" i="14"/>
  <c r="A6" i="14"/>
  <c r="A7" i="14"/>
  <c r="A8" i="14"/>
  <c r="A9" i="14"/>
  <c r="A10" i="14"/>
  <c r="A11" i="14"/>
  <c r="A2" i="14"/>
  <c r="A3" i="13"/>
  <c r="A4" i="13"/>
  <c r="A5" i="13"/>
  <c r="A6" i="13"/>
  <c r="A7" i="13"/>
  <c r="A8" i="13"/>
  <c r="A9" i="13"/>
  <c r="A10" i="13"/>
  <c r="A11" i="13"/>
  <c r="A2" i="13"/>
  <c r="A3" i="12"/>
  <c r="A4" i="12"/>
  <c r="A5" i="12"/>
  <c r="A6" i="12"/>
  <c r="A7" i="12"/>
  <c r="A8" i="12"/>
  <c r="A9" i="12"/>
  <c r="A10" i="12"/>
  <c r="A11" i="12"/>
  <c r="A2" i="12"/>
  <c r="A3" i="11"/>
  <c r="A4" i="11"/>
  <c r="A5" i="11"/>
  <c r="A6" i="11"/>
  <c r="A7" i="11"/>
  <c r="A8" i="11"/>
  <c r="A9" i="11"/>
  <c r="A10" i="11"/>
  <c r="A11" i="11"/>
  <c r="A2" i="11"/>
  <c r="A3" i="10"/>
  <c r="A4" i="10"/>
  <c r="A5" i="10"/>
  <c r="A6" i="10"/>
  <c r="A7" i="10"/>
  <c r="A8" i="10"/>
  <c r="A9" i="10"/>
  <c r="A10" i="10"/>
  <c r="A11" i="10"/>
  <c r="A2" i="10"/>
  <c r="A3" i="9"/>
  <c r="B3" i="9" s="1"/>
  <c r="A4" i="9"/>
  <c r="B4" i="9" s="1"/>
  <c r="A5" i="9"/>
  <c r="B5" i="9" s="1"/>
  <c r="A6" i="9"/>
  <c r="B6" i="9" s="1"/>
  <c r="A7" i="9"/>
  <c r="B7" i="9" s="1"/>
  <c r="A8" i="9"/>
  <c r="B8" i="9" s="1"/>
  <c r="A9" i="9"/>
  <c r="B9" i="9" s="1"/>
  <c r="A10" i="9"/>
  <c r="B10" i="9" s="1"/>
  <c r="A11" i="9"/>
  <c r="B11" i="9" s="1"/>
  <c r="A2" i="9"/>
  <c r="B2" i="9" s="1"/>
  <c r="A3" i="8"/>
  <c r="A4" i="8"/>
  <c r="A5" i="8"/>
  <c r="A6" i="8"/>
  <c r="A7" i="8"/>
  <c r="A8" i="8"/>
  <c r="A9" i="8"/>
  <c r="A10" i="8"/>
  <c r="A11" i="8"/>
  <c r="A2" i="8"/>
  <c r="A3" i="7"/>
  <c r="A4" i="7"/>
  <c r="A5" i="7"/>
  <c r="A6" i="7"/>
  <c r="A7" i="7"/>
  <c r="A8" i="7"/>
  <c r="A9" i="7"/>
  <c r="A10" i="7"/>
  <c r="A11" i="7"/>
  <c r="A2" i="7"/>
  <c r="A3" i="6"/>
  <c r="A4" i="6"/>
  <c r="A5" i="6"/>
  <c r="A6" i="6"/>
  <c r="A7" i="6"/>
  <c r="A8" i="6"/>
  <c r="A9" i="6"/>
  <c r="A10" i="6"/>
  <c r="A11" i="6"/>
  <c r="A2" i="6"/>
  <c r="A3" i="5"/>
  <c r="A4" i="5"/>
  <c r="A5" i="5"/>
  <c r="A6" i="5"/>
  <c r="A7" i="5"/>
  <c r="A8" i="5"/>
  <c r="A9" i="5"/>
  <c r="A10" i="5"/>
  <c r="A11" i="5"/>
  <c r="A2" i="5"/>
  <c r="A3" i="4"/>
  <c r="A4" i="4"/>
  <c r="A5" i="4"/>
  <c r="A6" i="4"/>
  <c r="A7" i="4"/>
  <c r="A8" i="4"/>
  <c r="A9" i="4"/>
  <c r="A10" i="4"/>
  <c r="A11" i="4"/>
  <c r="A2" i="4"/>
  <c r="A3" i="3"/>
  <c r="A4" i="3"/>
  <c r="A5" i="3"/>
  <c r="A6" i="3"/>
  <c r="A7" i="3"/>
  <c r="A8" i="3"/>
  <c r="A9" i="3"/>
  <c r="A10" i="3"/>
  <c r="A11" i="3"/>
  <c r="A2" i="3"/>
  <c r="A3" i="2" l="1"/>
  <c r="A4" i="2"/>
  <c r="A5" i="2"/>
  <c r="A6" i="2"/>
  <c r="A7" i="2"/>
  <c r="A8" i="2"/>
  <c r="A9" i="2"/>
  <c r="A10" i="2"/>
  <c r="A11" i="2"/>
  <c r="A2" i="2"/>
  <c r="B10" i="20" l="1"/>
  <c r="B3" i="28"/>
  <c r="B4" i="5"/>
  <c r="B9" i="16"/>
  <c r="B8" i="7"/>
  <c r="B8" i="30"/>
  <c r="B11" i="6"/>
  <c r="B3" i="23"/>
  <c r="B11" i="32"/>
  <c r="B11" i="25"/>
  <c r="B2" i="12"/>
  <c r="B4" i="31"/>
  <c r="B8" i="29"/>
  <c r="B11" i="28"/>
  <c r="B8" i="28"/>
  <c r="B3" i="31"/>
  <c r="B11" i="13"/>
  <c r="B6" i="31"/>
  <c r="B10" i="10"/>
  <c r="B8" i="12"/>
  <c r="B9" i="14"/>
  <c r="B4" i="25"/>
  <c r="B10" i="15"/>
  <c r="B5" i="4"/>
  <c r="B2" i="32"/>
  <c r="B10" i="31"/>
  <c r="B9" i="2"/>
  <c r="B4" i="30"/>
  <c r="B3" i="30"/>
  <c r="B5" i="15"/>
  <c r="B9" i="5"/>
  <c r="B5" i="23"/>
  <c r="B4" i="20"/>
  <c r="B10" i="28"/>
  <c r="B2" i="27"/>
  <c r="B4" i="23"/>
  <c r="B7" i="29"/>
  <c r="B10" i="2"/>
  <c r="B10" i="14"/>
  <c r="B5" i="13"/>
  <c r="B5" i="7"/>
  <c r="B5" i="10"/>
  <c r="B10" i="34"/>
  <c r="B10" i="32"/>
  <c r="B3" i="6"/>
  <c r="B4" i="22"/>
  <c r="B3" i="14"/>
  <c r="B4" i="34"/>
  <c r="B10" i="8"/>
  <c r="B11" i="30"/>
  <c r="B7" i="3"/>
  <c r="B11" i="15"/>
  <c r="B3" i="3"/>
  <c r="B10" i="11"/>
  <c r="B10" i="25"/>
  <c r="B2" i="25"/>
  <c r="B3" i="29"/>
  <c r="B4" i="29"/>
  <c r="B4" i="12"/>
  <c r="B7" i="23"/>
  <c r="B6" i="20"/>
  <c r="B11" i="20"/>
  <c r="B6" i="14"/>
  <c r="B6" i="4"/>
  <c r="B3" i="4"/>
  <c r="B5" i="12"/>
  <c r="B2" i="5"/>
  <c r="B6" i="7"/>
  <c r="B9" i="10"/>
  <c r="B3" i="8"/>
  <c r="B6" i="25"/>
  <c r="B7" i="16"/>
  <c r="B3" i="13"/>
  <c r="B8" i="4"/>
  <c r="B5" i="14"/>
  <c r="B4" i="19"/>
  <c r="B8" i="31"/>
  <c r="B3" i="32"/>
  <c r="B2" i="20"/>
  <c r="B4" i="6"/>
  <c r="B4" i="14"/>
  <c r="B6" i="19"/>
  <c r="B5" i="11"/>
  <c r="B8" i="25"/>
  <c r="B6" i="13"/>
  <c r="B3" i="7"/>
  <c r="B7" i="12"/>
  <c r="B10" i="22"/>
  <c r="B8" i="16"/>
  <c r="B7" i="5"/>
  <c r="B9" i="22"/>
  <c r="B10" i="30"/>
  <c r="B3" i="15"/>
  <c r="B7" i="4"/>
  <c r="B6" i="5"/>
  <c r="B2" i="6"/>
  <c r="B11" i="12"/>
  <c r="B8" i="6"/>
  <c r="B4" i="16"/>
  <c r="B9" i="13"/>
  <c r="B2" i="28"/>
  <c r="B2" i="22"/>
  <c r="B6" i="32"/>
  <c r="B4" i="15"/>
  <c r="B11" i="31"/>
  <c r="B11" i="29"/>
  <c r="B2" i="23"/>
  <c r="B10" i="16"/>
  <c r="B6" i="23"/>
  <c r="B11" i="34"/>
  <c r="B6" i="15"/>
  <c r="B11" i="14"/>
  <c r="B10" i="13"/>
  <c r="B9" i="4"/>
  <c r="B6" i="6"/>
  <c r="B2" i="2"/>
  <c r="B5" i="34"/>
  <c r="B2" i="31"/>
  <c r="B9" i="8"/>
  <c r="B5" i="2"/>
  <c r="B2" i="29"/>
  <c r="B5" i="30"/>
  <c r="B10" i="29"/>
  <c r="B6" i="27"/>
  <c r="B9" i="32"/>
  <c r="B7" i="27"/>
  <c r="B11" i="7"/>
  <c r="B8" i="8"/>
  <c r="B5" i="3"/>
  <c r="B7" i="2"/>
  <c r="B6" i="10"/>
  <c r="B2" i="15"/>
  <c r="B8" i="13"/>
  <c r="B3" i="11"/>
  <c r="B7" i="13"/>
  <c r="B2" i="19"/>
  <c r="B6" i="29"/>
  <c r="B3" i="20"/>
  <c r="B7" i="11"/>
  <c r="B8" i="11"/>
  <c r="B11" i="19"/>
  <c r="B11" i="10"/>
  <c r="B8" i="15"/>
  <c r="B4" i="3"/>
  <c r="B8" i="27"/>
  <c r="B10" i="3"/>
  <c r="B7" i="30"/>
  <c r="B3" i="12"/>
  <c r="B6" i="8"/>
  <c r="B2" i="11"/>
  <c r="B2" i="14"/>
  <c r="B4" i="27"/>
  <c r="B11" i="16"/>
  <c r="B5" i="28"/>
  <c r="B6" i="22"/>
  <c r="B7" i="31"/>
  <c r="B10" i="6"/>
  <c r="B7" i="15"/>
  <c r="B5" i="20"/>
  <c r="B9" i="34"/>
  <c r="B5" i="5"/>
  <c r="B4" i="32"/>
  <c r="B8" i="19"/>
  <c r="B2" i="13"/>
  <c r="B7" i="19"/>
  <c r="B3" i="27"/>
  <c r="B7" i="32"/>
  <c r="B2" i="34"/>
  <c r="B9" i="28"/>
  <c r="B2" i="30"/>
  <c r="B7" i="25"/>
  <c r="B5" i="27"/>
  <c r="B10" i="4"/>
  <c r="B10" i="27"/>
  <c r="B4" i="2"/>
  <c r="B3" i="19"/>
  <c r="B8" i="10"/>
  <c r="B4" i="11"/>
  <c r="B7" i="34"/>
  <c r="B7" i="20"/>
  <c r="B4" i="7"/>
  <c r="B9" i="20"/>
  <c r="B4" i="10"/>
  <c r="B5" i="31"/>
  <c r="B6" i="12"/>
  <c r="B11" i="11"/>
  <c r="B3" i="16"/>
  <c r="B5" i="32"/>
  <c r="B6" i="2"/>
  <c r="B6" i="28"/>
  <c r="B4" i="13"/>
  <c r="B9" i="31"/>
  <c r="B11" i="4"/>
  <c r="B11" i="23"/>
  <c r="B6" i="16"/>
  <c r="B4" i="8"/>
  <c r="B9" i="19"/>
  <c r="B2" i="3"/>
  <c r="B8" i="3"/>
  <c r="B9" i="3"/>
  <c r="B9" i="30"/>
  <c r="B6" i="11"/>
  <c r="B3" i="25"/>
  <c r="B4" i="4"/>
  <c r="B9" i="15"/>
  <c r="B3" i="34"/>
  <c r="B10" i="23"/>
  <c r="B3" i="10"/>
  <c r="B8" i="20"/>
  <c r="B11" i="8"/>
  <c r="B8" i="32"/>
  <c r="B11" i="27"/>
  <c r="B7" i="28"/>
  <c r="B7" i="8"/>
  <c r="B7" i="14"/>
  <c r="B7" i="10"/>
  <c r="B10" i="5"/>
  <c r="B3" i="22"/>
  <c r="B8" i="14"/>
  <c r="B9" i="29"/>
  <c r="B5" i="25"/>
  <c r="B9" i="7"/>
  <c r="B7" i="22"/>
  <c r="B9" i="25"/>
  <c r="B10" i="19"/>
  <c r="B5" i="16"/>
  <c r="B5" i="22"/>
  <c r="B10" i="7"/>
  <c r="B2" i="4"/>
  <c r="B2" i="7"/>
  <c r="B8" i="34"/>
  <c r="B2" i="10"/>
  <c r="B7" i="6"/>
  <c r="B8" i="2"/>
  <c r="B5" i="29"/>
  <c r="B9" i="6"/>
  <c r="B4" i="28"/>
  <c r="B9" i="27"/>
  <c r="B5" i="8"/>
  <c r="B11" i="22"/>
  <c r="B5" i="6"/>
  <c r="B11" i="2"/>
  <c r="B5" i="19"/>
  <c r="B8" i="22"/>
  <c r="B11" i="3"/>
  <c r="B2" i="8"/>
  <c r="B8" i="23"/>
  <c r="B10" i="12"/>
  <c r="B8" i="5"/>
  <c r="B7" i="7"/>
  <c r="B6" i="30"/>
  <c r="B11" i="5"/>
  <c r="B6" i="34"/>
  <c r="B2" i="16"/>
  <c r="B3" i="5"/>
  <c r="B9" i="11"/>
  <c r="B9" i="12"/>
  <c r="B9" i="23"/>
  <c r="B6" i="3"/>
  <c r="B3" i="2"/>
</calcChain>
</file>

<file path=xl/sharedStrings.xml><?xml version="1.0" encoding="utf-8"?>
<sst xmlns="http://schemas.openxmlformats.org/spreadsheetml/2006/main" count="729" uniqueCount="53">
  <si>
    <t>Entidad Federativa</t>
  </si>
  <si>
    <t>Nacional</t>
  </si>
  <si>
    <t>Egresos</t>
  </si>
  <si>
    <t>Afección principal</t>
  </si>
  <si>
    <t>160 Causas obstétricas directas, excepto aborto y parto único espontáneo (solo morbilidad)</t>
  </si>
  <si>
    <t>139 Insuficiencia renal</t>
  </si>
  <si>
    <t>161 Parto único espontáneo</t>
  </si>
  <si>
    <t>049 Tumores malignos</t>
  </si>
  <si>
    <t>166 Traumatismos, envenenamientos y algunas otras consecuencias de causas externas</t>
  </si>
  <si>
    <t>163 Ciertas afecciones originadas en el período perinatal</t>
  </si>
  <si>
    <t>159 Aborto (solo morbilidad)</t>
  </si>
  <si>
    <t>105 Neumonía e influenza</t>
  </si>
  <si>
    <t>126 Colelitiasis y colecistitis</t>
  </si>
  <si>
    <t>119 Apendicitis</t>
  </si>
  <si>
    <t>061 Diabetes mellitus</t>
  </si>
  <si>
    <t>097 Enfermedades del corazón</t>
  </si>
  <si>
    <t>184 Personas en contacto con los servicios de salud para procedimientos específicos y atención de la salud</t>
  </si>
  <si>
    <t>162 Causas obstétricas indirectas</t>
  </si>
  <si>
    <t>AGUASCALIENTES</t>
  </si>
  <si>
    <t>BAJA CALIFORNIA</t>
  </si>
  <si>
    <t>189 COVID-19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</si>
  <si>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</si>
  <si>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</si>
  <si>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</si>
  <si>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</si>
  <si>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</si>
  <si>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</si>
  <si>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</si>
  <si>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</si>
  <si>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</si>
  <si>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</si>
  <si>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</si>
  <si>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</si>
  <si>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MORELOS</t>
  </si>
  <si>
    <t>NAYARIT</t>
  </si>
  <si>
    <t>OAXACA</t>
  </si>
  <si>
    <t>PUEBLA</t>
  </si>
  <si>
    <t>QUINTANA ROO</t>
  </si>
  <si>
    <t>SINALOA</t>
  </si>
  <si>
    <t>SONORA</t>
  </si>
  <si>
    <t>TABASCO</t>
  </si>
  <si>
    <t>TAMAULIPAS</t>
  </si>
  <si>
    <t>TLAXCALA</t>
  </si>
  <si>
    <t>VERACRUZ</t>
  </si>
  <si>
    <t>ZACATECAS</t>
  </si>
  <si>
    <t>120 Hernia de la cavidad abdominal</t>
  </si>
  <si>
    <t>104 Infecciones respiratorias agudas, excepto neumonía e influenza</t>
  </si>
  <si>
    <t>MÉXICO</t>
  </si>
  <si>
    <t>MICHOACÁN</t>
  </si>
  <si>
    <t>NUEVO LEÓN</t>
  </si>
  <si>
    <t>QUERÉTARO</t>
  </si>
  <si>
    <t>SAN LUIS POTOSÍ</t>
  </si>
  <si>
    <t>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</si>
</sst>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left" vertical="center" wrapText="1"/>
    </xf>
  </cellXfs>
  <cellStyles count="2">
    <cellStyle name="          _x000d__x000a_386grabber=VGA.3GR_x000d__x000a_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1"/>
  <sheetViews>
    <sheetView zoomScale="163" workbookViewId="0">
      <pane ySplit="1" topLeftCell="A299" activePane="bottomLeft" state="frozen"/>
      <selection pane="bottomLeft" activeCell="A302" sqref="A302:A311"/>
    </sheetView>
  </sheetViews>
  <sheetFormatPr baseColWidth="10" defaultColWidth="11.5" defaultRowHeight="14" x14ac:dyDescent="0.15"/>
  <cols>
    <col min="1" max="1" width="24" style="2" bestFit="1" customWidth="1"/>
    <col min="2" max="2" width="103.83203125" style="10" bestFit="1" customWidth="1"/>
    <col min="3" max="3" width="8.83203125" style="3" bestFit="1" customWidth="1"/>
    <col min="4" max="16384" width="11.5" style="3"/>
  </cols>
  <sheetData>
    <row r="1" spans="1:3" ht="15" x14ac:dyDescent="0.15">
      <c r="A1" s="1" t="s">
        <v>0</v>
      </c>
      <c r="B1" s="1" t="s">
        <v>3</v>
      </c>
      <c r="C1" s="1" t="s">
        <v>2</v>
      </c>
    </row>
    <row r="2" spans="1:3" x14ac:dyDescent="0.15">
      <c r="A2" s="4" t="s">
        <v>18</v>
      </c>
      <c r="B2" s="9" t="s">
        <v>5</v>
      </c>
      <c r="C2" s="7">
        <v>5109</v>
      </c>
    </row>
    <row r="3" spans="1:3" x14ac:dyDescent="0.15">
      <c r="A3" s="4" t="s">
        <v>18</v>
      </c>
      <c r="B3" s="9" t="s">
        <v>4</v>
      </c>
      <c r="C3" s="7">
        <v>4640</v>
      </c>
    </row>
    <row r="4" spans="1:3" x14ac:dyDescent="0.15">
      <c r="A4" s="4" t="s">
        <v>18</v>
      </c>
      <c r="B4" s="9" t="s">
        <v>6</v>
      </c>
      <c r="C4" s="7">
        <v>4023</v>
      </c>
    </row>
    <row r="5" spans="1:3" x14ac:dyDescent="0.15">
      <c r="A5" s="4" t="s">
        <v>18</v>
      </c>
      <c r="B5" s="9" t="s">
        <v>8</v>
      </c>
      <c r="C5" s="7">
        <v>2773</v>
      </c>
    </row>
    <row r="6" spans="1:3" x14ac:dyDescent="0.15">
      <c r="A6" s="4" t="s">
        <v>18</v>
      </c>
      <c r="B6" s="9" t="s">
        <v>7</v>
      </c>
      <c r="C6" s="7">
        <v>2770</v>
      </c>
    </row>
    <row r="7" spans="1:3" x14ac:dyDescent="0.15">
      <c r="A7" s="4" t="s">
        <v>18</v>
      </c>
      <c r="B7" s="9" t="s">
        <v>9</v>
      </c>
      <c r="C7" s="7">
        <v>1476</v>
      </c>
    </row>
    <row r="8" spans="1:3" x14ac:dyDescent="0.15">
      <c r="A8" s="4" t="s">
        <v>18</v>
      </c>
      <c r="B8" s="9" t="s">
        <v>10</v>
      </c>
      <c r="C8" s="7">
        <v>1033</v>
      </c>
    </row>
    <row r="9" spans="1:3" x14ac:dyDescent="0.15">
      <c r="A9" s="4" t="s">
        <v>18</v>
      </c>
      <c r="B9" s="9" t="s">
        <v>12</v>
      </c>
      <c r="C9" s="7">
        <v>732</v>
      </c>
    </row>
    <row r="10" spans="1:3" x14ac:dyDescent="0.15">
      <c r="A10" s="4" t="s">
        <v>18</v>
      </c>
      <c r="B10" s="9" t="s">
        <v>15</v>
      </c>
      <c r="C10" s="7">
        <v>655</v>
      </c>
    </row>
    <row r="11" spans="1:3" x14ac:dyDescent="0.15">
      <c r="A11" s="4" t="s">
        <v>18</v>
      </c>
      <c r="B11" s="9" t="s">
        <v>45</v>
      </c>
      <c r="C11" s="7">
        <v>562</v>
      </c>
    </row>
    <row r="12" spans="1:3" x14ac:dyDescent="0.15">
      <c r="A12" s="4" t="s">
        <v>19</v>
      </c>
      <c r="B12" s="9" t="s">
        <v>6</v>
      </c>
      <c r="C12" s="7">
        <v>7050</v>
      </c>
    </row>
    <row r="13" spans="1:3" x14ac:dyDescent="0.15">
      <c r="A13" s="4" t="s">
        <v>19</v>
      </c>
      <c r="B13" s="9" t="s">
        <v>4</v>
      </c>
      <c r="C13" s="7">
        <v>5922</v>
      </c>
    </row>
    <row r="14" spans="1:3" x14ac:dyDescent="0.15">
      <c r="A14" s="4" t="s">
        <v>19</v>
      </c>
      <c r="B14" s="9" t="s">
        <v>8</v>
      </c>
      <c r="C14" s="7">
        <v>2824</v>
      </c>
    </row>
    <row r="15" spans="1:3" x14ac:dyDescent="0.15">
      <c r="A15" s="4" t="s">
        <v>19</v>
      </c>
      <c r="B15" s="9" t="s">
        <v>9</v>
      </c>
      <c r="C15" s="7">
        <v>2608</v>
      </c>
    </row>
    <row r="16" spans="1:3" x14ac:dyDescent="0.15">
      <c r="A16" s="4" t="s">
        <v>19</v>
      </c>
      <c r="B16" s="9" t="s">
        <v>16</v>
      </c>
      <c r="C16" s="7">
        <v>2419</v>
      </c>
    </row>
    <row r="17" spans="1:3" x14ac:dyDescent="0.15">
      <c r="A17" s="4" t="s">
        <v>19</v>
      </c>
      <c r="B17" s="9" t="s">
        <v>10</v>
      </c>
      <c r="C17" s="7">
        <v>1852</v>
      </c>
    </row>
    <row r="18" spans="1:3" x14ac:dyDescent="0.15">
      <c r="A18" s="4" t="s">
        <v>19</v>
      </c>
      <c r="B18" s="9" t="s">
        <v>7</v>
      </c>
      <c r="C18" s="7">
        <v>992</v>
      </c>
    </row>
    <row r="19" spans="1:3" x14ac:dyDescent="0.15">
      <c r="A19" s="4" t="s">
        <v>19</v>
      </c>
      <c r="B19" s="9" t="s">
        <v>14</v>
      </c>
      <c r="C19" s="7">
        <v>923</v>
      </c>
    </row>
    <row r="20" spans="1:3" x14ac:dyDescent="0.15">
      <c r="A20" s="4" t="s">
        <v>19</v>
      </c>
      <c r="B20" s="9" t="s">
        <v>12</v>
      </c>
      <c r="C20" s="7">
        <v>881</v>
      </c>
    </row>
    <row r="21" spans="1:3" x14ac:dyDescent="0.15">
      <c r="A21" s="4" t="s">
        <v>19</v>
      </c>
      <c r="B21" s="9" t="s">
        <v>13</v>
      </c>
      <c r="C21" s="7">
        <v>838</v>
      </c>
    </row>
    <row r="22" spans="1:3" x14ac:dyDescent="0.15">
      <c r="A22" s="4" t="s">
        <v>21</v>
      </c>
      <c r="B22" s="9" t="s">
        <v>7</v>
      </c>
      <c r="C22" s="7">
        <v>6770</v>
      </c>
    </row>
    <row r="23" spans="1:3" x14ac:dyDescent="0.15">
      <c r="A23" s="4" t="s">
        <v>21</v>
      </c>
      <c r="B23" s="9" t="s">
        <v>5</v>
      </c>
      <c r="C23" s="7">
        <v>5847</v>
      </c>
    </row>
    <row r="24" spans="1:3" x14ac:dyDescent="0.15">
      <c r="A24" s="4" t="s">
        <v>21</v>
      </c>
      <c r="B24" s="9" t="s">
        <v>4</v>
      </c>
      <c r="C24" s="7">
        <v>2326</v>
      </c>
    </row>
    <row r="25" spans="1:3" x14ac:dyDescent="0.15">
      <c r="A25" s="4" t="s">
        <v>21</v>
      </c>
      <c r="B25" s="9" t="s">
        <v>6</v>
      </c>
      <c r="C25" s="7">
        <v>1768</v>
      </c>
    </row>
    <row r="26" spans="1:3" x14ac:dyDescent="0.15">
      <c r="A26" s="4" t="s">
        <v>21</v>
      </c>
      <c r="B26" s="9" t="s">
        <v>8</v>
      </c>
      <c r="C26" s="7">
        <v>1244</v>
      </c>
    </row>
    <row r="27" spans="1:3" x14ac:dyDescent="0.15">
      <c r="A27" s="4" t="s">
        <v>21</v>
      </c>
      <c r="B27" s="9" t="s">
        <v>16</v>
      </c>
      <c r="C27" s="7">
        <v>997</v>
      </c>
    </row>
    <row r="28" spans="1:3" x14ac:dyDescent="0.15">
      <c r="A28" s="4" t="s">
        <v>21</v>
      </c>
      <c r="B28" s="9" t="s">
        <v>9</v>
      </c>
      <c r="C28" s="7">
        <v>683</v>
      </c>
    </row>
    <row r="29" spans="1:3" x14ac:dyDescent="0.15">
      <c r="A29" s="4" t="s">
        <v>21</v>
      </c>
      <c r="B29" s="9" t="s">
        <v>10</v>
      </c>
      <c r="C29" s="7">
        <v>652</v>
      </c>
    </row>
    <row r="30" spans="1:3" x14ac:dyDescent="0.15">
      <c r="A30" s="4" t="s">
        <v>21</v>
      </c>
      <c r="B30" s="9" t="s">
        <v>12</v>
      </c>
      <c r="C30" s="7">
        <v>479</v>
      </c>
    </row>
    <row r="31" spans="1:3" x14ac:dyDescent="0.15">
      <c r="A31" s="4" t="s">
        <v>21</v>
      </c>
      <c r="B31" s="9" t="s">
        <v>15</v>
      </c>
      <c r="C31" s="7">
        <v>435</v>
      </c>
    </row>
    <row r="32" spans="1:3" x14ac:dyDescent="0.15">
      <c r="A32" s="4" t="s">
        <v>22</v>
      </c>
      <c r="B32" s="9" t="s">
        <v>6</v>
      </c>
      <c r="C32" s="7">
        <v>3963</v>
      </c>
    </row>
    <row r="33" spans="1:3" x14ac:dyDescent="0.15">
      <c r="A33" s="4" t="s">
        <v>22</v>
      </c>
      <c r="B33" s="9" t="s">
        <v>4</v>
      </c>
      <c r="C33" s="7">
        <v>3494</v>
      </c>
    </row>
    <row r="34" spans="1:3" x14ac:dyDescent="0.15">
      <c r="A34" s="4" t="s">
        <v>22</v>
      </c>
      <c r="B34" s="9" t="s">
        <v>8</v>
      </c>
      <c r="C34" s="7">
        <v>1946</v>
      </c>
    </row>
    <row r="35" spans="1:3" x14ac:dyDescent="0.15">
      <c r="A35" s="4" t="s">
        <v>22</v>
      </c>
      <c r="B35" s="9" t="s">
        <v>9</v>
      </c>
      <c r="C35" s="7">
        <v>1016</v>
      </c>
    </row>
    <row r="36" spans="1:3" x14ac:dyDescent="0.15">
      <c r="A36" s="4" t="s">
        <v>22</v>
      </c>
      <c r="B36" s="9" t="s">
        <v>7</v>
      </c>
      <c r="C36" s="7">
        <v>744</v>
      </c>
    </row>
    <row r="37" spans="1:3" x14ac:dyDescent="0.15">
      <c r="A37" s="4" t="s">
        <v>22</v>
      </c>
      <c r="B37" s="9" t="s">
        <v>12</v>
      </c>
      <c r="C37" s="7">
        <v>705</v>
      </c>
    </row>
    <row r="38" spans="1:3" x14ac:dyDescent="0.15">
      <c r="A38" s="4" t="s">
        <v>22</v>
      </c>
      <c r="B38" s="9" t="s">
        <v>10</v>
      </c>
      <c r="C38" s="7">
        <v>690</v>
      </c>
    </row>
    <row r="39" spans="1:3" x14ac:dyDescent="0.15">
      <c r="A39" s="4" t="s">
        <v>22</v>
      </c>
      <c r="B39" s="9" t="s">
        <v>5</v>
      </c>
      <c r="C39" s="7">
        <v>632</v>
      </c>
    </row>
    <row r="40" spans="1:3" x14ac:dyDescent="0.15">
      <c r="A40" s="4" t="s">
        <v>22</v>
      </c>
      <c r="B40" s="9" t="s">
        <v>14</v>
      </c>
      <c r="C40" s="7">
        <v>578</v>
      </c>
    </row>
    <row r="41" spans="1:3" x14ac:dyDescent="0.15">
      <c r="A41" s="4" t="s">
        <v>22</v>
      </c>
      <c r="B41" s="9" t="s">
        <v>13</v>
      </c>
      <c r="C41" s="7">
        <v>459</v>
      </c>
    </row>
    <row r="42" spans="1:3" x14ac:dyDescent="0.15">
      <c r="A42" s="4" t="s">
        <v>23</v>
      </c>
      <c r="B42" s="9" t="s">
        <v>6</v>
      </c>
      <c r="C42" s="7">
        <v>24332</v>
      </c>
    </row>
    <row r="43" spans="1:3" x14ac:dyDescent="0.15">
      <c r="A43" s="4" t="s">
        <v>23</v>
      </c>
      <c r="B43" s="9" t="s">
        <v>4</v>
      </c>
      <c r="C43" s="7">
        <v>21828</v>
      </c>
    </row>
    <row r="44" spans="1:3" x14ac:dyDescent="0.15">
      <c r="A44" s="4" t="s">
        <v>23</v>
      </c>
      <c r="B44" s="9" t="s">
        <v>8</v>
      </c>
      <c r="C44" s="7">
        <v>10415</v>
      </c>
    </row>
    <row r="45" spans="1:3" x14ac:dyDescent="0.15">
      <c r="A45" s="4" t="s">
        <v>23</v>
      </c>
      <c r="B45" s="9" t="s">
        <v>9</v>
      </c>
      <c r="C45" s="7">
        <v>5856</v>
      </c>
    </row>
    <row r="46" spans="1:3" x14ac:dyDescent="0.15">
      <c r="A46" s="4" t="s">
        <v>23</v>
      </c>
      <c r="B46" s="9" t="s">
        <v>10</v>
      </c>
      <c r="C46" s="7">
        <v>4041</v>
      </c>
    </row>
    <row r="47" spans="1:3" x14ac:dyDescent="0.15">
      <c r="A47" s="4" t="s">
        <v>23</v>
      </c>
      <c r="B47" s="9" t="s">
        <v>12</v>
      </c>
      <c r="C47" s="7">
        <v>3387</v>
      </c>
    </row>
    <row r="48" spans="1:3" x14ac:dyDescent="0.15">
      <c r="A48" s="4" t="s">
        <v>23</v>
      </c>
      <c r="B48" s="9" t="s">
        <v>7</v>
      </c>
      <c r="C48" s="7">
        <v>2997</v>
      </c>
    </row>
    <row r="49" spans="1:3" x14ac:dyDescent="0.15">
      <c r="A49" s="4" t="s">
        <v>23</v>
      </c>
      <c r="B49" s="9" t="s">
        <v>13</v>
      </c>
      <c r="C49" s="7">
        <v>2689</v>
      </c>
    </row>
    <row r="50" spans="1:3" x14ac:dyDescent="0.15">
      <c r="A50" s="4" t="s">
        <v>23</v>
      </c>
      <c r="B50" s="9" t="s">
        <v>14</v>
      </c>
      <c r="C50" s="7">
        <v>2458</v>
      </c>
    </row>
    <row r="51" spans="1:3" x14ac:dyDescent="0.15">
      <c r="A51" s="4" t="s">
        <v>23</v>
      </c>
      <c r="B51" s="9" t="s">
        <v>15</v>
      </c>
      <c r="C51" s="7">
        <v>2337</v>
      </c>
    </row>
    <row r="52" spans="1:3" x14ac:dyDescent="0.15">
      <c r="A52" s="4" t="s">
        <v>24</v>
      </c>
      <c r="B52" s="9" t="s">
        <v>5</v>
      </c>
      <c r="C52" s="7">
        <v>11216</v>
      </c>
    </row>
    <row r="53" spans="1:3" x14ac:dyDescent="0.15">
      <c r="A53" s="4" t="s">
        <v>24</v>
      </c>
      <c r="B53" s="9" t="s">
        <v>6</v>
      </c>
      <c r="C53" s="7">
        <v>9148</v>
      </c>
    </row>
    <row r="54" spans="1:3" x14ac:dyDescent="0.15">
      <c r="A54" s="4" t="s">
        <v>24</v>
      </c>
      <c r="B54" s="9" t="s">
        <v>7</v>
      </c>
      <c r="C54" s="7">
        <v>7222</v>
      </c>
    </row>
    <row r="55" spans="1:3" x14ac:dyDescent="0.15">
      <c r="A55" s="4" t="s">
        <v>24</v>
      </c>
      <c r="B55" s="9" t="s">
        <v>4</v>
      </c>
      <c r="C55" s="7">
        <v>6997</v>
      </c>
    </row>
    <row r="56" spans="1:3" x14ac:dyDescent="0.15">
      <c r="A56" s="4" t="s">
        <v>24</v>
      </c>
      <c r="B56" s="9" t="s">
        <v>8</v>
      </c>
      <c r="C56" s="7">
        <v>6150</v>
      </c>
    </row>
    <row r="57" spans="1:3" x14ac:dyDescent="0.15">
      <c r="A57" s="4" t="s">
        <v>24</v>
      </c>
      <c r="B57" s="9" t="s">
        <v>10</v>
      </c>
      <c r="C57" s="7">
        <v>1809</v>
      </c>
    </row>
    <row r="58" spans="1:3" x14ac:dyDescent="0.15">
      <c r="A58" s="4" t="s">
        <v>24</v>
      </c>
      <c r="B58" s="9" t="s">
        <v>9</v>
      </c>
      <c r="C58" s="7">
        <v>1645</v>
      </c>
    </row>
    <row r="59" spans="1:3" x14ac:dyDescent="0.15">
      <c r="A59" s="4" t="s">
        <v>24</v>
      </c>
      <c r="B59" s="9" t="s">
        <v>11</v>
      </c>
      <c r="C59" s="7">
        <v>1631</v>
      </c>
    </row>
    <row r="60" spans="1:3" x14ac:dyDescent="0.15">
      <c r="A60" s="4" t="s">
        <v>24</v>
      </c>
      <c r="B60" s="9" t="s">
        <v>12</v>
      </c>
      <c r="C60" s="7">
        <v>1536</v>
      </c>
    </row>
    <row r="61" spans="1:3" x14ac:dyDescent="0.15">
      <c r="A61" s="4" t="s">
        <v>24</v>
      </c>
      <c r="B61" s="9" t="s">
        <v>15</v>
      </c>
      <c r="C61" s="7">
        <v>1151</v>
      </c>
    </row>
    <row r="62" spans="1:3" x14ac:dyDescent="0.15">
      <c r="A62" s="4" t="s">
        <v>25</v>
      </c>
      <c r="B62" s="9" t="s">
        <v>4</v>
      </c>
      <c r="C62" s="7">
        <v>24913</v>
      </c>
    </row>
    <row r="63" spans="1:3" x14ac:dyDescent="0.15">
      <c r="A63" s="4" t="s">
        <v>25</v>
      </c>
      <c r="B63" s="9" t="s">
        <v>8</v>
      </c>
      <c r="C63" s="7">
        <v>22803</v>
      </c>
    </row>
    <row r="64" spans="1:3" x14ac:dyDescent="0.15">
      <c r="A64" s="4" t="s">
        <v>25</v>
      </c>
      <c r="B64" s="9" t="s">
        <v>7</v>
      </c>
      <c r="C64" s="7">
        <v>18112</v>
      </c>
    </row>
    <row r="65" spans="1:3" x14ac:dyDescent="0.15">
      <c r="A65" s="4" t="s">
        <v>25</v>
      </c>
      <c r="B65" s="9" t="s">
        <v>6</v>
      </c>
      <c r="C65" s="7">
        <v>16077</v>
      </c>
    </row>
    <row r="66" spans="1:3" x14ac:dyDescent="0.15">
      <c r="A66" s="4" t="s">
        <v>25</v>
      </c>
      <c r="B66" s="9" t="s">
        <v>9</v>
      </c>
      <c r="C66" s="7">
        <v>9600</v>
      </c>
    </row>
    <row r="67" spans="1:3" x14ac:dyDescent="0.15">
      <c r="A67" s="4" t="s">
        <v>25</v>
      </c>
      <c r="B67" s="9" t="s">
        <v>15</v>
      </c>
      <c r="C67" s="7">
        <v>7784</v>
      </c>
    </row>
    <row r="68" spans="1:3" x14ac:dyDescent="0.15">
      <c r="A68" s="4" t="s">
        <v>25</v>
      </c>
      <c r="B68" s="9" t="s">
        <v>12</v>
      </c>
      <c r="C68" s="7">
        <v>6202</v>
      </c>
    </row>
    <row r="69" spans="1:3" x14ac:dyDescent="0.15">
      <c r="A69" s="4" t="s">
        <v>25</v>
      </c>
      <c r="B69" s="9" t="s">
        <v>5</v>
      </c>
      <c r="C69" s="7">
        <v>5512</v>
      </c>
    </row>
    <row r="70" spans="1:3" x14ac:dyDescent="0.15">
      <c r="A70" s="4" t="s">
        <v>25</v>
      </c>
      <c r="B70" s="9" t="s">
        <v>13</v>
      </c>
      <c r="C70" s="7">
        <v>5277</v>
      </c>
    </row>
    <row r="71" spans="1:3" x14ac:dyDescent="0.15">
      <c r="A71" s="4" t="s">
        <v>25</v>
      </c>
      <c r="B71" s="9" t="s">
        <v>16</v>
      </c>
      <c r="C71" s="7">
        <v>5018</v>
      </c>
    </row>
    <row r="72" spans="1:3" x14ac:dyDescent="0.15">
      <c r="A72" s="4" t="s">
        <v>26</v>
      </c>
      <c r="B72" s="9" t="s">
        <v>6</v>
      </c>
      <c r="C72" s="7">
        <v>6080</v>
      </c>
    </row>
    <row r="73" spans="1:3" x14ac:dyDescent="0.15">
      <c r="A73" s="4" t="s">
        <v>26</v>
      </c>
      <c r="B73" s="9" t="s">
        <v>4</v>
      </c>
      <c r="C73" s="7">
        <v>5636</v>
      </c>
    </row>
    <row r="74" spans="1:3" x14ac:dyDescent="0.15">
      <c r="A74" s="4" t="s">
        <v>26</v>
      </c>
      <c r="B74" s="9" t="s">
        <v>8</v>
      </c>
      <c r="C74" s="7">
        <v>2926</v>
      </c>
    </row>
    <row r="75" spans="1:3" x14ac:dyDescent="0.15">
      <c r="A75" s="4" t="s">
        <v>26</v>
      </c>
      <c r="B75" s="9" t="s">
        <v>10</v>
      </c>
      <c r="C75" s="7">
        <v>1622</v>
      </c>
    </row>
    <row r="76" spans="1:3" x14ac:dyDescent="0.15">
      <c r="A76" s="4" t="s">
        <v>26</v>
      </c>
      <c r="B76" s="9" t="s">
        <v>12</v>
      </c>
      <c r="C76" s="7">
        <v>1320</v>
      </c>
    </row>
    <row r="77" spans="1:3" x14ac:dyDescent="0.15">
      <c r="A77" s="4" t="s">
        <v>26</v>
      </c>
      <c r="B77" s="9" t="s">
        <v>9</v>
      </c>
      <c r="C77" s="7">
        <v>1135</v>
      </c>
    </row>
    <row r="78" spans="1:3" x14ac:dyDescent="0.15">
      <c r="A78" s="4" t="s">
        <v>26</v>
      </c>
      <c r="B78" s="9" t="s">
        <v>14</v>
      </c>
      <c r="C78" s="7">
        <v>1120</v>
      </c>
    </row>
    <row r="79" spans="1:3" x14ac:dyDescent="0.15">
      <c r="A79" s="4" t="s">
        <v>26</v>
      </c>
      <c r="B79" s="9" t="s">
        <v>15</v>
      </c>
      <c r="C79" s="7">
        <v>721</v>
      </c>
    </row>
    <row r="80" spans="1:3" x14ac:dyDescent="0.15">
      <c r="A80" s="4" t="s">
        <v>26</v>
      </c>
      <c r="B80" s="9" t="s">
        <v>13</v>
      </c>
      <c r="C80" s="7">
        <v>635</v>
      </c>
    </row>
    <row r="81" spans="1:3" x14ac:dyDescent="0.15">
      <c r="A81" s="4" t="s">
        <v>26</v>
      </c>
      <c r="B81" s="9" t="s">
        <v>17</v>
      </c>
      <c r="C81" s="7">
        <v>589</v>
      </c>
    </row>
    <row r="82" spans="1:3" x14ac:dyDescent="0.15">
      <c r="A82" s="4" t="s">
        <v>27</v>
      </c>
      <c r="B82" s="9" t="s">
        <v>6</v>
      </c>
      <c r="C82" s="7">
        <v>2562</v>
      </c>
    </row>
    <row r="83" spans="1:3" x14ac:dyDescent="0.15">
      <c r="A83" s="4" t="s">
        <v>27</v>
      </c>
      <c r="B83" s="9" t="s">
        <v>7</v>
      </c>
      <c r="C83" s="7">
        <v>2445</v>
      </c>
    </row>
    <row r="84" spans="1:3" x14ac:dyDescent="0.15">
      <c r="A84" s="4" t="s">
        <v>27</v>
      </c>
      <c r="B84" s="9" t="s">
        <v>4</v>
      </c>
      <c r="C84" s="7">
        <v>2203</v>
      </c>
    </row>
    <row r="85" spans="1:3" x14ac:dyDescent="0.15">
      <c r="A85" s="4" t="s">
        <v>27</v>
      </c>
      <c r="B85" s="9" t="s">
        <v>8</v>
      </c>
      <c r="C85" s="7">
        <v>1636</v>
      </c>
    </row>
    <row r="86" spans="1:3" x14ac:dyDescent="0.15">
      <c r="A86" s="4" t="s">
        <v>27</v>
      </c>
      <c r="B86" s="9" t="s">
        <v>9</v>
      </c>
      <c r="C86" s="7">
        <v>746</v>
      </c>
    </row>
    <row r="87" spans="1:3" x14ac:dyDescent="0.15">
      <c r="A87" s="4" t="s">
        <v>27</v>
      </c>
      <c r="B87" s="9" t="s">
        <v>10</v>
      </c>
      <c r="C87" s="7">
        <v>587</v>
      </c>
    </row>
    <row r="88" spans="1:3" x14ac:dyDescent="0.15">
      <c r="A88" s="4" t="s">
        <v>27</v>
      </c>
      <c r="B88" s="9" t="s">
        <v>12</v>
      </c>
      <c r="C88" s="7">
        <v>417</v>
      </c>
    </row>
    <row r="89" spans="1:3" x14ac:dyDescent="0.15">
      <c r="A89" s="4" t="s">
        <v>27</v>
      </c>
      <c r="B89" s="9" t="s">
        <v>13</v>
      </c>
      <c r="C89" s="7">
        <v>333</v>
      </c>
    </row>
    <row r="90" spans="1:3" x14ac:dyDescent="0.15">
      <c r="A90" s="4" t="s">
        <v>27</v>
      </c>
      <c r="B90" s="9" t="s">
        <v>14</v>
      </c>
      <c r="C90" s="7">
        <v>300</v>
      </c>
    </row>
    <row r="91" spans="1:3" x14ac:dyDescent="0.15">
      <c r="A91" s="4" t="s">
        <v>27</v>
      </c>
      <c r="B91" s="9" t="s">
        <v>45</v>
      </c>
      <c r="C91" s="7">
        <v>286</v>
      </c>
    </row>
    <row r="92" spans="1:3" x14ac:dyDescent="0.15">
      <c r="A92" s="4" t="s">
        <v>28</v>
      </c>
      <c r="B92" s="9" t="s">
        <v>7</v>
      </c>
      <c r="C92" s="7">
        <v>8883</v>
      </c>
    </row>
    <row r="93" spans="1:3" x14ac:dyDescent="0.15">
      <c r="A93" s="4" t="s">
        <v>28</v>
      </c>
      <c r="B93" s="9" t="s">
        <v>4</v>
      </c>
      <c r="C93" s="7">
        <v>6804</v>
      </c>
    </row>
    <row r="94" spans="1:3" x14ac:dyDescent="0.15">
      <c r="A94" s="4" t="s">
        <v>28</v>
      </c>
      <c r="B94" s="9" t="s">
        <v>6</v>
      </c>
      <c r="C94" s="7">
        <v>5544</v>
      </c>
    </row>
    <row r="95" spans="1:3" x14ac:dyDescent="0.15">
      <c r="A95" s="4" t="s">
        <v>28</v>
      </c>
      <c r="B95" s="9" t="s">
        <v>8</v>
      </c>
      <c r="C95" s="7">
        <v>3326</v>
      </c>
    </row>
    <row r="96" spans="1:3" x14ac:dyDescent="0.15">
      <c r="A96" s="4" t="s">
        <v>28</v>
      </c>
      <c r="B96" s="9" t="s">
        <v>10</v>
      </c>
      <c r="C96" s="7">
        <v>1284</v>
      </c>
    </row>
    <row r="97" spans="1:3" x14ac:dyDescent="0.15">
      <c r="A97" s="4" t="s">
        <v>28</v>
      </c>
      <c r="B97" s="9" t="s">
        <v>9</v>
      </c>
      <c r="C97" s="7">
        <v>1222</v>
      </c>
    </row>
    <row r="98" spans="1:3" x14ac:dyDescent="0.15">
      <c r="A98" s="4" t="s">
        <v>28</v>
      </c>
      <c r="B98" s="9" t="s">
        <v>15</v>
      </c>
      <c r="C98" s="7">
        <v>960</v>
      </c>
    </row>
    <row r="99" spans="1:3" x14ac:dyDescent="0.15">
      <c r="A99" s="4" t="s">
        <v>28</v>
      </c>
      <c r="B99" s="9" t="s">
        <v>14</v>
      </c>
      <c r="C99" s="7">
        <v>815</v>
      </c>
    </row>
    <row r="100" spans="1:3" x14ac:dyDescent="0.15">
      <c r="A100" s="4" t="s">
        <v>28</v>
      </c>
      <c r="B100" s="9" t="s">
        <v>12</v>
      </c>
      <c r="C100" s="7">
        <v>703</v>
      </c>
    </row>
    <row r="101" spans="1:3" x14ac:dyDescent="0.15">
      <c r="A101" s="4" t="s">
        <v>28</v>
      </c>
      <c r="B101" s="9" t="s">
        <v>11</v>
      </c>
      <c r="C101" s="7">
        <v>603</v>
      </c>
    </row>
    <row r="102" spans="1:3" x14ac:dyDescent="0.15">
      <c r="A102" s="4" t="s">
        <v>29</v>
      </c>
      <c r="B102" s="9" t="s">
        <v>4</v>
      </c>
      <c r="C102" s="7">
        <v>29546</v>
      </c>
    </row>
    <row r="103" spans="1:3" x14ac:dyDescent="0.15">
      <c r="A103" s="4" t="s">
        <v>29</v>
      </c>
      <c r="B103" s="9" t="s">
        <v>6</v>
      </c>
      <c r="C103" s="7">
        <v>18467</v>
      </c>
    </row>
    <row r="104" spans="1:3" x14ac:dyDescent="0.15">
      <c r="A104" s="4" t="s">
        <v>29</v>
      </c>
      <c r="B104" s="9" t="s">
        <v>8</v>
      </c>
      <c r="C104" s="7">
        <v>18453</v>
      </c>
    </row>
    <row r="105" spans="1:3" x14ac:dyDescent="0.15">
      <c r="A105" s="4" t="s">
        <v>29</v>
      </c>
      <c r="B105" s="9" t="s">
        <v>9</v>
      </c>
      <c r="C105" s="7">
        <v>6478</v>
      </c>
    </row>
    <row r="106" spans="1:3" x14ac:dyDescent="0.15">
      <c r="A106" s="4" t="s">
        <v>29</v>
      </c>
      <c r="B106" s="9" t="s">
        <v>7</v>
      </c>
      <c r="C106" s="7">
        <v>6353</v>
      </c>
    </row>
    <row r="107" spans="1:3" x14ac:dyDescent="0.15">
      <c r="A107" s="4" t="s">
        <v>29</v>
      </c>
      <c r="B107" s="9" t="s">
        <v>10</v>
      </c>
      <c r="C107" s="7">
        <v>5702</v>
      </c>
    </row>
    <row r="108" spans="1:3" x14ac:dyDescent="0.15">
      <c r="A108" s="4" t="s">
        <v>29</v>
      </c>
      <c r="B108" s="9" t="s">
        <v>12</v>
      </c>
      <c r="C108" s="7">
        <v>4347</v>
      </c>
    </row>
    <row r="109" spans="1:3" x14ac:dyDescent="0.15">
      <c r="A109" s="4" t="s">
        <v>29</v>
      </c>
      <c r="B109" s="9" t="s">
        <v>14</v>
      </c>
      <c r="C109" s="7">
        <v>3639</v>
      </c>
    </row>
    <row r="110" spans="1:3" x14ac:dyDescent="0.15">
      <c r="A110" s="4" t="s">
        <v>29</v>
      </c>
      <c r="B110" s="9" t="s">
        <v>15</v>
      </c>
      <c r="C110" s="7">
        <v>3544</v>
      </c>
    </row>
    <row r="111" spans="1:3" x14ac:dyDescent="0.15">
      <c r="A111" s="4" t="s">
        <v>29</v>
      </c>
      <c r="B111" s="9" t="s">
        <v>45</v>
      </c>
      <c r="C111" s="7">
        <v>2822</v>
      </c>
    </row>
    <row r="112" spans="1:3" x14ac:dyDescent="0.15">
      <c r="A112" s="4" t="s">
        <v>30</v>
      </c>
      <c r="B112" s="9" t="s">
        <v>6</v>
      </c>
      <c r="C112" s="7">
        <v>15816</v>
      </c>
    </row>
    <row r="113" spans="1:3" x14ac:dyDescent="0.15">
      <c r="A113" s="4" t="s">
        <v>30</v>
      </c>
      <c r="B113" s="9" t="s">
        <v>4</v>
      </c>
      <c r="C113" s="7">
        <v>14549</v>
      </c>
    </row>
    <row r="114" spans="1:3" x14ac:dyDescent="0.15">
      <c r="A114" s="4" t="s">
        <v>30</v>
      </c>
      <c r="B114" s="9" t="s">
        <v>8</v>
      </c>
      <c r="C114" s="7">
        <v>4419</v>
      </c>
    </row>
    <row r="115" spans="1:3" x14ac:dyDescent="0.15">
      <c r="A115" s="4" t="s">
        <v>30</v>
      </c>
      <c r="B115" s="9" t="s">
        <v>9</v>
      </c>
      <c r="C115" s="7">
        <v>3155</v>
      </c>
    </row>
    <row r="116" spans="1:3" x14ac:dyDescent="0.15">
      <c r="A116" s="4" t="s">
        <v>30</v>
      </c>
      <c r="B116" s="9" t="s">
        <v>10</v>
      </c>
      <c r="C116" s="7">
        <v>3137</v>
      </c>
    </row>
    <row r="117" spans="1:3" x14ac:dyDescent="0.15">
      <c r="A117" s="4" t="s">
        <v>30</v>
      </c>
      <c r="B117" s="9" t="s">
        <v>12</v>
      </c>
      <c r="C117" s="7">
        <v>1557</v>
      </c>
    </row>
    <row r="118" spans="1:3" x14ac:dyDescent="0.15">
      <c r="A118" s="4" t="s">
        <v>30</v>
      </c>
      <c r="B118" s="9" t="s">
        <v>13</v>
      </c>
      <c r="C118" s="7">
        <v>1419</v>
      </c>
    </row>
    <row r="119" spans="1:3" x14ac:dyDescent="0.15">
      <c r="A119" s="4" t="s">
        <v>30</v>
      </c>
      <c r="B119" s="9" t="s">
        <v>14</v>
      </c>
      <c r="C119" s="7">
        <v>1352</v>
      </c>
    </row>
    <row r="120" spans="1:3" x14ac:dyDescent="0.15">
      <c r="A120" s="4" t="s">
        <v>30</v>
      </c>
      <c r="B120" s="9" t="s">
        <v>45</v>
      </c>
      <c r="C120" s="7">
        <v>879</v>
      </c>
    </row>
    <row r="121" spans="1:3" x14ac:dyDescent="0.15">
      <c r="A121" s="4" t="s">
        <v>30</v>
      </c>
      <c r="B121" s="9" t="s">
        <v>11</v>
      </c>
      <c r="C121" s="7">
        <v>809</v>
      </c>
    </row>
    <row r="122" spans="1:3" x14ac:dyDescent="0.15">
      <c r="A122" s="4" t="s">
        <v>31</v>
      </c>
      <c r="B122" s="9" t="s">
        <v>4</v>
      </c>
      <c r="C122" s="7">
        <v>7482</v>
      </c>
    </row>
    <row r="123" spans="1:3" x14ac:dyDescent="0.15">
      <c r="A123" s="4" t="s">
        <v>31</v>
      </c>
      <c r="B123" s="9" t="s">
        <v>6</v>
      </c>
      <c r="C123" s="7">
        <v>7303</v>
      </c>
    </row>
    <row r="124" spans="1:3" x14ac:dyDescent="0.15">
      <c r="A124" s="4" t="s">
        <v>31</v>
      </c>
      <c r="B124" s="9" t="s">
        <v>8</v>
      </c>
      <c r="C124" s="7">
        <v>6516</v>
      </c>
    </row>
    <row r="125" spans="1:3" x14ac:dyDescent="0.15">
      <c r="A125" s="4" t="s">
        <v>31</v>
      </c>
      <c r="B125" s="9" t="s">
        <v>9</v>
      </c>
      <c r="C125" s="7">
        <v>1961</v>
      </c>
    </row>
    <row r="126" spans="1:3" x14ac:dyDescent="0.15">
      <c r="A126" s="4" t="s">
        <v>31</v>
      </c>
      <c r="B126" s="9" t="s">
        <v>10</v>
      </c>
      <c r="C126" s="7">
        <v>1904</v>
      </c>
    </row>
    <row r="127" spans="1:3" x14ac:dyDescent="0.15">
      <c r="A127" s="4" t="s">
        <v>31</v>
      </c>
      <c r="B127" s="9" t="s">
        <v>12</v>
      </c>
      <c r="C127" s="7">
        <v>1752</v>
      </c>
    </row>
    <row r="128" spans="1:3" x14ac:dyDescent="0.15">
      <c r="A128" s="4" t="s">
        <v>31</v>
      </c>
      <c r="B128" s="9" t="s">
        <v>13</v>
      </c>
      <c r="C128" s="7">
        <v>1046</v>
      </c>
    </row>
    <row r="129" spans="1:3" x14ac:dyDescent="0.15">
      <c r="A129" s="4" t="s">
        <v>31</v>
      </c>
      <c r="B129" s="9" t="s">
        <v>14</v>
      </c>
      <c r="C129" s="7">
        <v>1037</v>
      </c>
    </row>
    <row r="130" spans="1:3" x14ac:dyDescent="0.15">
      <c r="A130" s="4" t="s">
        <v>31</v>
      </c>
      <c r="B130" s="9" t="s">
        <v>45</v>
      </c>
      <c r="C130" s="7">
        <v>980</v>
      </c>
    </row>
    <row r="131" spans="1:3" x14ac:dyDescent="0.15">
      <c r="A131" s="4" t="s">
        <v>31</v>
      </c>
      <c r="B131" s="9" t="s">
        <v>15</v>
      </c>
      <c r="C131" s="7">
        <v>908</v>
      </c>
    </row>
    <row r="132" spans="1:3" x14ac:dyDescent="0.15">
      <c r="A132" s="4" t="s">
        <v>32</v>
      </c>
      <c r="B132" s="9" t="s">
        <v>4</v>
      </c>
      <c r="C132" s="7">
        <v>19390</v>
      </c>
    </row>
    <row r="133" spans="1:3" x14ac:dyDescent="0.15">
      <c r="A133" s="4" t="s">
        <v>32</v>
      </c>
      <c r="B133" s="9" t="s">
        <v>6</v>
      </c>
      <c r="C133" s="7">
        <v>16317</v>
      </c>
    </row>
    <row r="134" spans="1:3" x14ac:dyDescent="0.15">
      <c r="A134" s="4" t="s">
        <v>32</v>
      </c>
      <c r="B134" s="9" t="s">
        <v>7</v>
      </c>
      <c r="C134" s="7">
        <v>15881</v>
      </c>
    </row>
    <row r="135" spans="1:3" x14ac:dyDescent="0.15">
      <c r="A135" s="4" t="s">
        <v>32</v>
      </c>
      <c r="B135" s="9" t="s">
        <v>8</v>
      </c>
      <c r="C135" s="7">
        <v>9590</v>
      </c>
    </row>
    <row r="136" spans="1:3" x14ac:dyDescent="0.15">
      <c r="A136" s="4" t="s">
        <v>32</v>
      </c>
      <c r="B136" s="9" t="s">
        <v>16</v>
      </c>
      <c r="C136" s="7">
        <v>8992</v>
      </c>
    </row>
    <row r="137" spans="1:3" x14ac:dyDescent="0.15">
      <c r="A137" s="4" t="s">
        <v>32</v>
      </c>
      <c r="B137" s="9" t="s">
        <v>9</v>
      </c>
      <c r="C137" s="7">
        <v>5766</v>
      </c>
    </row>
    <row r="138" spans="1:3" x14ac:dyDescent="0.15">
      <c r="A138" s="4" t="s">
        <v>32</v>
      </c>
      <c r="B138" s="9" t="s">
        <v>10</v>
      </c>
      <c r="C138" s="7">
        <v>4340</v>
      </c>
    </row>
    <row r="139" spans="1:3" x14ac:dyDescent="0.15">
      <c r="A139" s="4" t="s">
        <v>32</v>
      </c>
      <c r="B139" s="9" t="s">
        <v>12</v>
      </c>
      <c r="C139" s="7">
        <v>3958</v>
      </c>
    </row>
    <row r="140" spans="1:3" x14ac:dyDescent="0.15">
      <c r="A140" s="4" t="s">
        <v>32</v>
      </c>
      <c r="B140" s="9" t="s">
        <v>45</v>
      </c>
      <c r="C140" s="7">
        <v>3173</v>
      </c>
    </row>
    <row r="141" spans="1:3" x14ac:dyDescent="0.15">
      <c r="A141" s="4" t="s">
        <v>32</v>
      </c>
      <c r="B141" s="9" t="s">
        <v>5</v>
      </c>
      <c r="C141" s="7">
        <v>2874</v>
      </c>
    </row>
    <row r="142" spans="1:3" x14ac:dyDescent="0.15">
      <c r="A142" s="4" t="s">
        <v>47</v>
      </c>
      <c r="B142" s="9" t="s">
        <v>6</v>
      </c>
      <c r="C142" s="7">
        <v>40946</v>
      </c>
    </row>
    <row r="143" spans="1:3" x14ac:dyDescent="0.15">
      <c r="A143" s="4" t="s">
        <v>47</v>
      </c>
      <c r="B143" s="9" t="s">
        <v>4</v>
      </c>
      <c r="C143" s="7">
        <v>37842</v>
      </c>
    </row>
    <row r="144" spans="1:3" x14ac:dyDescent="0.15">
      <c r="A144" s="4" t="s">
        <v>47</v>
      </c>
      <c r="B144" s="9" t="s">
        <v>8</v>
      </c>
      <c r="C144" s="7">
        <v>16076</v>
      </c>
    </row>
    <row r="145" spans="1:3" x14ac:dyDescent="0.15">
      <c r="A145" s="4" t="s">
        <v>47</v>
      </c>
      <c r="B145" s="9" t="s">
        <v>9</v>
      </c>
      <c r="C145" s="7">
        <v>12071</v>
      </c>
    </row>
    <row r="146" spans="1:3" x14ac:dyDescent="0.15">
      <c r="A146" s="4" t="s">
        <v>47</v>
      </c>
      <c r="B146" s="9" t="s">
        <v>5</v>
      </c>
      <c r="C146" s="7">
        <v>10744</v>
      </c>
    </row>
    <row r="147" spans="1:3" x14ac:dyDescent="0.15">
      <c r="A147" s="4" t="s">
        <v>47</v>
      </c>
      <c r="B147" s="9" t="s">
        <v>10</v>
      </c>
      <c r="C147" s="7">
        <v>8356</v>
      </c>
    </row>
    <row r="148" spans="1:3" x14ac:dyDescent="0.15">
      <c r="A148" s="4" t="s">
        <v>47</v>
      </c>
      <c r="B148" s="9" t="s">
        <v>12</v>
      </c>
      <c r="C148" s="7">
        <v>7187</v>
      </c>
    </row>
    <row r="149" spans="1:3" x14ac:dyDescent="0.15">
      <c r="A149" s="4" t="s">
        <v>47</v>
      </c>
      <c r="B149" s="9" t="s">
        <v>14</v>
      </c>
      <c r="C149" s="7">
        <v>5629</v>
      </c>
    </row>
    <row r="150" spans="1:3" x14ac:dyDescent="0.15">
      <c r="A150" s="4" t="s">
        <v>47</v>
      </c>
      <c r="B150" s="9" t="s">
        <v>13</v>
      </c>
      <c r="C150" s="7">
        <v>4775</v>
      </c>
    </row>
    <row r="151" spans="1:3" x14ac:dyDescent="0.15">
      <c r="A151" s="4" t="s">
        <v>47</v>
      </c>
      <c r="B151" s="9" t="s">
        <v>45</v>
      </c>
      <c r="C151" s="7">
        <v>4479</v>
      </c>
    </row>
    <row r="152" spans="1:3" x14ac:dyDescent="0.15">
      <c r="A152" s="4" t="s">
        <v>48</v>
      </c>
      <c r="B152" s="9" t="s">
        <v>7</v>
      </c>
      <c r="C152" s="7">
        <v>24564</v>
      </c>
    </row>
    <row r="153" spans="1:3" x14ac:dyDescent="0.15">
      <c r="A153" s="4" t="s">
        <v>48</v>
      </c>
      <c r="B153" s="9" t="s">
        <v>5</v>
      </c>
      <c r="C153" s="7">
        <v>21721</v>
      </c>
    </row>
    <row r="154" spans="1:3" x14ac:dyDescent="0.15">
      <c r="A154" s="4" t="s">
        <v>48</v>
      </c>
      <c r="B154" s="9" t="s">
        <v>4</v>
      </c>
      <c r="C154" s="7">
        <v>13860</v>
      </c>
    </row>
    <row r="155" spans="1:3" x14ac:dyDescent="0.15">
      <c r="A155" s="4" t="s">
        <v>48</v>
      </c>
      <c r="B155" s="9" t="s">
        <v>6</v>
      </c>
      <c r="C155" s="7">
        <v>9537</v>
      </c>
    </row>
    <row r="156" spans="1:3" x14ac:dyDescent="0.15">
      <c r="A156" s="4" t="s">
        <v>48</v>
      </c>
      <c r="B156" s="9" t="s">
        <v>8</v>
      </c>
      <c r="C156" s="7">
        <v>9478</v>
      </c>
    </row>
    <row r="157" spans="1:3" x14ac:dyDescent="0.15">
      <c r="A157" s="4" t="s">
        <v>48</v>
      </c>
      <c r="B157" s="9" t="s">
        <v>9</v>
      </c>
      <c r="C157" s="7">
        <v>2975</v>
      </c>
    </row>
    <row r="158" spans="1:3" x14ac:dyDescent="0.15">
      <c r="A158" s="4" t="s">
        <v>48</v>
      </c>
      <c r="B158" s="9" t="s">
        <v>10</v>
      </c>
      <c r="C158" s="7">
        <v>2711</v>
      </c>
    </row>
    <row r="159" spans="1:3" x14ac:dyDescent="0.15">
      <c r="A159" s="4" t="s">
        <v>48</v>
      </c>
      <c r="B159" s="9" t="s">
        <v>12</v>
      </c>
      <c r="C159" s="7">
        <v>2582</v>
      </c>
    </row>
    <row r="160" spans="1:3" x14ac:dyDescent="0.15">
      <c r="A160" s="4" t="s">
        <v>48</v>
      </c>
      <c r="B160" s="9" t="s">
        <v>45</v>
      </c>
      <c r="C160" s="7">
        <v>1711</v>
      </c>
    </row>
    <row r="161" spans="1:3" x14ac:dyDescent="0.15">
      <c r="A161" s="4" t="s">
        <v>48</v>
      </c>
      <c r="B161" s="9" t="s">
        <v>13</v>
      </c>
      <c r="C161" s="7">
        <v>1523</v>
      </c>
    </row>
    <row r="162" spans="1:3" x14ac:dyDescent="0.15">
      <c r="A162" s="4" t="s">
        <v>33</v>
      </c>
      <c r="B162" s="9" t="s">
        <v>16</v>
      </c>
      <c r="C162" s="7">
        <v>11254</v>
      </c>
    </row>
    <row r="163" spans="1:3" x14ac:dyDescent="0.15">
      <c r="A163" s="4" t="s">
        <v>33</v>
      </c>
      <c r="B163" s="9" t="s">
        <v>6</v>
      </c>
      <c r="C163" s="7">
        <v>6325</v>
      </c>
    </row>
    <row r="164" spans="1:3" x14ac:dyDescent="0.15">
      <c r="A164" s="4" t="s">
        <v>33</v>
      </c>
      <c r="B164" s="9" t="s">
        <v>4</v>
      </c>
      <c r="C164" s="7">
        <v>5589</v>
      </c>
    </row>
    <row r="165" spans="1:3" x14ac:dyDescent="0.15">
      <c r="A165" s="4" t="s">
        <v>33</v>
      </c>
      <c r="B165" s="9" t="s">
        <v>8</v>
      </c>
      <c r="C165" s="7">
        <v>3047</v>
      </c>
    </row>
    <row r="166" spans="1:3" x14ac:dyDescent="0.15">
      <c r="A166" s="4" t="s">
        <v>33</v>
      </c>
      <c r="B166" s="9" t="s">
        <v>10</v>
      </c>
      <c r="C166" s="7">
        <v>1557</v>
      </c>
    </row>
    <row r="167" spans="1:3" x14ac:dyDescent="0.15">
      <c r="A167" s="4" t="s">
        <v>33</v>
      </c>
      <c r="B167" s="9" t="s">
        <v>9</v>
      </c>
      <c r="C167" s="7">
        <v>1367</v>
      </c>
    </row>
    <row r="168" spans="1:3" x14ac:dyDescent="0.15">
      <c r="A168" s="4" t="s">
        <v>33</v>
      </c>
      <c r="B168" s="9" t="s">
        <v>13</v>
      </c>
      <c r="C168" s="7">
        <v>1180</v>
      </c>
    </row>
    <row r="169" spans="1:3" x14ac:dyDescent="0.15">
      <c r="A169" s="4" t="s">
        <v>33</v>
      </c>
      <c r="B169" s="9" t="s">
        <v>14</v>
      </c>
      <c r="C169" s="7">
        <v>870</v>
      </c>
    </row>
    <row r="170" spans="1:3" x14ac:dyDescent="0.15">
      <c r="A170" s="4" t="s">
        <v>33</v>
      </c>
      <c r="B170" s="9" t="s">
        <v>12</v>
      </c>
      <c r="C170" s="7">
        <v>834</v>
      </c>
    </row>
    <row r="171" spans="1:3" x14ac:dyDescent="0.15">
      <c r="A171" s="4" t="s">
        <v>33</v>
      </c>
      <c r="B171" s="9" t="s">
        <v>5</v>
      </c>
      <c r="C171" s="7">
        <v>784</v>
      </c>
    </row>
    <row r="172" spans="1:3" x14ac:dyDescent="0.15">
      <c r="A172" s="4" t="s">
        <v>34</v>
      </c>
      <c r="B172" s="9" t="s">
        <v>4</v>
      </c>
      <c r="C172" s="7">
        <v>3908</v>
      </c>
    </row>
    <row r="173" spans="1:3" x14ac:dyDescent="0.15">
      <c r="A173" s="4" t="s">
        <v>34</v>
      </c>
      <c r="B173" s="9" t="s">
        <v>6</v>
      </c>
      <c r="C173" s="7">
        <v>2830</v>
      </c>
    </row>
    <row r="174" spans="1:3" x14ac:dyDescent="0.15">
      <c r="A174" s="4" t="s">
        <v>34</v>
      </c>
      <c r="B174" s="9" t="s">
        <v>8</v>
      </c>
      <c r="C174" s="7">
        <v>2140</v>
      </c>
    </row>
    <row r="175" spans="1:3" x14ac:dyDescent="0.15">
      <c r="A175" s="4" t="s">
        <v>34</v>
      </c>
      <c r="B175" s="9" t="s">
        <v>7</v>
      </c>
      <c r="C175" s="7">
        <v>1199</v>
      </c>
    </row>
    <row r="176" spans="1:3" x14ac:dyDescent="0.15">
      <c r="A176" s="4" t="s">
        <v>34</v>
      </c>
      <c r="B176" s="9" t="s">
        <v>12</v>
      </c>
      <c r="C176" s="7">
        <v>898</v>
      </c>
    </row>
    <row r="177" spans="1:3" x14ac:dyDescent="0.15">
      <c r="A177" s="4" t="s">
        <v>34</v>
      </c>
      <c r="B177" s="9" t="s">
        <v>10</v>
      </c>
      <c r="C177" s="7">
        <v>787</v>
      </c>
    </row>
    <row r="178" spans="1:3" x14ac:dyDescent="0.15">
      <c r="A178" s="4" t="s">
        <v>34</v>
      </c>
      <c r="B178" s="9" t="s">
        <v>45</v>
      </c>
      <c r="C178" s="7">
        <v>773</v>
      </c>
    </row>
    <row r="179" spans="1:3" x14ac:dyDescent="0.15">
      <c r="A179" s="4" t="s">
        <v>34</v>
      </c>
      <c r="B179" s="9" t="s">
        <v>9</v>
      </c>
      <c r="C179" s="7">
        <v>724</v>
      </c>
    </row>
    <row r="180" spans="1:3" x14ac:dyDescent="0.15">
      <c r="A180" s="4" t="s">
        <v>34</v>
      </c>
      <c r="B180" s="9" t="s">
        <v>13</v>
      </c>
      <c r="C180" s="7">
        <v>566</v>
      </c>
    </row>
    <row r="181" spans="1:3" x14ac:dyDescent="0.15">
      <c r="A181" s="4" t="s">
        <v>34</v>
      </c>
      <c r="B181" s="9" t="s">
        <v>16</v>
      </c>
      <c r="C181" s="7">
        <v>461</v>
      </c>
    </row>
    <row r="182" spans="1:3" x14ac:dyDescent="0.15">
      <c r="A182" s="4" t="s">
        <v>49</v>
      </c>
      <c r="B182" s="9" t="s">
        <v>6</v>
      </c>
      <c r="C182" s="7">
        <v>11534</v>
      </c>
    </row>
    <row r="183" spans="1:3" x14ac:dyDescent="0.15">
      <c r="A183" s="4" t="s">
        <v>49</v>
      </c>
      <c r="B183" s="9" t="s">
        <v>4</v>
      </c>
      <c r="C183" s="7">
        <v>8403</v>
      </c>
    </row>
    <row r="184" spans="1:3" x14ac:dyDescent="0.15">
      <c r="A184" s="4" t="s">
        <v>49</v>
      </c>
      <c r="B184" s="9" t="s">
        <v>9</v>
      </c>
      <c r="C184" s="7">
        <v>2487</v>
      </c>
    </row>
    <row r="185" spans="1:3" x14ac:dyDescent="0.15">
      <c r="A185" s="4" t="s">
        <v>49</v>
      </c>
      <c r="B185" s="9" t="s">
        <v>8</v>
      </c>
      <c r="C185" s="7">
        <v>2177</v>
      </c>
    </row>
    <row r="186" spans="1:3" x14ac:dyDescent="0.15">
      <c r="A186" s="4" t="s">
        <v>49</v>
      </c>
      <c r="B186" s="9" t="s">
        <v>10</v>
      </c>
      <c r="C186" s="7">
        <v>1404</v>
      </c>
    </row>
    <row r="187" spans="1:3" x14ac:dyDescent="0.15">
      <c r="A187" s="4" t="s">
        <v>49</v>
      </c>
      <c r="B187" s="9" t="s">
        <v>12</v>
      </c>
      <c r="C187" s="7">
        <v>1226</v>
      </c>
    </row>
    <row r="188" spans="1:3" x14ac:dyDescent="0.15">
      <c r="A188" s="4" t="s">
        <v>49</v>
      </c>
      <c r="B188" s="9" t="s">
        <v>13</v>
      </c>
      <c r="C188" s="7">
        <v>945</v>
      </c>
    </row>
    <row r="189" spans="1:3" x14ac:dyDescent="0.15">
      <c r="A189" s="4" t="s">
        <v>49</v>
      </c>
      <c r="B189" s="9" t="s">
        <v>14</v>
      </c>
      <c r="C189" s="7">
        <v>892</v>
      </c>
    </row>
    <row r="190" spans="1:3" x14ac:dyDescent="0.15">
      <c r="A190" s="4" t="s">
        <v>49</v>
      </c>
      <c r="B190" s="9" t="s">
        <v>20</v>
      </c>
      <c r="C190" s="7">
        <v>750</v>
      </c>
    </row>
    <row r="191" spans="1:3" x14ac:dyDescent="0.15">
      <c r="A191" s="4" t="s">
        <v>49</v>
      </c>
      <c r="B191" s="9" t="s">
        <v>15</v>
      </c>
      <c r="C191" s="7">
        <v>649</v>
      </c>
    </row>
    <row r="192" spans="1:3" x14ac:dyDescent="0.15">
      <c r="A192" s="4" t="s">
        <v>35</v>
      </c>
      <c r="B192" s="9" t="s">
        <v>4</v>
      </c>
      <c r="C192" s="7">
        <v>10552</v>
      </c>
    </row>
    <row r="193" spans="1:3" x14ac:dyDescent="0.15">
      <c r="A193" s="4" t="s">
        <v>35</v>
      </c>
      <c r="B193" s="9" t="s">
        <v>6</v>
      </c>
      <c r="C193" s="7">
        <v>7766</v>
      </c>
    </row>
    <row r="194" spans="1:3" x14ac:dyDescent="0.15">
      <c r="A194" s="4" t="s">
        <v>35</v>
      </c>
      <c r="B194" s="9" t="s">
        <v>7</v>
      </c>
      <c r="C194" s="7">
        <v>5098</v>
      </c>
    </row>
    <row r="195" spans="1:3" x14ac:dyDescent="0.15">
      <c r="A195" s="4" t="s">
        <v>35</v>
      </c>
      <c r="B195" s="9" t="s">
        <v>8</v>
      </c>
      <c r="C195" s="7">
        <v>4575</v>
      </c>
    </row>
    <row r="196" spans="1:3" x14ac:dyDescent="0.15">
      <c r="A196" s="4" t="s">
        <v>35</v>
      </c>
      <c r="B196" s="9" t="s">
        <v>9</v>
      </c>
      <c r="C196" s="7">
        <v>2644</v>
      </c>
    </row>
    <row r="197" spans="1:3" x14ac:dyDescent="0.15">
      <c r="A197" s="4" t="s">
        <v>35</v>
      </c>
      <c r="B197" s="9" t="s">
        <v>10</v>
      </c>
      <c r="C197" s="7">
        <v>1462</v>
      </c>
    </row>
    <row r="198" spans="1:3" x14ac:dyDescent="0.15">
      <c r="A198" s="4" t="s">
        <v>35</v>
      </c>
      <c r="B198" s="9" t="s">
        <v>13</v>
      </c>
      <c r="C198" s="7">
        <v>1373</v>
      </c>
    </row>
    <row r="199" spans="1:3" x14ac:dyDescent="0.15">
      <c r="A199" s="4" t="s">
        <v>35</v>
      </c>
      <c r="B199" s="9" t="s">
        <v>12</v>
      </c>
      <c r="C199" s="7">
        <v>1275</v>
      </c>
    </row>
    <row r="200" spans="1:3" x14ac:dyDescent="0.15">
      <c r="A200" s="4" t="s">
        <v>35</v>
      </c>
      <c r="B200" s="9" t="s">
        <v>14</v>
      </c>
      <c r="C200" s="7">
        <v>1218</v>
      </c>
    </row>
    <row r="201" spans="1:3" x14ac:dyDescent="0.15">
      <c r="A201" s="4" t="s">
        <v>35</v>
      </c>
      <c r="B201" s="9" t="s">
        <v>45</v>
      </c>
      <c r="C201" s="7">
        <v>900</v>
      </c>
    </row>
    <row r="202" spans="1:3" x14ac:dyDescent="0.15">
      <c r="A202" s="4" t="s">
        <v>36</v>
      </c>
      <c r="B202" s="9" t="s">
        <v>4</v>
      </c>
      <c r="C202" s="7">
        <v>21759</v>
      </c>
    </row>
    <row r="203" spans="1:3" x14ac:dyDescent="0.15">
      <c r="A203" s="4" t="s">
        <v>36</v>
      </c>
      <c r="B203" s="9" t="s">
        <v>6</v>
      </c>
      <c r="C203" s="7">
        <v>20625</v>
      </c>
    </row>
    <row r="204" spans="1:3" x14ac:dyDescent="0.15">
      <c r="A204" s="4" t="s">
        <v>36</v>
      </c>
      <c r="B204" s="9" t="s">
        <v>7</v>
      </c>
      <c r="C204" s="7">
        <v>11081</v>
      </c>
    </row>
    <row r="205" spans="1:3" x14ac:dyDescent="0.15">
      <c r="A205" s="4" t="s">
        <v>36</v>
      </c>
      <c r="B205" s="9" t="s">
        <v>8</v>
      </c>
      <c r="C205" s="7">
        <v>9725</v>
      </c>
    </row>
    <row r="206" spans="1:3" x14ac:dyDescent="0.15">
      <c r="A206" s="4" t="s">
        <v>36</v>
      </c>
      <c r="B206" s="9" t="s">
        <v>9</v>
      </c>
      <c r="C206" s="7">
        <v>4667</v>
      </c>
    </row>
    <row r="207" spans="1:3" x14ac:dyDescent="0.15">
      <c r="A207" s="4" t="s">
        <v>36</v>
      </c>
      <c r="B207" s="9" t="s">
        <v>10</v>
      </c>
      <c r="C207" s="7">
        <v>4089</v>
      </c>
    </row>
    <row r="208" spans="1:3" x14ac:dyDescent="0.15">
      <c r="A208" s="4" t="s">
        <v>36</v>
      </c>
      <c r="B208" s="9" t="s">
        <v>12</v>
      </c>
      <c r="C208" s="7">
        <v>2887</v>
      </c>
    </row>
    <row r="209" spans="1:3" x14ac:dyDescent="0.15">
      <c r="A209" s="4" t="s">
        <v>36</v>
      </c>
      <c r="B209" s="9" t="s">
        <v>13</v>
      </c>
      <c r="C209" s="7">
        <v>2722</v>
      </c>
    </row>
    <row r="210" spans="1:3" x14ac:dyDescent="0.15">
      <c r="A210" s="4" t="s">
        <v>36</v>
      </c>
      <c r="B210" s="9" t="s">
        <v>14</v>
      </c>
      <c r="C210" s="7">
        <v>2396</v>
      </c>
    </row>
    <row r="211" spans="1:3" x14ac:dyDescent="0.15">
      <c r="A211" s="4" t="s">
        <v>36</v>
      </c>
      <c r="B211" s="9" t="s">
        <v>45</v>
      </c>
      <c r="C211" s="7">
        <v>2163</v>
      </c>
    </row>
    <row r="212" spans="1:3" x14ac:dyDescent="0.15">
      <c r="A212" s="4" t="s">
        <v>50</v>
      </c>
      <c r="B212" s="9" t="s">
        <v>4</v>
      </c>
      <c r="C212" s="7">
        <v>8095</v>
      </c>
    </row>
    <row r="213" spans="1:3" x14ac:dyDescent="0.15">
      <c r="A213" s="4" t="s">
        <v>50</v>
      </c>
      <c r="B213" s="9" t="s">
        <v>6</v>
      </c>
      <c r="C213" s="7">
        <v>6444</v>
      </c>
    </row>
    <row r="214" spans="1:3" x14ac:dyDescent="0.15">
      <c r="A214" s="4" t="s">
        <v>50</v>
      </c>
      <c r="B214" s="9" t="s">
        <v>7</v>
      </c>
      <c r="C214" s="7">
        <v>4240</v>
      </c>
    </row>
    <row r="215" spans="1:3" x14ac:dyDescent="0.15">
      <c r="A215" s="4" t="s">
        <v>50</v>
      </c>
      <c r="B215" s="9" t="s">
        <v>8</v>
      </c>
      <c r="C215" s="7">
        <v>3930</v>
      </c>
    </row>
    <row r="216" spans="1:3" x14ac:dyDescent="0.15">
      <c r="A216" s="4" t="s">
        <v>50</v>
      </c>
      <c r="B216" s="9" t="s">
        <v>9</v>
      </c>
      <c r="C216" s="7">
        <v>3127</v>
      </c>
    </row>
    <row r="217" spans="1:3" x14ac:dyDescent="0.15">
      <c r="A217" s="4" t="s">
        <v>50</v>
      </c>
      <c r="B217" s="9" t="s">
        <v>5</v>
      </c>
      <c r="C217" s="7">
        <v>2087</v>
      </c>
    </row>
    <row r="218" spans="1:3" x14ac:dyDescent="0.15">
      <c r="A218" s="4" t="s">
        <v>50</v>
      </c>
      <c r="B218" s="9" t="s">
        <v>14</v>
      </c>
      <c r="C218" s="7">
        <v>1769</v>
      </c>
    </row>
    <row r="219" spans="1:3" x14ac:dyDescent="0.15">
      <c r="A219" s="4" t="s">
        <v>50</v>
      </c>
      <c r="B219" s="9" t="s">
        <v>10</v>
      </c>
      <c r="C219" s="7">
        <v>1693</v>
      </c>
    </row>
    <row r="220" spans="1:3" x14ac:dyDescent="0.15">
      <c r="A220" s="4" t="s">
        <v>50</v>
      </c>
      <c r="B220" s="9" t="s">
        <v>17</v>
      </c>
      <c r="C220" s="7">
        <v>1130</v>
      </c>
    </row>
    <row r="221" spans="1:3" x14ac:dyDescent="0.15">
      <c r="A221" s="4" t="s">
        <v>50</v>
      </c>
      <c r="B221" s="9" t="s">
        <v>15</v>
      </c>
      <c r="C221" s="7">
        <v>1027</v>
      </c>
    </row>
    <row r="222" spans="1:3" x14ac:dyDescent="0.15">
      <c r="A222" s="4" t="s">
        <v>37</v>
      </c>
      <c r="B222" s="9" t="s">
        <v>4</v>
      </c>
      <c r="C222" s="7">
        <v>5496</v>
      </c>
    </row>
    <row r="223" spans="1:3" x14ac:dyDescent="0.15">
      <c r="A223" s="4" t="s">
        <v>37</v>
      </c>
      <c r="B223" s="9" t="s">
        <v>6</v>
      </c>
      <c r="C223" s="7">
        <v>5465</v>
      </c>
    </row>
    <row r="224" spans="1:3" x14ac:dyDescent="0.15">
      <c r="A224" s="4" t="s">
        <v>37</v>
      </c>
      <c r="B224" s="9" t="s">
        <v>8</v>
      </c>
      <c r="C224" s="7">
        <v>3892</v>
      </c>
    </row>
    <row r="225" spans="1:3" x14ac:dyDescent="0.15">
      <c r="A225" s="4" t="s">
        <v>37</v>
      </c>
      <c r="B225" s="9" t="s">
        <v>7</v>
      </c>
      <c r="C225" s="7">
        <v>2352</v>
      </c>
    </row>
    <row r="226" spans="1:3" x14ac:dyDescent="0.15">
      <c r="A226" s="4" t="s">
        <v>37</v>
      </c>
      <c r="B226" s="9" t="s">
        <v>9</v>
      </c>
      <c r="C226" s="7">
        <v>1866</v>
      </c>
    </row>
    <row r="227" spans="1:3" x14ac:dyDescent="0.15">
      <c r="A227" s="4" t="s">
        <v>37</v>
      </c>
      <c r="B227" s="9" t="s">
        <v>10</v>
      </c>
      <c r="C227" s="7">
        <v>1443</v>
      </c>
    </row>
    <row r="228" spans="1:3" x14ac:dyDescent="0.15">
      <c r="A228" s="4" t="s">
        <v>37</v>
      </c>
      <c r="B228" s="9" t="s">
        <v>14</v>
      </c>
      <c r="C228" s="7">
        <v>1057</v>
      </c>
    </row>
    <row r="229" spans="1:3" x14ac:dyDescent="0.15">
      <c r="A229" s="4" t="s">
        <v>37</v>
      </c>
      <c r="B229" s="9" t="s">
        <v>12</v>
      </c>
      <c r="C229" s="7">
        <v>856</v>
      </c>
    </row>
    <row r="230" spans="1:3" x14ac:dyDescent="0.15">
      <c r="A230" s="4" t="s">
        <v>37</v>
      </c>
      <c r="B230" s="9" t="s">
        <v>13</v>
      </c>
      <c r="C230" s="7">
        <v>732</v>
      </c>
    </row>
    <row r="231" spans="1:3" x14ac:dyDescent="0.15">
      <c r="A231" s="4" t="s">
        <v>37</v>
      </c>
      <c r="B231" s="9" t="s">
        <v>15</v>
      </c>
      <c r="C231" s="7">
        <v>683</v>
      </c>
    </row>
    <row r="232" spans="1:3" x14ac:dyDescent="0.15">
      <c r="A232" s="4" t="s">
        <v>51</v>
      </c>
      <c r="B232" s="9" t="s">
        <v>6</v>
      </c>
      <c r="C232" s="7">
        <v>8851</v>
      </c>
    </row>
    <row r="233" spans="1:3" x14ac:dyDescent="0.15">
      <c r="A233" s="4" t="s">
        <v>51</v>
      </c>
      <c r="B233" s="9" t="s">
        <v>4</v>
      </c>
      <c r="C233" s="7">
        <v>7136</v>
      </c>
    </row>
    <row r="234" spans="1:3" x14ac:dyDescent="0.15">
      <c r="A234" s="4" t="s">
        <v>51</v>
      </c>
      <c r="B234" s="9" t="s">
        <v>8</v>
      </c>
      <c r="C234" s="7">
        <v>4463</v>
      </c>
    </row>
    <row r="235" spans="1:3" x14ac:dyDescent="0.15">
      <c r="A235" s="4" t="s">
        <v>51</v>
      </c>
      <c r="B235" s="9" t="s">
        <v>9</v>
      </c>
      <c r="C235" s="7">
        <v>2693</v>
      </c>
    </row>
    <row r="236" spans="1:3" x14ac:dyDescent="0.15">
      <c r="A236" s="4" t="s">
        <v>51</v>
      </c>
      <c r="B236" s="9" t="s">
        <v>10</v>
      </c>
      <c r="C236" s="7">
        <v>1659</v>
      </c>
    </row>
    <row r="237" spans="1:3" x14ac:dyDescent="0.15">
      <c r="A237" s="4" t="s">
        <v>51</v>
      </c>
      <c r="B237" s="9" t="s">
        <v>12</v>
      </c>
      <c r="C237" s="7">
        <v>1160</v>
      </c>
    </row>
    <row r="238" spans="1:3" x14ac:dyDescent="0.15">
      <c r="A238" s="4" t="s">
        <v>51</v>
      </c>
      <c r="B238" s="9" t="s">
        <v>11</v>
      </c>
      <c r="C238" s="7">
        <v>1142</v>
      </c>
    </row>
    <row r="239" spans="1:3" x14ac:dyDescent="0.15">
      <c r="A239" s="4" t="s">
        <v>51</v>
      </c>
      <c r="B239" s="9" t="s">
        <v>7</v>
      </c>
      <c r="C239" s="7">
        <v>1042</v>
      </c>
    </row>
    <row r="240" spans="1:3" x14ac:dyDescent="0.15">
      <c r="A240" s="4" t="s">
        <v>51</v>
      </c>
      <c r="B240" s="9" t="s">
        <v>14</v>
      </c>
      <c r="C240" s="7">
        <v>1021</v>
      </c>
    </row>
    <row r="241" spans="1:3" x14ac:dyDescent="0.15">
      <c r="A241" s="4" t="s">
        <v>51</v>
      </c>
      <c r="B241" s="9" t="s">
        <v>5</v>
      </c>
      <c r="C241" s="7">
        <v>781</v>
      </c>
    </row>
    <row r="242" spans="1:3" x14ac:dyDescent="0.15">
      <c r="A242" s="4" t="s">
        <v>38</v>
      </c>
      <c r="B242" s="9" t="s">
        <v>4</v>
      </c>
      <c r="C242" s="7">
        <v>7667</v>
      </c>
    </row>
    <row r="243" spans="1:3" x14ac:dyDescent="0.15">
      <c r="A243" s="4" t="s">
        <v>38</v>
      </c>
      <c r="B243" s="9" t="s">
        <v>8</v>
      </c>
      <c r="C243" s="7">
        <v>5841</v>
      </c>
    </row>
    <row r="244" spans="1:3" x14ac:dyDescent="0.15">
      <c r="A244" s="4" t="s">
        <v>38</v>
      </c>
      <c r="B244" s="9" t="s">
        <v>6</v>
      </c>
      <c r="C244" s="7">
        <v>5177</v>
      </c>
    </row>
    <row r="245" spans="1:3" x14ac:dyDescent="0.15">
      <c r="A245" s="4" t="s">
        <v>38</v>
      </c>
      <c r="B245" s="9" t="s">
        <v>9</v>
      </c>
      <c r="C245" s="7">
        <v>2297</v>
      </c>
    </row>
    <row r="246" spans="1:3" x14ac:dyDescent="0.15">
      <c r="A246" s="4" t="s">
        <v>38</v>
      </c>
      <c r="B246" s="9" t="s">
        <v>10</v>
      </c>
      <c r="C246" s="7">
        <v>2024</v>
      </c>
    </row>
    <row r="247" spans="1:3" x14ac:dyDescent="0.15">
      <c r="A247" s="4" t="s">
        <v>38</v>
      </c>
      <c r="B247" s="9" t="s">
        <v>12</v>
      </c>
      <c r="C247" s="7">
        <v>1338</v>
      </c>
    </row>
    <row r="248" spans="1:3" x14ac:dyDescent="0.15">
      <c r="A248" s="4" t="s">
        <v>38</v>
      </c>
      <c r="B248" s="9" t="s">
        <v>15</v>
      </c>
      <c r="C248" s="7">
        <v>1312</v>
      </c>
    </row>
    <row r="249" spans="1:3" x14ac:dyDescent="0.15">
      <c r="A249" s="4" t="s">
        <v>38</v>
      </c>
      <c r="B249" s="9" t="s">
        <v>7</v>
      </c>
      <c r="C249" s="7">
        <v>1198</v>
      </c>
    </row>
    <row r="250" spans="1:3" x14ac:dyDescent="0.15">
      <c r="A250" s="4" t="s">
        <v>38</v>
      </c>
      <c r="B250" s="9" t="s">
        <v>45</v>
      </c>
      <c r="C250" s="7">
        <v>1149</v>
      </c>
    </row>
    <row r="251" spans="1:3" x14ac:dyDescent="0.15">
      <c r="A251" s="4" t="s">
        <v>38</v>
      </c>
      <c r="B251" s="9" t="s">
        <v>14</v>
      </c>
      <c r="C251" s="7">
        <v>1016</v>
      </c>
    </row>
    <row r="252" spans="1:3" x14ac:dyDescent="0.15">
      <c r="A252" s="4" t="s">
        <v>39</v>
      </c>
      <c r="B252" s="9" t="s">
        <v>7</v>
      </c>
      <c r="C252" s="7">
        <v>15765</v>
      </c>
    </row>
    <row r="253" spans="1:3" x14ac:dyDescent="0.15">
      <c r="A253" s="4" t="s">
        <v>39</v>
      </c>
      <c r="B253" s="9" t="s">
        <v>5</v>
      </c>
      <c r="C253" s="7">
        <v>14306</v>
      </c>
    </row>
    <row r="254" spans="1:3" x14ac:dyDescent="0.15">
      <c r="A254" s="4" t="s">
        <v>39</v>
      </c>
      <c r="B254" s="9" t="s">
        <v>4</v>
      </c>
      <c r="C254" s="7">
        <v>7520</v>
      </c>
    </row>
    <row r="255" spans="1:3" x14ac:dyDescent="0.15">
      <c r="A255" s="4" t="s">
        <v>39</v>
      </c>
      <c r="B255" s="9" t="s">
        <v>8</v>
      </c>
      <c r="C255" s="7">
        <v>5278</v>
      </c>
    </row>
    <row r="256" spans="1:3" x14ac:dyDescent="0.15">
      <c r="A256" s="4" t="s">
        <v>39</v>
      </c>
      <c r="B256" s="9" t="s">
        <v>6</v>
      </c>
      <c r="C256" s="7">
        <v>5205</v>
      </c>
    </row>
    <row r="257" spans="1:3" x14ac:dyDescent="0.15">
      <c r="A257" s="4" t="s">
        <v>39</v>
      </c>
      <c r="B257" s="9" t="s">
        <v>9</v>
      </c>
      <c r="C257" s="7">
        <v>1806</v>
      </c>
    </row>
    <row r="258" spans="1:3" x14ac:dyDescent="0.15">
      <c r="A258" s="4" t="s">
        <v>39</v>
      </c>
      <c r="B258" s="9" t="s">
        <v>10</v>
      </c>
      <c r="C258" s="7">
        <v>1649</v>
      </c>
    </row>
    <row r="259" spans="1:3" x14ac:dyDescent="0.15">
      <c r="A259" s="4" t="s">
        <v>39</v>
      </c>
      <c r="B259" s="9" t="s">
        <v>12</v>
      </c>
      <c r="C259" s="7">
        <v>1551</v>
      </c>
    </row>
    <row r="260" spans="1:3" x14ac:dyDescent="0.15">
      <c r="A260" s="4" t="s">
        <v>39</v>
      </c>
      <c r="B260" s="9" t="s">
        <v>15</v>
      </c>
      <c r="C260" s="7">
        <v>1227</v>
      </c>
    </row>
    <row r="261" spans="1:3" x14ac:dyDescent="0.15">
      <c r="A261" s="4" t="s">
        <v>39</v>
      </c>
      <c r="B261" s="9" t="s">
        <v>11</v>
      </c>
      <c r="C261" s="7">
        <v>1068</v>
      </c>
    </row>
    <row r="262" spans="1:3" x14ac:dyDescent="0.15">
      <c r="A262" s="4" t="s">
        <v>40</v>
      </c>
      <c r="B262" s="9" t="s">
        <v>5</v>
      </c>
      <c r="C262" s="7">
        <v>25448</v>
      </c>
    </row>
    <row r="263" spans="1:3" x14ac:dyDescent="0.15">
      <c r="A263" s="4" t="s">
        <v>40</v>
      </c>
      <c r="B263" s="9" t="s">
        <v>7</v>
      </c>
      <c r="C263" s="7">
        <v>15479</v>
      </c>
    </row>
    <row r="264" spans="1:3" x14ac:dyDescent="0.15">
      <c r="A264" s="4" t="s">
        <v>40</v>
      </c>
      <c r="B264" s="9" t="s">
        <v>4</v>
      </c>
      <c r="C264" s="7">
        <v>15426</v>
      </c>
    </row>
    <row r="265" spans="1:3" x14ac:dyDescent="0.15">
      <c r="A265" s="4" t="s">
        <v>40</v>
      </c>
      <c r="B265" s="9" t="s">
        <v>6</v>
      </c>
      <c r="C265" s="7">
        <v>10359</v>
      </c>
    </row>
    <row r="266" spans="1:3" x14ac:dyDescent="0.15">
      <c r="A266" s="4" t="s">
        <v>40</v>
      </c>
      <c r="B266" s="9" t="s">
        <v>16</v>
      </c>
      <c r="C266" s="7">
        <v>9337</v>
      </c>
    </row>
    <row r="267" spans="1:3" x14ac:dyDescent="0.15">
      <c r="A267" s="4" t="s">
        <v>40</v>
      </c>
      <c r="B267" s="9" t="s">
        <v>8</v>
      </c>
      <c r="C267" s="7">
        <v>7440</v>
      </c>
    </row>
    <row r="268" spans="1:3" x14ac:dyDescent="0.15">
      <c r="A268" s="4" t="s">
        <v>40</v>
      </c>
      <c r="B268" s="9" t="s">
        <v>12</v>
      </c>
      <c r="C268" s="7">
        <v>3201</v>
      </c>
    </row>
    <row r="269" spans="1:3" x14ac:dyDescent="0.15">
      <c r="A269" s="4" t="s">
        <v>40</v>
      </c>
      <c r="B269" s="9" t="s">
        <v>10</v>
      </c>
      <c r="C269" s="7">
        <v>2548</v>
      </c>
    </row>
    <row r="270" spans="1:3" x14ac:dyDescent="0.15">
      <c r="A270" s="4" t="s">
        <v>40</v>
      </c>
      <c r="B270" s="9" t="s">
        <v>14</v>
      </c>
      <c r="C270" s="7">
        <v>2251</v>
      </c>
    </row>
    <row r="271" spans="1:3" x14ac:dyDescent="0.15">
      <c r="A271" s="4" t="s">
        <v>40</v>
      </c>
      <c r="B271" s="9" t="s">
        <v>15</v>
      </c>
      <c r="C271" s="7">
        <v>2101</v>
      </c>
    </row>
    <row r="272" spans="1:3" x14ac:dyDescent="0.15">
      <c r="A272" s="4" t="s">
        <v>41</v>
      </c>
      <c r="B272" s="9" t="s">
        <v>4</v>
      </c>
      <c r="C272" s="7">
        <v>9247</v>
      </c>
    </row>
    <row r="273" spans="1:3" x14ac:dyDescent="0.15">
      <c r="A273" s="4" t="s">
        <v>41</v>
      </c>
      <c r="B273" s="9" t="s">
        <v>6</v>
      </c>
      <c r="C273" s="7">
        <v>8533</v>
      </c>
    </row>
    <row r="274" spans="1:3" x14ac:dyDescent="0.15">
      <c r="A274" s="4" t="s">
        <v>41</v>
      </c>
      <c r="B274" s="9" t="s">
        <v>8</v>
      </c>
      <c r="C274" s="7">
        <v>4707</v>
      </c>
    </row>
    <row r="275" spans="1:3" x14ac:dyDescent="0.15">
      <c r="A275" s="4" t="s">
        <v>41</v>
      </c>
      <c r="B275" s="9" t="s">
        <v>9</v>
      </c>
      <c r="C275" s="7">
        <v>3009</v>
      </c>
    </row>
    <row r="276" spans="1:3" x14ac:dyDescent="0.15">
      <c r="A276" s="4" t="s">
        <v>41</v>
      </c>
      <c r="B276" s="9" t="s">
        <v>14</v>
      </c>
      <c r="C276" s="7">
        <v>2524</v>
      </c>
    </row>
    <row r="277" spans="1:3" x14ac:dyDescent="0.15">
      <c r="A277" s="4" t="s">
        <v>41</v>
      </c>
      <c r="B277" s="9" t="s">
        <v>12</v>
      </c>
      <c r="C277" s="7">
        <v>2299</v>
      </c>
    </row>
    <row r="278" spans="1:3" x14ac:dyDescent="0.15">
      <c r="A278" s="4" t="s">
        <v>41</v>
      </c>
      <c r="B278" s="9" t="s">
        <v>10</v>
      </c>
      <c r="C278" s="7">
        <v>2180</v>
      </c>
    </row>
    <row r="279" spans="1:3" x14ac:dyDescent="0.15">
      <c r="A279" s="4" t="s">
        <v>41</v>
      </c>
      <c r="B279" s="9" t="s">
        <v>7</v>
      </c>
      <c r="C279" s="7">
        <v>1823</v>
      </c>
    </row>
    <row r="280" spans="1:3" x14ac:dyDescent="0.15">
      <c r="A280" s="4" t="s">
        <v>41</v>
      </c>
      <c r="B280" s="9" t="s">
        <v>15</v>
      </c>
      <c r="C280" s="7">
        <v>1823</v>
      </c>
    </row>
    <row r="281" spans="1:3" x14ac:dyDescent="0.15">
      <c r="A281" s="4" t="s">
        <v>41</v>
      </c>
      <c r="B281" s="9" t="s">
        <v>13</v>
      </c>
      <c r="C281" s="7">
        <v>1147</v>
      </c>
    </row>
    <row r="282" spans="1:3" x14ac:dyDescent="0.15">
      <c r="A282" s="4" t="s">
        <v>42</v>
      </c>
      <c r="B282" s="9" t="s">
        <v>16</v>
      </c>
      <c r="C282" s="7">
        <v>13616</v>
      </c>
    </row>
    <row r="283" spans="1:3" x14ac:dyDescent="0.15">
      <c r="A283" s="4" t="s">
        <v>42</v>
      </c>
      <c r="B283" s="9" t="s">
        <v>4</v>
      </c>
      <c r="C283" s="7">
        <v>6846</v>
      </c>
    </row>
    <row r="284" spans="1:3" x14ac:dyDescent="0.15">
      <c r="A284" s="4" t="s">
        <v>42</v>
      </c>
      <c r="B284" s="9" t="s">
        <v>6</v>
      </c>
      <c r="C284" s="7">
        <v>4096</v>
      </c>
    </row>
    <row r="285" spans="1:3" x14ac:dyDescent="0.15">
      <c r="A285" s="4" t="s">
        <v>42</v>
      </c>
      <c r="B285" s="9" t="s">
        <v>8</v>
      </c>
      <c r="C285" s="7">
        <v>3169</v>
      </c>
    </row>
    <row r="286" spans="1:3" x14ac:dyDescent="0.15">
      <c r="A286" s="4" t="s">
        <v>42</v>
      </c>
      <c r="B286" s="9" t="s">
        <v>10</v>
      </c>
      <c r="C286" s="7">
        <v>1374</v>
      </c>
    </row>
    <row r="287" spans="1:3" x14ac:dyDescent="0.15">
      <c r="A287" s="4" t="s">
        <v>42</v>
      </c>
      <c r="B287" s="9" t="s">
        <v>9</v>
      </c>
      <c r="C287" s="7">
        <v>1244</v>
      </c>
    </row>
    <row r="288" spans="1:3" x14ac:dyDescent="0.15">
      <c r="A288" s="4" t="s">
        <v>42</v>
      </c>
      <c r="B288" s="9" t="s">
        <v>11</v>
      </c>
      <c r="C288" s="7">
        <v>857</v>
      </c>
    </row>
    <row r="289" spans="1:3" x14ac:dyDescent="0.15">
      <c r="A289" s="4" t="s">
        <v>42</v>
      </c>
      <c r="B289" s="9" t="s">
        <v>12</v>
      </c>
      <c r="C289" s="7">
        <v>848</v>
      </c>
    </row>
    <row r="290" spans="1:3" x14ac:dyDescent="0.15">
      <c r="A290" s="4" t="s">
        <v>42</v>
      </c>
      <c r="B290" s="9" t="s">
        <v>14</v>
      </c>
      <c r="C290" s="7">
        <v>756</v>
      </c>
    </row>
    <row r="291" spans="1:3" x14ac:dyDescent="0.15">
      <c r="A291" s="4" t="s">
        <v>42</v>
      </c>
      <c r="B291" s="9" t="s">
        <v>13</v>
      </c>
      <c r="C291" s="7">
        <v>727</v>
      </c>
    </row>
    <row r="292" spans="1:3" x14ac:dyDescent="0.15">
      <c r="A292" s="4" t="s">
        <v>43</v>
      </c>
      <c r="B292" s="9" t="s">
        <v>4</v>
      </c>
      <c r="C292" s="7">
        <v>22826</v>
      </c>
    </row>
    <row r="293" spans="1:3" x14ac:dyDescent="0.15">
      <c r="A293" s="4" t="s">
        <v>43</v>
      </c>
      <c r="B293" s="9" t="s">
        <v>6</v>
      </c>
      <c r="C293" s="7">
        <v>20759</v>
      </c>
    </row>
    <row r="294" spans="1:3" x14ac:dyDescent="0.15">
      <c r="A294" s="4" t="s">
        <v>43</v>
      </c>
      <c r="B294" s="9" t="s">
        <v>8</v>
      </c>
      <c r="C294" s="7">
        <v>12825</v>
      </c>
    </row>
    <row r="295" spans="1:3" x14ac:dyDescent="0.15">
      <c r="A295" s="4" t="s">
        <v>43</v>
      </c>
      <c r="B295" s="9" t="s">
        <v>7</v>
      </c>
      <c r="C295" s="7">
        <v>6410</v>
      </c>
    </row>
    <row r="296" spans="1:3" x14ac:dyDescent="0.15">
      <c r="A296" s="4" t="s">
        <v>43</v>
      </c>
      <c r="B296" s="9" t="s">
        <v>9</v>
      </c>
      <c r="C296" s="7">
        <v>4720</v>
      </c>
    </row>
    <row r="297" spans="1:3" x14ac:dyDescent="0.15">
      <c r="A297" s="4" t="s">
        <v>43</v>
      </c>
      <c r="B297" s="9" t="s">
        <v>12</v>
      </c>
      <c r="C297" s="7">
        <v>4504</v>
      </c>
    </row>
    <row r="298" spans="1:3" x14ac:dyDescent="0.15">
      <c r="A298" s="4" t="s">
        <v>43</v>
      </c>
      <c r="B298" s="9" t="s">
        <v>14</v>
      </c>
      <c r="C298" s="7">
        <v>4388</v>
      </c>
    </row>
    <row r="299" spans="1:3" x14ac:dyDescent="0.15">
      <c r="A299" s="4" t="s">
        <v>43</v>
      </c>
      <c r="B299" s="9" t="s">
        <v>10</v>
      </c>
      <c r="C299" s="7">
        <v>3982</v>
      </c>
    </row>
    <row r="300" spans="1:3" x14ac:dyDescent="0.15">
      <c r="A300" s="4" t="s">
        <v>43</v>
      </c>
      <c r="B300" s="9" t="s">
        <v>5</v>
      </c>
      <c r="C300" s="7">
        <v>3278</v>
      </c>
    </row>
    <row r="301" spans="1:3" x14ac:dyDescent="0.15">
      <c r="A301" s="4" t="s">
        <v>43</v>
      </c>
      <c r="B301" s="9" t="s">
        <v>45</v>
      </c>
      <c r="C301" s="7">
        <v>2911</v>
      </c>
    </row>
    <row r="302" spans="1:3" x14ac:dyDescent="0.15">
      <c r="A302" s="4" t="s">
        <v>52</v>
      </c>
      <c r="B302" s="9" t="s">
        <v>4</v>
      </c>
      <c r="C302" s="7">
        <v>8954</v>
      </c>
    </row>
    <row r="303" spans="1:3" x14ac:dyDescent="0.15">
      <c r="A303" s="4" t="s">
        <v>52</v>
      </c>
      <c r="B303" s="9" t="s">
        <v>6</v>
      </c>
      <c r="C303" s="7">
        <v>5120</v>
      </c>
    </row>
    <row r="304" spans="1:3" x14ac:dyDescent="0.15">
      <c r="A304" s="4" t="s">
        <v>52</v>
      </c>
      <c r="B304" s="9" t="s">
        <v>8</v>
      </c>
      <c r="C304" s="7">
        <v>4890</v>
      </c>
    </row>
    <row r="305" spans="1:3" x14ac:dyDescent="0.15">
      <c r="A305" s="4" t="s">
        <v>52</v>
      </c>
      <c r="B305" s="9" t="s">
        <v>9</v>
      </c>
      <c r="C305" s="7">
        <v>1989</v>
      </c>
    </row>
    <row r="306" spans="1:3" x14ac:dyDescent="0.15">
      <c r="A306" s="4" t="s">
        <v>52</v>
      </c>
      <c r="B306" s="9" t="s">
        <v>12</v>
      </c>
      <c r="C306" s="7">
        <v>1885</v>
      </c>
    </row>
    <row r="307" spans="1:3" x14ac:dyDescent="0.15">
      <c r="A307" s="4" t="s">
        <v>52</v>
      </c>
      <c r="B307" s="9" t="s">
        <v>7</v>
      </c>
      <c r="C307" s="7">
        <v>1748</v>
      </c>
    </row>
    <row r="308" spans="1:3" x14ac:dyDescent="0.15">
      <c r="A308" s="4" t="s">
        <v>52</v>
      </c>
      <c r="B308" s="9" t="s">
        <v>14</v>
      </c>
      <c r="C308" s="7">
        <v>1575</v>
      </c>
    </row>
    <row r="309" spans="1:3" x14ac:dyDescent="0.15">
      <c r="A309" s="4" t="s">
        <v>52</v>
      </c>
      <c r="B309" s="9" t="s">
        <v>5</v>
      </c>
      <c r="C309" s="7">
        <v>1421</v>
      </c>
    </row>
    <row r="310" spans="1:3" x14ac:dyDescent="0.15">
      <c r="A310" s="4" t="s">
        <v>52</v>
      </c>
      <c r="B310" s="9" t="s">
        <v>15</v>
      </c>
      <c r="C310" s="7">
        <v>1370</v>
      </c>
    </row>
    <row r="311" spans="1:3" x14ac:dyDescent="0.15">
      <c r="A311" s="4" t="s">
        <v>52</v>
      </c>
      <c r="B311" s="9" t="s">
        <v>10</v>
      </c>
      <c r="C311" s="7">
        <v>1020</v>
      </c>
    </row>
    <row r="312" spans="1:3" x14ac:dyDescent="0.15">
      <c r="A312" s="4" t="s">
        <v>44</v>
      </c>
      <c r="B312" s="9" t="s">
        <v>4</v>
      </c>
      <c r="C312" s="7">
        <v>5861</v>
      </c>
    </row>
    <row r="313" spans="1:3" x14ac:dyDescent="0.15">
      <c r="A313" s="4" t="s">
        <v>44</v>
      </c>
      <c r="B313" s="9" t="s">
        <v>6</v>
      </c>
      <c r="C313" s="7">
        <v>5204</v>
      </c>
    </row>
    <row r="314" spans="1:3" x14ac:dyDescent="0.15">
      <c r="A314" s="4" t="s">
        <v>44</v>
      </c>
      <c r="B314" s="9" t="s">
        <v>8</v>
      </c>
      <c r="C314" s="7">
        <v>3400</v>
      </c>
    </row>
    <row r="315" spans="1:3" x14ac:dyDescent="0.15">
      <c r="A315" s="4" t="s">
        <v>44</v>
      </c>
      <c r="B315" s="9" t="s">
        <v>10</v>
      </c>
      <c r="C315" s="7">
        <v>1292</v>
      </c>
    </row>
    <row r="316" spans="1:3" x14ac:dyDescent="0.15">
      <c r="A316" s="4" t="s">
        <v>44</v>
      </c>
      <c r="B316" s="9" t="s">
        <v>12</v>
      </c>
      <c r="C316" s="7">
        <v>873</v>
      </c>
    </row>
    <row r="317" spans="1:3" x14ac:dyDescent="0.15">
      <c r="A317" s="4" t="s">
        <v>44</v>
      </c>
      <c r="B317" s="9" t="s">
        <v>7</v>
      </c>
      <c r="C317" s="7">
        <v>792</v>
      </c>
    </row>
    <row r="318" spans="1:3" x14ac:dyDescent="0.15">
      <c r="A318" s="4" t="s">
        <v>44</v>
      </c>
      <c r="B318" s="9" t="s">
        <v>46</v>
      </c>
      <c r="C318" s="7">
        <v>688</v>
      </c>
    </row>
    <row r="319" spans="1:3" x14ac:dyDescent="0.15">
      <c r="A319" s="4" t="s">
        <v>44</v>
      </c>
      <c r="B319" s="9" t="s">
        <v>45</v>
      </c>
      <c r="C319" s="7">
        <v>645</v>
      </c>
    </row>
    <row r="320" spans="1:3" x14ac:dyDescent="0.15">
      <c r="A320" s="4" t="s">
        <v>44</v>
      </c>
      <c r="B320" s="9" t="s">
        <v>15</v>
      </c>
      <c r="C320" s="7">
        <v>541</v>
      </c>
    </row>
    <row r="321" spans="1:3" x14ac:dyDescent="0.15">
      <c r="A321" s="4" t="s">
        <v>44</v>
      </c>
      <c r="B321" s="9" t="s">
        <v>9</v>
      </c>
      <c r="C321" s="7">
        <v>512</v>
      </c>
    </row>
    <row r="322" spans="1:3" x14ac:dyDescent="0.15">
      <c r="A322" s="5" t="s">
        <v>1</v>
      </c>
      <c r="B322" s="8" t="s">
        <v>4</v>
      </c>
      <c r="C322" s="6">
        <v>362717</v>
      </c>
    </row>
    <row r="323" spans="1:3" x14ac:dyDescent="0.15">
      <c r="A323" s="5" t="s">
        <v>1</v>
      </c>
      <c r="B323" s="8" t="s">
        <v>6</v>
      </c>
      <c r="C323" s="6">
        <v>323226</v>
      </c>
    </row>
    <row r="324" spans="1:3" x14ac:dyDescent="0.15">
      <c r="A324" s="5" t="s">
        <v>1</v>
      </c>
      <c r="B324" s="8" t="s">
        <v>8</v>
      </c>
      <c r="C324" s="6">
        <v>202074</v>
      </c>
    </row>
    <row r="325" spans="1:3" x14ac:dyDescent="0.15">
      <c r="A325" s="5" t="s">
        <v>1</v>
      </c>
      <c r="B325" s="8" t="s">
        <v>7</v>
      </c>
      <c r="C325" s="6">
        <v>169701</v>
      </c>
    </row>
    <row r="326" spans="1:3" x14ac:dyDescent="0.15">
      <c r="A326" s="5" t="s">
        <v>1</v>
      </c>
      <c r="B326" s="8" t="s">
        <v>5</v>
      </c>
      <c r="C326" s="6">
        <v>119953</v>
      </c>
    </row>
    <row r="327" spans="1:3" x14ac:dyDescent="0.15">
      <c r="A327" s="5" t="s">
        <v>1</v>
      </c>
      <c r="B327" s="8" t="s">
        <v>9</v>
      </c>
      <c r="C327" s="6">
        <v>95055</v>
      </c>
    </row>
    <row r="328" spans="1:3" x14ac:dyDescent="0.15">
      <c r="A328" s="5" t="s">
        <v>1</v>
      </c>
      <c r="B328" s="8" t="s">
        <v>10</v>
      </c>
      <c r="C328" s="6">
        <v>74817</v>
      </c>
    </row>
    <row r="329" spans="1:3" x14ac:dyDescent="0.15">
      <c r="A329" s="5" t="s">
        <v>1</v>
      </c>
      <c r="B329" s="8" t="s">
        <v>12</v>
      </c>
      <c r="C329" s="6">
        <v>64280</v>
      </c>
    </row>
    <row r="330" spans="1:3" x14ac:dyDescent="0.15">
      <c r="A330" s="5" t="s">
        <v>1</v>
      </c>
      <c r="B330" s="8" t="s">
        <v>16</v>
      </c>
      <c r="C330" s="6">
        <v>60638</v>
      </c>
    </row>
    <row r="331" spans="1:3" x14ac:dyDescent="0.15">
      <c r="A331" s="5" t="s">
        <v>1</v>
      </c>
      <c r="B331" s="8" t="s">
        <v>14</v>
      </c>
      <c r="C331" s="6">
        <v>51139</v>
      </c>
    </row>
  </sheetData>
  <sortState xmlns:xlrd2="http://schemas.microsoft.com/office/spreadsheetml/2017/richdata2" ref="A2:D331">
    <sortCondition ref="A2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Concentrado!B72</f>
        <v>161 Parto único espontáneo</v>
      </c>
      <c r="B2" s="11">
        <f>SUMIFS(Concentrado!$C$2:C331,Concentrado!$B$2:$B331,"="&amp;$A2,Concentrado!$A$2:$A331, "=Coahuila")</f>
        <v>6080</v>
      </c>
    </row>
    <row r="3" spans="1:2" ht="30" x14ac:dyDescent="0.2">
      <c r="A3" s="13" t="str">
        <f>Concentrado!B73</f>
        <v>160 Causas obstétricas directas, excepto aborto y parto único espontáneo (solo morbilidad)</v>
      </c>
      <c r="B3" s="11">
        <f>SUMIFS(Concentrado!$C$2:C332,Concentrado!$B$2:$B332,"="&amp;$A3,Concentrado!$A$2:$A332, "=Coahuila")</f>
        <v>5636</v>
      </c>
    </row>
    <row r="4" spans="1:2" ht="30" x14ac:dyDescent="0.2">
      <c r="A4" s="13" t="str">
        <f>Concentrado!B74</f>
        <v>166 Traumatismos, envenenamientos y algunas otras consecuencias de causas externas</v>
      </c>
      <c r="B4" s="11">
        <f>SUMIFS(Concentrado!$C$2:C333,Concentrado!$B$2:$B333,"="&amp;$A4,Concentrado!$A$2:$A333, "=Coahuila")</f>
        <v>2926</v>
      </c>
    </row>
    <row r="5" spans="1:2" x14ac:dyDescent="0.2">
      <c r="A5" s="13" t="str">
        <f>Concentrado!B75</f>
        <v>159 Aborto (solo morbilidad)</v>
      </c>
      <c r="B5" s="11">
        <f>SUMIFS(Concentrado!$C$2:C334,Concentrado!$B$2:$B334,"="&amp;$A5,Concentrado!$A$2:$A334, "=Coahuila")</f>
        <v>1622</v>
      </c>
    </row>
    <row r="6" spans="1:2" x14ac:dyDescent="0.2">
      <c r="A6" s="13" t="str">
        <f>Concentrado!B76</f>
        <v>126 Colelitiasis y colecistitis</v>
      </c>
      <c r="B6" s="11">
        <f>SUMIFS(Concentrado!$C$2:C335,Concentrado!$B$2:$B335,"="&amp;$A6,Concentrado!$A$2:$A335, "=Coahuila")</f>
        <v>1320</v>
      </c>
    </row>
    <row r="7" spans="1:2" x14ac:dyDescent="0.2">
      <c r="A7" s="13" t="str">
        <f>Concentrado!B77</f>
        <v>163 Ciertas afecciones originadas en el período perinatal</v>
      </c>
      <c r="B7" s="11">
        <f>SUMIFS(Concentrado!$C$2:C336,Concentrado!$B$2:$B336,"="&amp;$A7,Concentrado!$A$2:$A336, "=Coahuila")</f>
        <v>1135</v>
      </c>
    </row>
    <row r="8" spans="1:2" x14ac:dyDescent="0.2">
      <c r="A8" s="13" t="str">
        <f>Concentrado!B78</f>
        <v>061 Diabetes mellitus</v>
      </c>
      <c r="B8" s="11">
        <f>SUMIFS(Concentrado!$C$2:C337,Concentrado!$B$2:$B337,"="&amp;$A8,Concentrado!$A$2:$A337, "=Coahuila")</f>
        <v>1120</v>
      </c>
    </row>
    <row r="9" spans="1:2" x14ac:dyDescent="0.2">
      <c r="A9" s="13" t="str">
        <f>Concentrado!B79</f>
        <v>097 Enfermedades del corazón</v>
      </c>
      <c r="B9" s="11">
        <f>SUMIFS(Concentrado!$C$2:C338,Concentrado!$B$2:$B338,"="&amp;$A9,Concentrado!$A$2:$A338, "=Coahuila")</f>
        <v>721</v>
      </c>
    </row>
    <row r="10" spans="1:2" x14ac:dyDescent="0.2">
      <c r="A10" s="13" t="str">
        <f>Concentrado!B80</f>
        <v>119 Apendicitis</v>
      </c>
      <c r="B10" s="11">
        <f>SUMIFS(Concentrado!$C$2:C339,Concentrado!$B$2:$B339,"="&amp;$A10,Concentrado!$A$2:$A339, "=Coahuila")</f>
        <v>635</v>
      </c>
    </row>
    <row r="11" spans="1:2" x14ac:dyDescent="0.2">
      <c r="A11" s="13" t="str">
        <f>Concentrado!B81</f>
        <v>162 Causas obstétricas indirectas</v>
      </c>
      <c r="B11" s="11">
        <f>SUMIFS(Concentrado!$C$2:C340,Concentrado!$B$2:$B340,"="&amp;$A11,Concentrado!$A$2:$A340, "=Coahuila")</f>
        <v>589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Concentrado!B82</f>
        <v>161 Parto único espontáneo</v>
      </c>
      <c r="B2" s="11">
        <f>SUMIFS(Concentrado!$C$2:C331,Concentrado!$B$2:$B331,"="&amp;$A2,Concentrado!$A$2:$A331, "=Colima")</f>
        <v>2562</v>
      </c>
    </row>
    <row r="3" spans="1:2" x14ac:dyDescent="0.2">
      <c r="A3" s="13" t="str">
        <f>Concentrado!B83</f>
        <v>049 Tumores malignos</v>
      </c>
      <c r="B3" s="11">
        <f>SUMIFS(Concentrado!$C$2:C332,Concentrado!$B$2:$B332,"="&amp;$A3,Concentrado!$A$2:$A332, "=Colima")</f>
        <v>2445</v>
      </c>
    </row>
    <row r="4" spans="1:2" ht="30" x14ac:dyDescent="0.2">
      <c r="A4" s="13" t="str">
        <f>Concentrado!B84</f>
        <v>160 Causas obstétricas directas, excepto aborto y parto único espontáneo (solo morbilidad)</v>
      </c>
      <c r="B4" s="11">
        <f>SUMIFS(Concentrado!$C$2:C333,Concentrado!$B$2:$B333,"="&amp;$A4,Concentrado!$A$2:$A333, "=Colima")</f>
        <v>2203</v>
      </c>
    </row>
    <row r="5" spans="1:2" ht="30" x14ac:dyDescent="0.2">
      <c r="A5" s="13" t="str">
        <f>Concentrado!B85</f>
        <v>166 Traumatismos, envenenamientos y algunas otras consecuencias de causas externas</v>
      </c>
      <c r="B5" s="11">
        <f>SUMIFS(Concentrado!$C$2:C334,Concentrado!$B$2:$B334,"="&amp;$A5,Concentrado!$A$2:$A334, "=Colima")</f>
        <v>1636</v>
      </c>
    </row>
    <row r="6" spans="1:2" x14ac:dyDescent="0.2">
      <c r="A6" s="13" t="str">
        <f>Concentrado!B86</f>
        <v>163 Ciertas afecciones originadas en el período perinatal</v>
      </c>
      <c r="B6" s="11">
        <f>SUMIFS(Concentrado!$C$2:C335,Concentrado!$B$2:$B335,"="&amp;$A6,Concentrado!$A$2:$A335, "=Colima")</f>
        <v>746</v>
      </c>
    </row>
    <row r="7" spans="1:2" x14ac:dyDescent="0.2">
      <c r="A7" s="13" t="str">
        <f>Concentrado!B87</f>
        <v>159 Aborto (solo morbilidad)</v>
      </c>
      <c r="B7" s="11">
        <f>SUMIFS(Concentrado!$C$2:C336,Concentrado!$B$2:$B336,"="&amp;$A7,Concentrado!$A$2:$A336, "=Colima")</f>
        <v>587</v>
      </c>
    </row>
    <row r="8" spans="1:2" x14ac:dyDescent="0.2">
      <c r="A8" s="13" t="str">
        <f>Concentrado!B88</f>
        <v>126 Colelitiasis y colecistitis</v>
      </c>
      <c r="B8" s="11">
        <f>SUMIFS(Concentrado!$C$2:C337,Concentrado!$B$2:$B337,"="&amp;$A8,Concentrado!$A$2:$A337, "=Colima")</f>
        <v>417</v>
      </c>
    </row>
    <row r="9" spans="1:2" x14ac:dyDescent="0.2">
      <c r="A9" s="13" t="str">
        <f>Concentrado!B89</f>
        <v>119 Apendicitis</v>
      </c>
      <c r="B9" s="11">
        <f>SUMIFS(Concentrado!$C$2:C338,Concentrado!$B$2:$B338,"="&amp;$A9,Concentrado!$A$2:$A338, "=Colima")</f>
        <v>333</v>
      </c>
    </row>
    <row r="10" spans="1:2" x14ac:dyDescent="0.2">
      <c r="A10" s="13" t="str">
        <f>Concentrado!B90</f>
        <v>061 Diabetes mellitus</v>
      </c>
      <c r="B10" s="11">
        <f>SUMIFS(Concentrado!$C$2:C339,Concentrado!$B$2:$B339,"="&amp;$A10,Concentrado!$A$2:$A339, "=Colima")</f>
        <v>300</v>
      </c>
    </row>
    <row r="11" spans="1:2" x14ac:dyDescent="0.2">
      <c r="A11" s="13" t="str">
        <f>Concentrado!B91</f>
        <v>120 Hernia de la cavidad abdominal</v>
      </c>
      <c r="B11" s="11">
        <f>SUMIFS(Concentrado!$C$2:C340,Concentrado!$B$2:$B340,"="&amp;$A11,Concentrado!$A$2:$A340, "=Colima")</f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Concentrado!B92</f>
        <v>049 Tumores malignos</v>
      </c>
      <c r="B2" s="11">
        <f>SUMIFS(Concentrado!$C$2:C331,Concentrado!$B$2:$B331,"="&amp;$A2,Concentrado!$A$2:$A331, "=Durango")</f>
        <v>8883</v>
      </c>
    </row>
    <row r="3" spans="1:2" ht="30" x14ac:dyDescent="0.2">
      <c r="A3" s="13" t="str">
        <f>Concentrado!B93</f>
        <v>160 Causas obstétricas directas, excepto aborto y parto único espontáneo (solo morbilidad)</v>
      </c>
      <c r="B3" s="11">
        <f>SUMIFS(Concentrado!$C$2:C332,Concentrado!$B$2:$B332,"="&amp;$A3,Concentrado!$A$2:$A332, "=Durango")</f>
        <v>6804</v>
      </c>
    </row>
    <row r="4" spans="1:2" x14ac:dyDescent="0.2">
      <c r="A4" s="13" t="str">
        <f>Concentrado!B94</f>
        <v>161 Parto único espontáneo</v>
      </c>
      <c r="B4" s="11">
        <f>SUMIFS(Concentrado!$C$2:C333,Concentrado!$B$2:$B333,"="&amp;$A4,Concentrado!$A$2:$A333, "=Durango")</f>
        <v>5544</v>
      </c>
    </row>
    <row r="5" spans="1:2" ht="30" x14ac:dyDescent="0.2">
      <c r="A5" s="13" t="str">
        <f>Concentrado!B95</f>
        <v>166 Traumatismos, envenenamientos y algunas otras consecuencias de causas externas</v>
      </c>
      <c r="B5" s="11">
        <f>SUMIFS(Concentrado!$C$2:C334,Concentrado!$B$2:$B334,"="&amp;$A5,Concentrado!$A$2:$A334, "=Durango")</f>
        <v>3326</v>
      </c>
    </row>
    <row r="6" spans="1:2" x14ac:dyDescent="0.2">
      <c r="A6" s="13" t="str">
        <f>Concentrado!B96</f>
        <v>159 Aborto (solo morbilidad)</v>
      </c>
      <c r="B6" s="11">
        <f>SUMIFS(Concentrado!$C$2:C335,Concentrado!$B$2:$B335,"="&amp;$A6,Concentrado!$A$2:$A335, "=Durango")</f>
        <v>1284</v>
      </c>
    </row>
    <row r="7" spans="1:2" x14ac:dyDescent="0.2">
      <c r="A7" s="13" t="str">
        <f>Concentrado!B97</f>
        <v>163 Ciertas afecciones originadas en el período perinatal</v>
      </c>
      <c r="B7" s="11">
        <f>SUMIFS(Concentrado!$C$2:C336,Concentrado!$B$2:$B336,"="&amp;$A7,Concentrado!$A$2:$A336, "=Durango")</f>
        <v>1222</v>
      </c>
    </row>
    <row r="8" spans="1:2" x14ac:dyDescent="0.2">
      <c r="A8" s="13" t="str">
        <f>Concentrado!B98</f>
        <v>097 Enfermedades del corazón</v>
      </c>
      <c r="B8" s="11">
        <f>SUMIFS(Concentrado!$C$2:C337,Concentrado!$B$2:$B337,"="&amp;$A8,Concentrado!$A$2:$A337, "=Durango")</f>
        <v>960</v>
      </c>
    </row>
    <row r="9" spans="1:2" x14ac:dyDescent="0.2">
      <c r="A9" s="13" t="str">
        <f>Concentrado!B99</f>
        <v>061 Diabetes mellitus</v>
      </c>
      <c r="B9" s="11">
        <f>SUMIFS(Concentrado!$C$2:C338,Concentrado!$B$2:$B338,"="&amp;$A9,Concentrado!$A$2:$A338, "=Durango")</f>
        <v>815</v>
      </c>
    </row>
    <row r="10" spans="1:2" x14ac:dyDescent="0.2">
      <c r="A10" s="13" t="str">
        <f>Concentrado!B100</f>
        <v>126 Colelitiasis y colecistitis</v>
      </c>
      <c r="B10" s="11">
        <f>SUMIFS(Concentrado!$C$2:C339,Concentrado!$B$2:$B339,"="&amp;$A10,Concentrado!$A$2:$A339, "=Durango")</f>
        <v>703</v>
      </c>
    </row>
    <row r="11" spans="1:2" x14ac:dyDescent="0.2">
      <c r="A11" s="13" t="str">
        <f>Concentrado!B101</f>
        <v>105 Neumonía e influenza</v>
      </c>
      <c r="B11" s="11">
        <f>SUMIFS(Concentrado!$C$2:C340,Concentrado!$B$2:$B340,"="&amp;$A11,Concentrado!$A$2:$A340, "=Durango")</f>
        <v>603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Concentrado!B102</f>
        <v>160 Causas obstétricas directas, excepto aborto y parto único espontáneo (solo morbilidad)</v>
      </c>
      <c r="B2" s="11">
        <f>SUMIFS(Concentrado!$C$2:C331,Concentrado!$B$2:$B331,"="&amp;$A2,Concentrado!$A$2:$A331, "=Guanajuato")</f>
        <v>29546</v>
      </c>
    </row>
    <row r="3" spans="1:2" x14ac:dyDescent="0.2">
      <c r="A3" s="13" t="str">
        <f>Concentrado!B103</f>
        <v>161 Parto único espontáneo</v>
      </c>
      <c r="B3" s="11">
        <f>SUMIFS(Concentrado!$C$2:C332,Concentrado!$B$2:$B332,"="&amp;$A3,Concentrado!$A$2:$A332, "=Guanajuato")</f>
        <v>18467</v>
      </c>
    </row>
    <row r="4" spans="1:2" ht="30" x14ac:dyDescent="0.2">
      <c r="A4" s="13" t="str">
        <f>Concentrado!B104</f>
        <v>166 Traumatismos, envenenamientos y algunas otras consecuencias de causas externas</v>
      </c>
      <c r="B4" s="11">
        <f>SUMIFS(Concentrado!$C$2:C333,Concentrado!$B$2:$B333,"="&amp;$A4,Concentrado!$A$2:$A333, "=Guanajuato")</f>
        <v>18453</v>
      </c>
    </row>
    <row r="5" spans="1:2" x14ac:dyDescent="0.2">
      <c r="A5" s="13" t="str">
        <f>Concentrado!B105</f>
        <v>163 Ciertas afecciones originadas en el período perinatal</v>
      </c>
      <c r="B5" s="11">
        <f>SUMIFS(Concentrado!$C$2:C334,Concentrado!$B$2:$B334,"="&amp;$A5,Concentrado!$A$2:$A334, "=Guanajuato")</f>
        <v>6478</v>
      </c>
    </row>
    <row r="6" spans="1:2" x14ac:dyDescent="0.2">
      <c r="A6" s="13" t="str">
        <f>Concentrado!B106</f>
        <v>049 Tumores malignos</v>
      </c>
      <c r="B6" s="11">
        <f>SUMIFS(Concentrado!$C$2:C335,Concentrado!$B$2:$B335,"="&amp;$A6,Concentrado!$A$2:$A335, "=Guanajuato")</f>
        <v>6353</v>
      </c>
    </row>
    <row r="7" spans="1:2" x14ac:dyDescent="0.2">
      <c r="A7" s="13" t="str">
        <f>Concentrado!B107</f>
        <v>159 Aborto (solo morbilidad)</v>
      </c>
      <c r="B7" s="11">
        <f>SUMIFS(Concentrado!$C$2:C336,Concentrado!$B$2:$B336,"="&amp;$A7,Concentrado!$A$2:$A336, "=Guanajuato")</f>
        <v>5702</v>
      </c>
    </row>
    <row r="8" spans="1:2" x14ac:dyDescent="0.2">
      <c r="A8" s="13" t="str">
        <f>Concentrado!B108</f>
        <v>126 Colelitiasis y colecistitis</v>
      </c>
      <c r="B8" s="11">
        <f>SUMIFS(Concentrado!$C$2:C337,Concentrado!$B$2:$B337,"="&amp;$A8,Concentrado!$A$2:$A337, "=Guanajuato")</f>
        <v>4347</v>
      </c>
    </row>
    <row r="9" spans="1:2" x14ac:dyDescent="0.2">
      <c r="A9" s="13" t="str">
        <f>Concentrado!B109</f>
        <v>061 Diabetes mellitus</v>
      </c>
      <c r="B9" s="11">
        <f>SUMIFS(Concentrado!$C$2:C338,Concentrado!$B$2:$B338,"="&amp;$A9,Concentrado!$A$2:$A338, "=Guanajuato")</f>
        <v>3639</v>
      </c>
    </row>
    <row r="10" spans="1:2" x14ac:dyDescent="0.2">
      <c r="A10" s="13" t="str">
        <f>Concentrado!B110</f>
        <v>097 Enfermedades del corazón</v>
      </c>
      <c r="B10" s="11">
        <f>SUMIFS(Concentrado!$C$2:C339,Concentrado!$B$2:$B339,"="&amp;$A10,Concentrado!$A$2:$A339, "=Guanajuato")</f>
        <v>3544</v>
      </c>
    </row>
    <row r="11" spans="1:2" x14ac:dyDescent="0.2">
      <c r="A11" s="13" t="str">
        <f>Concentrado!B111</f>
        <v>120 Hernia de la cavidad abdominal</v>
      </c>
      <c r="B11" s="11">
        <f>SUMIFS(Concentrado!$C$2:C340,Concentrado!$B$2:$B340,"="&amp;$A11,Concentrado!$A$2:$A340, "=Guanajuato")</f>
        <v>2822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Concentrado!B112</f>
        <v>161 Parto único espontáneo</v>
      </c>
      <c r="B2" s="11">
        <f>SUMIFS(Concentrado!$C$2:C331,Concentrado!$B$2:$B331,"="&amp;$A2,Concentrado!$A$2:$A331, "=Guerrero")</f>
        <v>15816</v>
      </c>
    </row>
    <row r="3" spans="1:2" ht="30" x14ac:dyDescent="0.2">
      <c r="A3" s="13" t="str">
        <f>Concentrado!B113</f>
        <v>160 Causas obstétricas directas, excepto aborto y parto único espontáneo (solo morbilidad)</v>
      </c>
      <c r="B3" s="11">
        <f>SUMIFS(Concentrado!$C$2:C332,Concentrado!$B$2:$B332,"="&amp;$A3,Concentrado!$A$2:$A332, "=Guerrero")</f>
        <v>14549</v>
      </c>
    </row>
    <row r="4" spans="1:2" ht="30" x14ac:dyDescent="0.2">
      <c r="A4" s="13" t="str">
        <f>Concentrado!B114</f>
        <v>166 Traumatismos, envenenamientos y algunas otras consecuencias de causas externas</v>
      </c>
      <c r="B4" s="11">
        <f>SUMIFS(Concentrado!$C$2:C333,Concentrado!$B$2:$B333,"="&amp;$A4,Concentrado!$A$2:$A333, "=Guerrero")</f>
        <v>4419</v>
      </c>
    </row>
    <row r="5" spans="1:2" x14ac:dyDescent="0.2">
      <c r="A5" s="13" t="str">
        <f>Concentrado!B115</f>
        <v>163 Ciertas afecciones originadas en el período perinatal</v>
      </c>
      <c r="B5" s="11">
        <f>SUMIFS(Concentrado!$C$2:C334,Concentrado!$B$2:$B334,"="&amp;$A5,Concentrado!$A$2:$A334, "=Guerrero")</f>
        <v>3155</v>
      </c>
    </row>
    <row r="6" spans="1:2" x14ac:dyDescent="0.2">
      <c r="A6" s="13" t="str">
        <f>Concentrado!B116</f>
        <v>159 Aborto (solo morbilidad)</v>
      </c>
      <c r="B6" s="11">
        <f>SUMIFS(Concentrado!$C$2:C335,Concentrado!$B$2:$B335,"="&amp;$A6,Concentrado!$A$2:$A335, "=Guerrero")</f>
        <v>3137</v>
      </c>
    </row>
    <row r="7" spans="1:2" x14ac:dyDescent="0.2">
      <c r="A7" s="13" t="str">
        <f>Concentrado!B117</f>
        <v>126 Colelitiasis y colecistitis</v>
      </c>
      <c r="B7" s="11">
        <f>SUMIFS(Concentrado!$C$2:C336,Concentrado!$B$2:$B336,"="&amp;$A7,Concentrado!$A$2:$A336, "=Guerrero")</f>
        <v>1557</v>
      </c>
    </row>
    <row r="8" spans="1:2" x14ac:dyDescent="0.2">
      <c r="A8" s="13" t="str">
        <f>Concentrado!B118</f>
        <v>119 Apendicitis</v>
      </c>
      <c r="B8" s="11">
        <f>SUMIFS(Concentrado!$C$2:C337,Concentrado!$B$2:$B337,"="&amp;$A8,Concentrado!$A$2:$A337, "=Guerrero")</f>
        <v>1419</v>
      </c>
    </row>
    <row r="9" spans="1:2" x14ac:dyDescent="0.2">
      <c r="A9" s="13" t="str">
        <f>Concentrado!B119</f>
        <v>061 Diabetes mellitus</v>
      </c>
      <c r="B9" s="11">
        <f>SUMIFS(Concentrado!$C$2:C338,Concentrado!$B$2:$B338,"="&amp;$A9,Concentrado!$A$2:$A338, "=Guerrero")</f>
        <v>1352</v>
      </c>
    </row>
    <row r="10" spans="1:2" x14ac:dyDescent="0.2">
      <c r="A10" s="13" t="str">
        <f>Concentrado!B120</f>
        <v>120 Hernia de la cavidad abdominal</v>
      </c>
      <c r="B10" s="11">
        <f>SUMIFS(Concentrado!$C$2:C339,Concentrado!$B$2:$B339,"="&amp;$A10,Concentrado!$A$2:$A339, "=Guerrero")</f>
        <v>879</v>
      </c>
    </row>
    <row r="11" spans="1:2" x14ac:dyDescent="0.2">
      <c r="A11" s="13" t="str">
        <f>Concentrado!B121</f>
        <v>105 Neumonía e influenza</v>
      </c>
      <c r="B11" s="11">
        <f>SUMIFS(Concentrado!$C$2:C340,Concentrado!$B$2:$B340,"="&amp;$A11,Concentrado!$A$2:$A340, "=Guerrero")</f>
        <v>809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Concentrado!B122</f>
        <v>160 Causas obstétricas directas, excepto aborto y parto único espontáneo (solo morbilidad)</v>
      </c>
      <c r="B2" s="11">
        <f>SUMIFS(Concentrado!$C$2:C331,Concentrado!$B$2:$B331,"="&amp;$A2,Concentrado!$A$2:$A331, "=Hidalgo")</f>
        <v>7482</v>
      </c>
    </row>
    <row r="3" spans="1:2" x14ac:dyDescent="0.2">
      <c r="A3" s="13" t="str">
        <f>Concentrado!B123</f>
        <v>161 Parto único espontáneo</v>
      </c>
      <c r="B3" s="11">
        <f>SUMIFS(Concentrado!$C$2:C332,Concentrado!$B$2:$B332,"="&amp;$A3,Concentrado!$A$2:$A332, "=Hidalgo")</f>
        <v>7303</v>
      </c>
    </row>
    <row r="4" spans="1:2" ht="30" x14ac:dyDescent="0.2">
      <c r="A4" s="13" t="str">
        <f>Concentrado!B124</f>
        <v>166 Traumatismos, envenenamientos y algunas otras consecuencias de causas externas</v>
      </c>
      <c r="B4" s="11">
        <f>SUMIFS(Concentrado!$C$2:C333,Concentrado!$B$2:$B333,"="&amp;$A4,Concentrado!$A$2:$A333, "=Hidalgo")</f>
        <v>6516</v>
      </c>
    </row>
    <row r="5" spans="1:2" x14ac:dyDescent="0.2">
      <c r="A5" s="13" t="str">
        <f>Concentrado!B125</f>
        <v>163 Ciertas afecciones originadas en el período perinatal</v>
      </c>
      <c r="B5" s="11">
        <f>SUMIFS(Concentrado!$C$2:C334,Concentrado!$B$2:$B334,"="&amp;$A5,Concentrado!$A$2:$A334, "=Hidalgo")</f>
        <v>1961</v>
      </c>
    </row>
    <row r="6" spans="1:2" x14ac:dyDescent="0.2">
      <c r="A6" s="13" t="str">
        <f>Concentrado!B126</f>
        <v>159 Aborto (solo morbilidad)</v>
      </c>
      <c r="B6" s="11">
        <f>SUMIFS(Concentrado!$C$2:C335,Concentrado!$B$2:$B335,"="&amp;$A6,Concentrado!$A$2:$A335, "=Hidalgo")</f>
        <v>1904</v>
      </c>
    </row>
    <row r="7" spans="1:2" x14ac:dyDescent="0.2">
      <c r="A7" s="13" t="str">
        <f>Concentrado!B127</f>
        <v>126 Colelitiasis y colecistitis</v>
      </c>
      <c r="B7" s="11">
        <f>SUMIFS(Concentrado!$C$2:C336,Concentrado!$B$2:$B336,"="&amp;$A7,Concentrado!$A$2:$A336, "=Hidalgo")</f>
        <v>1752</v>
      </c>
    </row>
    <row r="8" spans="1:2" x14ac:dyDescent="0.2">
      <c r="A8" s="13" t="str">
        <f>Concentrado!B128</f>
        <v>119 Apendicitis</v>
      </c>
      <c r="B8" s="11">
        <f>SUMIFS(Concentrado!$C$2:C337,Concentrado!$B$2:$B337,"="&amp;$A8,Concentrado!$A$2:$A337, "=Hidalgo")</f>
        <v>1046</v>
      </c>
    </row>
    <row r="9" spans="1:2" x14ac:dyDescent="0.2">
      <c r="A9" s="13" t="str">
        <f>Concentrado!B129</f>
        <v>061 Diabetes mellitus</v>
      </c>
      <c r="B9" s="11">
        <f>SUMIFS(Concentrado!$C$2:C338,Concentrado!$B$2:$B338,"="&amp;$A9,Concentrado!$A$2:$A338, "=Hidalgo")</f>
        <v>1037</v>
      </c>
    </row>
    <row r="10" spans="1:2" x14ac:dyDescent="0.2">
      <c r="A10" s="13" t="str">
        <f>Concentrado!B130</f>
        <v>120 Hernia de la cavidad abdominal</v>
      </c>
      <c r="B10" s="11">
        <f>SUMIFS(Concentrado!$C$2:C339,Concentrado!$B$2:$B339,"="&amp;$A10,Concentrado!$A$2:$A339, "=Hidalgo")</f>
        <v>980</v>
      </c>
    </row>
    <row r="11" spans="1:2" x14ac:dyDescent="0.2">
      <c r="A11" s="13" t="str">
        <f>Concentrado!B131</f>
        <v>097 Enfermedades del corazón</v>
      </c>
      <c r="B11" s="11">
        <f>SUMIFS(Concentrado!$C$2:C340,Concentrado!$B$2:$B340,"="&amp;$A11,Concentrado!$A$2:$A340, "=Hidalgo")</f>
        <v>908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Concentrado!B132</f>
        <v>160 Causas obstétricas directas, excepto aborto y parto único espontáneo (solo morbilidad)</v>
      </c>
      <c r="B2" s="11">
        <f>SUMIFS(Concentrado!$C$2:C331,Concentrado!$B$2:$B331,"="&amp;$A2,Concentrado!$A$2:$A331, "=Jalisco")</f>
        <v>19390</v>
      </c>
    </row>
    <row r="3" spans="1:2" x14ac:dyDescent="0.2">
      <c r="A3" s="13" t="str">
        <f>Concentrado!B133</f>
        <v>161 Parto único espontáneo</v>
      </c>
      <c r="B3" s="11">
        <f>SUMIFS(Concentrado!$C$2:C332,Concentrado!$B$2:$B332,"="&amp;$A3,Concentrado!$A$2:$A332, "=Jalisco")</f>
        <v>16317</v>
      </c>
    </row>
    <row r="4" spans="1:2" x14ac:dyDescent="0.2">
      <c r="A4" s="13" t="str">
        <f>Concentrado!B134</f>
        <v>049 Tumores malignos</v>
      </c>
      <c r="B4" s="11">
        <f>SUMIFS(Concentrado!$C$2:C333,Concentrado!$B$2:$B333,"="&amp;$A4,Concentrado!$A$2:$A333, "=Jalisco")</f>
        <v>15881</v>
      </c>
    </row>
    <row r="5" spans="1:2" ht="30" x14ac:dyDescent="0.2">
      <c r="A5" s="13" t="str">
        <f>Concentrado!B135</f>
        <v>166 Traumatismos, envenenamientos y algunas otras consecuencias de causas externas</v>
      </c>
      <c r="B5" s="11">
        <f>SUMIFS(Concentrado!$C$2:C334,Concentrado!$B$2:$B334,"="&amp;$A5,Concentrado!$A$2:$A334, "=Jalisco")</f>
        <v>9590</v>
      </c>
    </row>
    <row r="6" spans="1:2" ht="30" x14ac:dyDescent="0.2">
      <c r="A6" s="13" t="str">
        <f>Concentrado!B136</f>
        <v>184 Personas en contacto con los servicios de salud para procedimientos específicos y atención de la salud</v>
      </c>
      <c r="B6" s="11">
        <f>SUMIFS(Concentrado!$C$2:C335,Concentrado!$B$2:$B335,"="&amp;$A6,Concentrado!$A$2:$A335, "=Jalisco")</f>
        <v>8992</v>
      </c>
    </row>
    <row r="7" spans="1:2" x14ac:dyDescent="0.2">
      <c r="A7" s="13" t="str">
        <f>Concentrado!B137</f>
        <v>163 Ciertas afecciones originadas en el período perinatal</v>
      </c>
      <c r="B7" s="11">
        <f>SUMIFS(Concentrado!$C$2:C336,Concentrado!$B$2:$B336,"="&amp;$A7,Concentrado!$A$2:$A336, "=Jalisco")</f>
        <v>5766</v>
      </c>
    </row>
    <row r="8" spans="1:2" x14ac:dyDescent="0.2">
      <c r="A8" s="13" t="str">
        <f>Concentrado!B138</f>
        <v>159 Aborto (solo morbilidad)</v>
      </c>
      <c r="B8" s="11">
        <f>SUMIFS(Concentrado!$C$2:C337,Concentrado!$B$2:$B337,"="&amp;$A8,Concentrado!$A$2:$A337, "=Jalisco")</f>
        <v>4340</v>
      </c>
    </row>
    <row r="9" spans="1:2" x14ac:dyDescent="0.2">
      <c r="A9" s="13" t="str">
        <f>Concentrado!B139</f>
        <v>126 Colelitiasis y colecistitis</v>
      </c>
      <c r="B9" s="11">
        <f>SUMIFS(Concentrado!$C$2:C338,Concentrado!$B$2:$B338,"="&amp;$A9,Concentrado!$A$2:$A338, "=Jalisco")</f>
        <v>3958</v>
      </c>
    </row>
    <row r="10" spans="1:2" x14ac:dyDescent="0.2">
      <c r="A10" s="13" t="str">
        <f>Concentrado!B140</f>
        <v>120 Hernia de la cavidad abdominal</v>
      </c>
      <c r="B10" s="11">
        <f>SUMIFS(Concentrado!$C$2:C339,Concentrado!$B$2:$B339,"="&amp;$A10,Concentrado!$A$2:$A339, "=Jalisco")</f>
        <v>3173</v>
      </c>
    </row>
    <row r="11" spans="1:2" x14ac:dyDescent="0.2">
      <c r="A11" s="13" t="str">
        <f>Concentrado!B141</f>
        <v>139 Insuficiencia renal</v>
      </c>
      <c r="B11" s="11">
        <f>SUMIFS(Concentrado!$C$2:C340,Concentrado!$B$2:$B340,"="&amp;$A11,Concentrado!$A$2:$A340, "=Jalisco")</f>
        <v>2874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1"/>
  <sheetViews>
    <sheetView workbookViewId="0">
      <selection activeCell="B2" sqref="B2: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Concentrado!B142</f>
        <v>161 Parto único espontáneo</v>
      </c>
      <c r="B2" s="11">
        <f>SUMIFS(Concentrado!$C$2:C331,Concentrado!$B$2:$B331,"="&amp;$A2,Concentrado!$A$2:$A331, "=México")</f>
        <v>40946</v>
      </c>
    </row>
    <row r="3" spans="1:2" ht="30" x14ac:dyDescent="0.2">
      <c r="A3" s="13" t="str">
        <f>Concentrado!B143</f>
        <v>160 Causas obstétricas directas, excepto aborto y parto único espontáneo (solo morbilidad)</v>
      </c>
      <c r="B3" s="11">
        <f>SUMIFS(Concentrado!$C$2:C332,Concentrado!$B$2:$B332,"="&amp;$A3,Concentrado!$A$2:$A332, "=México")</f>
        <v>37842</v>
      </c>
    </row>
    <row r="4" spans="1:2" ht="30" x14ac:dyDescent="0.2">
      <c r="A4" s="13" t="str">
        <f>Concentrado!B144</f>
        <v>166 Traumatismos, envenenamientos y algunas otras consecuencias de causas externas</v>
      </c>
      <c r="B4" s="11">
        <f>SUMIFS(Concentrado!$C$2:C333,Concentrado!$B$2:$B333,"="&amp;$A4,Concentrado!$A$2:$A333, "=México")</f>
        <v>16076</v>
      </c>
    </row>
    <row r="5" spans="1:2" x14ac:dyDescent="0.2">
      <c r="A5" s="13" t="str">
        <f>Concentrado!B145</f>
        <v>163 Ciertas afecciones originadas en el período perinatal</v>
      </c>
      <c r="B5" s="11">
        <f>SUMIFS(Concentrado!$C$2:C334,Concentrado!$B$2:$B334,"="&amp;$A5,Concentrado!$A$2:$A334, "=México")</f>
        <v>12071</v>
      </c>
    </row>
    <row r="6" spans="1:2" x14ac:dyDescent="0.2">
      <c r="A6" s="13" t="str">
        <f>Concentrado!B146</f>
        <v>139 Insuficiencia renal</v>
      </c>
      <c r="B6" s="11">
        <f>SUMIFS(Concentrado!$C$2:C335,Concentrado!$B$2:$B335,"="&amp;$A6,Concentrado!$A$2:$A335, "=México")</f>
        <v>10744</v>
      </c>
    </row>
    <row r="7" spans="1:2" x14ac:dyDescent="0.2">
      <c r="A7" s="13" t="str">
        <f>Concentrado!B147</f>
        <v>159 Aborto (solo morbilidad)</v>
      </c>
      <c r="B7" s="11">
        <f>SUMIFS(Concentrado!$C$2:C336,Concentrado!$B$2:$B336,"="&amp;$A7,Concentrado!$A$2:$A336, "=México")</f>
        <v>8356</v>
      </c>
    </row>
    <row r="8" spans="1:2" x14ac:dyDescent="0.2">
      <c r="A8" s="13" t="str">
        <f>Concentrado!B148</f>
        <v>126 Colelitiasis y colecistitis</v>
      </c>
      <c r="B8" s="11">
        <f>SUMIFS(Concentrado!$C$2:C337,Concentrado!$B$2:$B337,"="&amp;$A8,Concentrado!$A$2:$A337, "=México")</f>
        <v>7187</v>
      </c>
    </row>
    <row r="9" spans="1:2" x14ac:dyDescent="0.2">
      <c r="A9" s="13" t="str">
        <f>Concentrado!B149</f>
        <v>061 Diabetes mellitus</v>
      </c>
      <c r="B9" s="11">
        <f>SUMIFS(Concentrado!$C$2:C338,Concentrado!$B$2:$B338,"="&amp;$A9,Concentrado!$A$2:$A338, "=México")</f>
        <v>5629</v>
      </c>
    </row>
    <row r="10" spans="1:2" x14ac:dyDescent="0.2">
      <c r="A10" s="13" t="str">
        <f>Concentrado!B150</f>
        <v>119 Apendicitis</v>
      </c>
      <c r="B10" s="11">
        <f>SUMIFS(Concentrado!$C$2:C339,Concentrado!$B$2:$B339,"="&amp;$A10,Concentrado!$A$2:$A339, "=México")</f>
        <v>4775</v>
      </c>
    </row>
    <row r="11" spans="1:2" x14ac:dyDescent="0.2">
      <c r="A11" s="13" t="str">
        <f>Concentrado!B151</f>
        <v>120 Hernia de la cavidad abdominal</v>
      </c>
      <c r="B11" s="11">
        <f>SUMIFS(Concentrado!$C$2:C340,Concentrado!$B$2:$B340,"="&amp;$A11,Concentrado!$A$2:$A340, "=México")</f>
        <v>4479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1"/>
  <sheetViews>
    <sheetView workbookViewId="0">
      <selection activeCell="B2" sqref="B2: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Concentrado!B152</f>
        <v>049 Tumores malignos</v>
      </c>
      <c r="B2" s="11">
        <f>SUMIFS(Concentrado!$C$2:C331,Concentrado!$B$2:$B331,"="&amp;$A2,Concentrado!$A$2:$A331, "=Michoacán")</f>
        <v>24564</v>
      </c>
    </row>
    <row r="3" spans="1:2" x14ac:dyDescent="0.2">
      <c r="A3" s="13" t="str">
        <f>Concentrado!B153</f>
        <v>139 Insuficiencia renal</v>
      </c>
      <c r="B3" s="11">
        <f>SUMIFS(Concentrado!$C$2:C332,Concentrado!$B$2:$B332,"="&amp;$A3,Concentrado!$A$2:$A332, "=Michoacán")</f>
        <v>21721</v>
      </c>
    </row>
    <row r="4" spans="1:2" ht="30" x14ac:dyDescent="0.2">
      <c r="A4" s="13" t="str">
        <f>Concentrado!B154</f>
        <v>160 Causas obstétricas directas, excepto aborto y parto único espontáneo (solo morbilidad)</v>
      </c>
      <c r="B4" s="11">
        <f>SUMIFS(Concentrado!$C$2:C333,Concentrado!$B$2:$B333,"="&amp;$A4,Concentrado!$A$2:$A333, "=Michoacán")</f>
        <v>13860</v>
      </c>
    </row>
    <row r="5" spans="1:2" x14ac:dyDescent="0.2">
      <c r="A5" s="13" t="str">
        <f>Concentrado!B155</f>
        <v>161 Parto único espontáneo</v>
      </c>
      <c r="B5" s="11">
        <f>SUMIFS(Concentrado!$C$2:C334,Concentrado!$B$2:$B334,"="&amp;$A5,Concentrado!$A$2:$A334, "=Michoacán")</f>
        <v>9537</v>
      </c>
    </row>
    <row r="6" spans="1:2" ht="30" x14ac:dyDescent="0.2">
      <c r="A6" s="13" t="str">
        <f>Concentrado!B156</f>
        <v>166 Traumatismos, envenenamientos y algunas otras consecuencias de causas externas</v>
      </c>
      <c r="B6" s="11">
        <f>SUMIFS(Concentrado!$C$2:C335,Concentrado!$B$2:$B335,"="&amp;$A6,Concentrado!$A$2:$A335, "=Michoacán")</f>
        <v>9478</v>
      </c>
    </row>
    <row r="7" spans="1:2" x14ac:dyDescent="0.2">
      <c r="A7" s="13" t="str">
        <f>Concentrado!B157</f>
        <v>163 Ciertas afecciones originadas en el período perinatal</v>
      </c>
      <c r="B7" s="11">
        <f>SUMIFS(Concentrado!$C$2:C336,Concentrado!$B$2:$B336,"="&amp;$A7,Concentrado!$A$2:$A336, "=Michoacán")</f>
        <v>2975</v>
      </c>
    </row>
    <row r="8" spans="1:2" x14ac:dyDescent="0.2">
      <c r="A8" s="13" t="str">
        <f>Concentrado!B158</f>
        <v>159 Aborto (solo morbilidad)</v>
      </c>
      <c r="B8" s="11">
        <f>SUMIFS(Concentrado!$C$2:C337,Concentrado!$B$2:$B337,"="&amp;$A8,Concentrado!$A$2:$A337, "=Michoacán")</f>
        <v>2711</v>
      </c>
    </row>
    <row r="9" spans="1:2" x14ac:dyDescent="0.2">
      <c r="A9" s="13" t="str">
        <f>Concentrado!B159</f>
        <v>126 Colelitiasis y colecistitis</v>
      </c>
      <c r="B9" s="11">
        <f>SUMIFS(Concentrado!$C$2:C338,Concentrado!$B$2:$B338,"="&amp;$A9,Concentrado!$A$2:$A338, "=Michoacán")</f>
        <v>2582</v>
      </c>
    </row>
    <row r="10" spans="1:2" x14ac:dyDescent="0.2">
      <c r="A10" s="13" t="str">
        <f>Concentrado!B160</f>
        <v>120 Hernia de la cavidad abdominal</v>
      </c>
      <c r="B10" s="11">
        <f>SUMIFS(Concentrado!$C$2:C339,Concentrado!$B$2:$B339,"="&amp;$A10,Concentrado!$A$2:$A339, "=Michoacán")</f>
        <v>1711</v>
      </c>
    </row>
    <row r="11" spans="1:2" x14ac:dyDescent="0.2">
      <c r="A11" s="13" t="str">
        <f>Concentrado!B161</f>
        <v>119 Apendicitis</v>
      </c>
      <c r="B11" s="11">
        <f>SUMIFS(Concentrado!$C$2:C340,Concentrado!$B$2:$B340,"="&amp;$A11,Concentrado!$A$2:$A340, "=Michoacán")</f>
        <v>1523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Concentrado!B162</f>
        <v>184 Personas en contacto con los servicios de salud para procedimientos específicos y atención de la salud</v>
      </c>
      <c r="B2" s="11">
        <f>SUMIFS(Concentrado!$C$2:C331,Concentrado!$B$2:$B331,"="&amp;$A2,Concentrado!$A$2:$A331, "=Morelos")</f>
        <v>11254</v>
      </c>
    </row>
    <row r="3" spans="1:2" x14ac:dyDescent="0.2">
      <c r="A3" s="13" t="str">
        <f>Concentrado!B163</f>
        <v>161 Parto único espontáneo</v>
      </c>
      <c r="B3" s="11">
        <f>SUMIFS(Concentrado!$C$2:C332,Concentrado!$B$2:$B332,"="&amp;$A3,Concentrado!$A$2:$A332, "=Morelos")</f>
        <v>6325</v>
      </c>
    </row>
    <row r="4" spans="1:2" ht="30" x14ac:dyDescent="0.2">
      <c r="A4" s="13" t="str">
        <f>Concentrado!B164</f>
        <v>160 Causas obstétricas directas, excepto aborto y parto único espontáneo (solo morbilidad)</v>
      </c>
      <c r="B4" s="11">
        <f>SUMIFS(Concentrado!$C$2:C333,Concentrado!$B$2:$B333,"="&amp;$A4,Concentrado!$A$2:$A333, "=Morelos")</f>
        <v>5589</v>
      </c>
    </row>
    <row r="5" spans="1:2" ht="30" x14ac:dyDescent="0.2">
      <c r="A5" s="13" t="str">
        <f>Concentrado!B165</f>
        <v>166 Traumatismos, envenenamientos y algunas otras consecuencias de causas externas</v>
      </c>
      <c r="B5" s="11">
        <f>SUMIFS(Concentrado!$C$2:C334,Concentrado!$B$2:$B334,"="&amp;$A5,Concentrado!$A$2:$A334, "=Morelos")</f>
        <v>3047</v>
      </c>
    </row>
    <row r="6" spans="1:2" x14ac:dyDescent="0.2">
      <c r="A6" s="13" t="str">
        <f>Concentrado!B166</f>
        <v>159 Aborto (solo morbilidad)</v>
      </c>
      <c r="B6" s="11">
        <f>SUMIFS(Concentrado!$C$2:C335,Concentrado!$B$2:$B335,"="&amp;$A6,Concentrado!$A$2:$A335, "=Morelos")</f>
        <v>1557</v>
      </c>
    </row>
    <row r="7" spans="1:2" x14ac:dyDescent="0.2">
      <c r="A7" s="13" t="str">
        <f>Concentrado!B167</f>
        <v>163 Ciertas afecciones originadas en el período perinatal</v>
      </c>
      <c r="B7" s="11">
        <f>SUMIFS(Concentrado!$C$2:C336,Concentrado!$B$2:$B336,"="&amp;$A7,Concentrado!$A$2:$A336, "=Morelos")</f>
        <v>1367</v>
      </c>
    </row>
    <row r="8" spans="1:2" x14ac:dyDescent="0.2">
      <c r="A8" s="13" t="str">
        <f>Concentrado!B168</f>
        <v>119 Apendicitis</v>
      </c>
      <c r="B8" s="11">
        <f>SUMIFS(Concentrado!$C$2:C337,Concentrado!$B$2:$B337,"="&amp;$A8,Concentrado!$A$2:$A337, "=Morelos")</f>
        <v>1180</v>
      </c>
    </row>
    <row r="9" spans="1:2" x14ac:dyDescent="0.2">
      <c r="A9" s="13" t="str">
        <f>Concentrado!B169</f>
        <v>061 Diabetes mellitus</v>
      </c>
      <c r="B9" s="11">
        <f>SUMIFS(Concentrado!$C$2:C338,Concentrado!$B$2:$B338,"="&amp;$A9,Concentrado!$A$2:$A338, "=Morelos")</f>
        <v>870</v>
      </c>
    </row>
    <row r="10" spans="1:2" x14ac:dyDescent="0.2">
      <c r="A10" s="13" t="str">
        <f>Concentrado!B170</f>
        <v>126 Colelitiasis y colecistitis</v>
      </c>
      <c r="B10" s="11">
        <f>SUMIFS(Concentrado!$C$2:C339,Concentrado!$B$2:$B339,"="&amp;$A10,Concentrado!$A$2:$A339, "=Morelos")</f>
        <v>834</v>
      </c>
    </row>
    <row r="11" spans="1:2" x14ac:dyDescent="0.2">
      <c r="A11" s="13" t="str">
        <f>Concentrado!B171</f>
        <v>139 Insuficiencia renal</v>
      </c>
      <c r="B11" s="11">
        <f>SUMIFS(Concentrado!$C$2:C340,Concentrado!$B$2:$B340,"="&amp;$A11,Concentrado!$A$2:$A340, "=Morelos")</f>
        <v>784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4" t="str">
        <f>Concentrado!B322</f>
        <v>160 Causas obstétricas directas, excepto aborto y parto único espontáneo (solo morbilidad)</v>
      </c>
      <c r="B2" s="12">
        <f>SUMIFS(Concentrado!$C$2:C331,Concentrado!$B$2:$B331,"="&amp;$A2,Concentrado!$A$2:$A331, "=Nacional")</f>
        <v>362717</v>
      </c>
    </row>
    <row r="3" spans="1:2" x14ac:dyDescent="0.2">
      <c r="A3" s="14" t="str">
        <f>Concentrado!B323</f>
        <v>161 Parto único espontáneo</v>
      </c>
      <c r="B3" s="12">
        <f>SUMIFS(Concentrado!$C$2:C331,Concentrado!$B$2:$B331,"="&amp;$A3,Concentrado!$A$2:$A331, "=Nacional")</f>
        <v>323226</v>
      </c>
    </row>
    <row r="4" spans="1:2" ht="30" x14ac:dyDescent="0.2">
      <c r="A4" s="14" t="str">
        <f>Concentrado!B324</f>
        <v>166 Traumatismos, envenenamientos y algunas otras consecuencias de causas externas</v>
      </c>
      <c r="B4" s="12">
        <f>SUMIFS(Concentrado!$C$2:C333,Concentrado!$B$2:$B333,"="&amp;$A4,Concentrado!$A$2:$A333, "=Nacional")</f>
        <v>202074</v>
      </c>
    </row>
    <row r="5" spans="1:2" x14ac:dyDescent="0.2">
      <c r="A5" s="14" t="str">
        <f>Concentrado!B325</f>
        <v>049 Tumores malignos</v>
      </c>
      <c r="B5" s="12">
        <f>SUMIFS(Concentrado!$C$2:C334,Concentrado!$B$2:$B334,"="&amp;$A5,Concentrado!$A$2:$A334, "=Nacional")</f>
        <v>169701</v>
      </c>
    </row>
    <row r="6" spans="1:2" x14ac:dyDescent="0.2">
      <c r="A6" s="14" t="str">
        <f>Concentrado!B326</f>
        <v>139 Insuficiencia renal</v>
      </c>
      <c r="B6" s="12">
        <f>SUMIFS(Concentrado!$C$2:C335,Concentrado!$B$2:$B335,"="&amp;$A6,Concentrado!$A$2:$A335, "=Nacional")</f>
        <v>119953</v>
      </c>
    </row>
    <row r="7" spans="1:2" x14ac:dyDescent="0.2">
      <c r="A7" s="14" t="str">
        <f>Concentrado!B327</f>
        <v>163 Ciertas afecciones originadas en el período perinatal</v>
      </c>
      <c r="B7" s="12">
        <f>SUMIFS(Concentrado!$C$2:C336,Concentrado!$B$2:$B336,"="&amp;$A7,Concentrado!$A$2:$A336, "=Nacional")</f>
        <v>95055</v>
      </c>
    </row>
    <row r="8" spans="1:2" x14ac:dyDescent="0.2">
      <c r="A8" s="14" t="str">
        <f>Concentrado!B328</f>
        <v>159 Aborto (solo morbilidad)</v>
      </c>
      <c r="B8" s="12">
        <f>SUMIFS(Concentrado!$C$2:C337,Concentrado!$B$2:$B337,"="&amp;$A8,Concentrado!$A$2:$A337, "=Nacional")</f>
        <v>74817</v>
      </c>
    </row>
    <row r="9" spans="1:2" x14ac:dyDescent="0.2">
      <c r="A9" s="14" t="str">
        <f>Concentrado!B329</f>
        <v>126 Colelitiasis y colecistitis</v>
      </c>
      <c r="B9" s="12">
        <f>SUMIFS(Concentrado!$C$2:C338,Concentrado!$B$2:$B338,"="&amp;$A9,Concentrado!$A$2:$A338, "=Nacional")</f>
        <v>64280</v>
      </c>
    </row>
    <row r="10" spans="1:2" ht="30" x14ac:dyDescent="0.2">
      <c r="A10" s="14" t="str">
        <f>Concentrado!B330</f>
        <v>184 Personas en contacto con los servicios de salud para procedimientos específicos y atención de la salud</v>
      </c>
      <c r="B10" s="12">
        <f>SUMIFS(Concentrado!$C$2:C339,Concentrado!$B$2:$B339,"="&amp;$A10,Concentrado!$A$2:$A339, "=Nacional")</f>
        <v>60638</v>
      </c>
    </row>
    <row r="11" spans="1:2" x14ac:dyDescent="0.2">
      <c r="A11" s="14" t="str">
        <f>Concentrado!B331</f>
        <v>061 Diabetes mellitus</v>
      </c>
      <c r="B11" s="12">
        <f>SUMIFS(Concentrado!$C$2:C340,Concentrado!$B$2:$B340,"="&amp;$A11,Concentrado!$A$2:$A340, "=Nacional")</f>
        <v>51139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Concentrado!B172</f>
        <v>160 Causas obstétricas directas, excepto aborto y parto único espontáneo (solo morbilidad)</v>
      </c>
      <c r="B2" s="11">
        <f>SUMIFS(Concentrado!$C$2:C331,Concentrado!$B$2:$B331,"="&amp;$A2,Concentrado!$A$2:$A331, "=Nayarit")</f>
        <v>3908</v>
      </c>
    </row>
    <row r="3" spans="1:2" x14ac:dyDescent="0.2">
      <c r="A3" s="13" t="str">
        <f>Concentrado!B173</f>
        <v>161 Parto único espontáneo</v>
      </c>
      <c r="B3" s="11">
        <f>SUMIFS(Concentrado!$C$2:C332,Concentrado!$B$2:$B332,"="&amp;$A3,Concentrado!$A$2:$A332, "=Nayarit")</f>
        <v>2830</v>
      </c>
    </row>
    <row r="4" spans="1:2" ht="30" x14ac:dyDescent="0.2">
      <c r="A4" s="13" t="str">
        <f>Concentrado!B174</f>
        <v>166 Traumatismos, envenenamientos y algunas otras consecuencias de causas externas</v>
      </c>
      <c r="B4" s="11">
        <f>SUMIFS(Concentrado!$C$2:C333,Concentrado!$B$2:$B333,"="&amp;$A4,Concentrado!$A$2:$A333, "=Nayarit")</f>
        <v>2140</v>
      </c>
    </row>
    <row r="5" spans="1:2" x14ac:dyDescent="0.2">
      <c r="A5" s="13" t="str">
        <f>Concentrado!B175</f>
        <v>049 Tumores malignos</v>
      </c>
      <c r="B5" s="11">
        <f>SUMIFS(Concentrado!$C$2:C334,Concentrado!$B$2:$B334,"="&amp;$A5,Concentrado!$A$2:$A334, "=Nayarit")</f>
        <v>1199</v>
      </c>
    </row>
    <row r="6" spans="1:2" x14ac:dyDescent="0.2">
      <c r="A6" s="13" t="str">
        <f>Concentrado!B176</f>
        <v>126 Colelitiasis y colecistitis</v>
      </c>
      <c r="B6" s="11">
        <f>SUMIFS(Concentrado!$C$2:C335,Concentrado!$B$2:$B335,"="&amp;$A6,Concentrado!$A$2:$A335, "=Nayarit")</f>
        <v>898</v>
      </c>
    </row>
    <row r="7" spans="1:2" x14ac:dyDescent="0.2">
      <c r="A7" s="13" t="str">
        <f>Concentrado!B177</f>
        <v>159 Aborto (solo morbilidad)</v>
      </c>
      <c r="B7" s="11">
        <f>SUMIFS(Concentrado!$C$2:C336,Concentrado!$B$2:$B336,"="&amp;$A7,Concentrado!$A$2:$A336, "=Nayarit")</f>
        <v>787</v>
      </c>
    </row>
    <row r="8" spans="1:2" x14ac:dyDescent="0.2">
      <c r="A8" s="13" t="str">
        <f>Concentrado!B178</f>
        <v>120 Hernia de la cavidad abdominal</v>
      </c>
      <c r="B8" s="11">
        <f>SUMIFS(Concentrado!$C$2:C337,Concentrado!$B$2:$B337,"="&amp;$A8,Concentrado!$A$2:$A337, "=Nayarit")</f>
        <v>773</v>
      </c>
    </row>
    <row r="9" spans="1:2" x14ac:dyDescent="0.2">
      <c r="A9" s="13" t="str">
        <f>Concentrado!B179</f>
        <v>163 Ciertas afecciones originadas en el período perinatal</v>
      </c>
      <c r="B9" s="11">
        <f>SUMIFS(Concentrado!$C$2:C338,Concentrado!$B$2:$B338,"="&amp;$A9,Concentrado!$A$2:$A338, "=Nayarit")</f>
        <v>724</v>
      </c>
    </row>
    <row r="10" spans="1:2" x14ac:dyDescent="0.2">
      <c r="A10" s="13" t="str">
        <f>Concentrado!B180</f>
        <v>119 Apendicitis</v>
      </c>
      <c r="B10" s="11">
        <f>SUMIFS(Concentrado!$C$2:C339,Concentrado!$B$2:$B339,"="&amp;$A10,Concentrado!$A$2:$A339, "=Nayarit")</f>
        <v>566</v>
      </c>
    </row>
    <row r="11" spans="1:2" ht="30" x14ac:dyDescent="0.2">
      <c r="A11" s="13" t="str">
        <f>Concentrado!B181</f>
        <v>184 Personas en contacto con los servicios de salud para procedimientos específicos y atención de la salud</v>
      </c>
      <c r="B11" s="11">
        <f>SUMIFS(Concentrado!$C$2:C340,Concentrado!$B$2:$B340,"="&amp;$A11,Concentrado!$A$2:$A340, "=Nayarit")</f>
        <v>461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1"/>
  <sheetViews>
    <sheetView workbookViewId="0">
      <selection activeCell="B2" sqref="B2: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Concentrado!B182</f>
        <v>161 Parto único espontáneo</v>
      </c>
      <c r="B2" s="11">
        <f>SUMIFS(Concentrado!$C$2:C331,Concentrado!$B$2:$B331,"="&amp;$A2,Concentrado!$A$2:$A331, "=Nuevo León")</f>
        <v>11534</v>
      </c>
    </row>
    <row r="3" spans="1:2" ht="30" x14ac:dyDescent="0.2">
      <c r="A3" s="13" t="str">
        <f>Concentrado!B183</f>
        <v>160 Causas obstétricas directas, excepto aborto y parto único espontáneo (solo morbilidad)</v>
      </c>
      <c r="B3" s="11">
        <f>SUMIFS(Concentrado!$C$2:C332,Concentrado!$B$2:$B332,"="&amp;$A3,Concentrado!$A$2:$A332, "=Nuevo León")</f>
        <v>8403</v>
      </c>
    </row>
    <row r="4" spans="1:2" x14ac:dyDescent="0.2">
      <c r="A4" s="13" t="str">
        <f>Concentrado!B184</f>
        <v>163 Ciertas afecciones originadas en el período perinatal</v>
      </c>
      <c r="B4" s="11">
        <f>SUMIFS(Concentrado!$C$2:C333,Concentrado!$B$2:$B333,"="&amp;$A4,Concentrado!$A$2:$A333, "=Nuevo León")</f>
        <v>2487</v>
      </c>
    </row>
    <row r="5" spans="1:2" ht="30" x14ac:dyDescent="0.2">
      <c r="A5" s="13" t="str">
        <f>Concentrado!B185</f>
        <v>166 Traumatismos, envenenamientos y algunas otras consecuencias de causas externas</v>
      </c>
      <c r="B5" s="11">
        <f>SUMIFS(Concentrado!$C$2:C334,Concentrado!$B$2:$B334,"="&amp;$A5,Concentrado!$A$2:$A334, "=Nuevo León")</f>
        <v>2177</v>
      </c>
    </row>
    <row r="6" spans="1:2" x14ac:dyDescent="0.2">
      <c r="A6" s="13" t="str">
        <f>Concentrado!B186</f>
        <v>159 Aborto (solo morbilidad)</v>
      </c>
      <c r="B6" s="11">
        <f>SUMIFS(Concentrado!$C$2:C335,Concentrado!$B$2:$B335,"="&amp;$A6,Concentrado!$A$2:$A335, "=Nuevo León")</f>
        <v>1404</v>
      </c>
    </row>
    <row r="7" spans="1:2" x14ac:dyDescent="0.2">
      <c r="A7" s="13" t="str">
        <f>Concentrado!B187</f>
        <v>126 Colelitiasis y colecistitis</v>
      </c>
      <c r="B7" s="11">
        <f>SUMIFS(Concentrado!$C$2:C336,Concentrado!$B$2:$B336,"="&amp;$A7,Concentrado!$A$2:$A336, "=Nuevo León")</f>
        <v>1226</v>
      </c>
    </row>
    <row r="8" spans="1:2" x14ac:dyDescent="0.2">
      <c r="A8" s="13" t="str">
        <f>Concentrado!B188</f>
        <v>119 Apendicitis</v>
      </c>
      <c r="B8" s="11">
        <f>SUMIFS(Concentrado!$C$2:C337,Concentrado!$B$2:$B337,"="&amp;$A8,Concentrado!$A$2:$A337, "=Nuevo León")</f>
        <v>945</v>
      </c>
    </row>
    <row r="9" spans="1:2" x14ac:dyDescent="0.2">
      <c r="A9" s="13" t="str">
        <f>Concentrado!B189</f>
        <v>061 Diabetes mellitus</v>
      </c>
      <c r="B9" s="11">
        <f>SUMIFS(Concentrado!$C$2:C338,Concentrado!$B$2:$B338,"="&amp;$A9,Concentrado!$A$2:$A338, "=Nuevo León")</f>
        <v>892</v>
      </c>
    </row>
    <row r="10" spans="1:2" x14ac:dyDescent="0.2">
      <c r="A10" s="13" t="str">
        <f>Concentrado!B190</f>
        <v>189 COVID-19</v>
      </c>
      <c r="B10" s="11">
        <f>SUMIFS(Concentrado!$C$2:C339,Concentrado!$B$2:$B339,"="&amp;$A10,Concentrado!$A$2:$A339, "=Nuevo León")</f>
        <v>750</v>
      </c>
    </row>
    <row r="11" spans="1:2" x14ac:dyDescent="0.2">
      <c r="A11" s="13" t="str">
        <f>Concentrado!B191</f>
        <v>097 Enfermedades del corazón</v>
      </c>
      <c r="B11" s="11">
        <f>SUMIFS(Concentrado!$C$2:C340,Concentrado!$B$2:$B340,"="&amp;$A11,Concentrado!$A$2:$A340, "=Nuevo León")</f>
        <v>649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Concentrado!B192</f>
        <v>160 Causas obstétricas directas, excepto aborto y parto único espontáneo (solo morbilidad)</v>
      </c>
      <c r="B2" s="11">
        <f>SUMIFS(Concentrado!$C$2:C331,Concentrado!$B$2:$B331,"="&amp;$A2,Concentrado!$A$2:$A331, "=Oaxaca")</f>
        <v>10552</v>
      </c>
    </row>
    <row r="3" spans="1:2" x14ac:dyDescent="0.2">
      <c r="A3" s="13" t="str">
        <f>Concentrado!B193</f>
        <v>161 Parto único espontáneo</v>
      </c>
      <c r="B3" s="11">
        <f>SUMIFS(Concentrado!$C$2:C332,Concentrado!$B$2:$B332,"="&amp;$A3,Concentrado!$A$2:$A332, "=Oaxaca")</f>
        <v>7766</v>
      </c>
    </row>
    <row r="4" spans="1:2" x14ac:dyDescent="0.2">
      <c r="A4" s="13" t="str">
        <f>Concentrado!B194</f>
        <v>049 Tumores malignos</v>
      </c>
      <c r="B4" s="11">
        <f>SUMIFS(Concentrado!$C$2:C333,Concentrado!$B$2:$B333,"="&amp;$A4,Concentrado!$A$2:$A333, "=Oaxaca")</f>
        <v>5098</v>
      </c>
    </row>
    <row r="5" spans="1:2" ht="30" x14ac:dyDescent="0.2">
      <c r="A5" s="13" t="str">
        <f>Concentrado!B195</f>
        <v>166 Traumatismos, envenenamientos y algunas otras consecuencias de causas externas</v>
      </c>
      <c r="B5" s="11">
        <f>SUMIFS(Concentrado!$C$2:C334,Concentrado!$B$2:$B334,"="&amp;$A5,Concentrado!$A$2:$A334, "=Oaxaca")</f>
        <v>4575</v>
      </c>
    </row>
    <row r="6" spans="1:2" x14ac:dyDescent="0.2">
      <c r="A6" s="13" t="str">
        <f>Concentrado!B196</f>
        <v>163 Ciertas afecciones originadas en el período perinatal</v>
      </c>
      <c r="B6" s="11">
        <f>SUMIFS(Concentrado!$C$2:C335,Concentrado!$B$2:$B335,"="&amp;$A6,Concentrado!$A$2:$A335, "=Oaxaca")</f>
        <v>2644</v>
      </c>
    </row>
    <row r="7" spans="1:2" x14ac:dyDescent="0.2">
      <c r="A7" s="13" t="str">
        <f>Concentrado!B197</f>
        <v>159 Aborto (solo morbilidad)</v>
      </c>
      <c r="B7" s="11">
        <f>SUMIFS(Concentrado!$C$2:C336,Concentrado!$B$2:$B336,"="&amp;$A7,Concentrado!$A$2:$A336, "=Oaxaca")</f>
        <v>1462</v>
      </c>
    </row>
    <row r="8" spans="1:2" x14ac:dyDescent="0.2">
      <c r="A8" s="13" t="str">
        <f>Concentrado!B198</f>
        <v>119 Apendicitis</v>
      </c>
      <c r="B8" s="11">
        <f>SUMIFS(Concentrado!$C$2:C337,Concentrado!$B$2:$B337,"="&amp;$A8,Concentrado!$A$2:$A337, "=Oaxaca")</f>
        <v>1373</v>
      </c>
    </row>
    <row r="9" spans="1:2" x14ac:dyDescent="0.2">
      <c r="A9" s="13" t="str">
        <f>Concentrado!B199</f>
        <v>126 Colelitiasis y colecistitis</v>
      </c>
      <c r="B9" s="11">
        <f>SUMIFS(Concentrado!$C$2:C338,Concentrado!$B$2:$B338,"="&amp;$A9,Concentrado!$A$2:$A338, "=Oaxaca")</f>
        <v>1275</v>
      </c>
    </row>
    <row r="10" spans="1:2" x14ac:dyDescent="0.2">
      <c r="A10" s="13" t="str">
        <f>Concentrado!B200</f>
        <v>061 Diabetes mellitus</v>
      </c>
      <c r="B10" s="11">
        <f>SUMIFS(Concentrado!$C$2:C339,Concentrado!$B$2:$B339,"="&amp;$A10,Concentrado!$A$2:$A339, "=Oaxaca")</f>
        <v>1218</v>
      </c>
    </row>
    <row r="11" spans="1:2" x14ac:dyDescent="0.2">
      <c r="A11" s="13" t="str">
        <f>Concentrado!B201</f>
        <v>120 Hernia de la cavidad abdominal</v>
      </c>
      <c r="B11" s="11">
        <f>SUMIFS(Concentrado!$C$2:C340,Concentrado!$B$2:$B340,"="&amp;$A11,Concentrado!$A$2:$A340, "=Oaxaca")</f>
        <v>900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Concentrado!B202</f>
        <v>160 Causas obstétricas directas, excepto aborto y parto único espontáneo (solo morbilidad)</v>
      </c>
      <c r="B2" s="11">
        <f>SUMIFS(Concentrado!$C$2:C331,Concentrado!$B$2:$B331,"="&amp;$A2,Concentrado!$A$2:$A331, "=Puebla")</f>
        <v>21759</v>
      </c>
    </row>
    <row r="3" spans="1:2" x14ac:dyDescent="0.2">
      <c r="A3" s="13" t="str">
        <f>Concentrado!B203</f>
        <v>161 Parto único espontáneo</v>
      </c>
      <c r="B3" s="11">
        <f>SUMIFS(Concentrado!$C$2:C332,Concentrado!$B$2:$B332,"="&amp;$A3,Concentrado!$A$2:$A332, "=Puebla")</f>
        <v>20625</v>
      </c>
    </row>
    <row r="4" spans="1:2" x14ac:dyDescent="0.2">
      <c r="A4" s="13" t="str">
        <f>Concentrado!B204</f>
        <v>049 Tumores malignos</v>
      </c>
      <c r="B4" s="11">
        <f>SUMIFS(Concentrado!$C$2:C333,Concentrado!$B$2:$B333,"="&amp;$A4,Concentrado!$A$2:$A333, "=Puebla")</f>
        <v>11081</v>
      </c>
    </row>
    <row r="5" spans="1:2" ht="30" x14ac:dyDescent="0.2">
      <c r="A5" s="13" t="str">
        <f>Concentrado!B205</f>
        <v>166 Traumatismos, envenenamientos y algunas otras consecuencias de causas externas</v>
      </c>
      <c r="B5" s="11">
        <f>SUMIFS(Concentrado!$C$2:C334,Concentrado!$B$2:$B334,"="&amp;$A5,Concentrado!$A$2:$A334, "=Puebla")</f>
        <v>9725</v>
      </c>
    </row>
    <row r="6" spans="1:2" x14ac:dyDescent="0.2">
      <c r="A6" s="13" t="str">
        <f>Concentrado!B206</f>
        <v>163 Ciertas afecciones originadas en el período perinatal</v>
      </c>
      <c r="B6" s="11">
        <f>SUMIFS(Concentrado!$C$2:C335,Concentrado!$B$2:$B335,"="&amp;$A6,Concentrado!$A$2:$A335, "=Puebla")</f>
        <v>4667</v>
      </c>
    </row>
    <row r="7" spans="1:2" x14ac:dyDescent="0.2">
      <c r="A7" s="13" t="str">
        <f>Concentrado!B207</f>
        <v>159 Aborto (solo morbilidad)</v>
      </c>
      <c r="B7" s="11">
        <f>SUMIFS(Concentrado!$C$2:C336,Concentrado!$B$2:$B336,"="&amp;$A7,Concentrado!$A$2:$A336, "=Puebla")</f>
        <v>4089</v>
      </c>
    </row>
    <row r="8" spans="1:2" x14ac:dyDescent="0.2">
      <c r="A8" s="13" t="str">
        <f>Concentrado!B208</f>
        <v>126 Colelitiasis y colecistitis</v>
      </c>
      <c r="B8" s="11">
        <f>SUMIFS(Concentrado!$C$2:C337,Concentrado!$B$2:$B337,"="&amp;$A8,Concentrado!$A$2:$A337, "=Puebla")</f>
        <v>2887</v>
      </c>
    </row>
    <row r="9" spans="1:2" x14ac:dyDescent="0.2">
      <c r="A9" s="13" t="str">
        <f>Concentrado!B209</f>
        <v>119 Apendicitis</v>
      </c>
      <c r="B9" s="11">
        <f>SUMIFS(Concentrado!$C$2:C338,Concentrado!$B$2:$B338,"="&amp;$A9,Concentrado!$A$2:$A338, "=Puebla")</f>
        <v>2722</v>
      </c>
    </row>
    <row r="10" spans="1:2" x14ac:dyDescent="0.2">
      <c r="A10" s="13" t="str">
        <f>Concentrado!B210</f>
        <v>061 Diabetes mellitus</v>
      </c>
      <c r="B10" s="11">
        <f>SUMIFS(Concentrado!$C$2:C339,Concentrado!$B$2:$B339,"="&amp;$A10,Concentrado!$A$2:$A339, "=Puebla")</f>
        <v>2396</v>
      </c>
    </row>
    <row r="11" spans="1:2" x14ac:dyDescent="0.2">
      <c r="A11" s="13" t="str">
        <f>Concentrado!B211</f>
        <v>120 Hernia de la cavidad abdominal</v>
      </c>
      <c r="B11" s="11">
        <f>SUMIFS(Concentrado!$C$2:C340,Concentrado!$B$2:$B340,"="&amp;$A11,Concentrado!$A$2:$A340, "=Puebla")</f>
        <v>2163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11"/>
  <sheetViews>
    <sheetView workbookViewId="0">
      <selection activeCell="B2" sqref="B2: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Concentrado!B212</f>
        <v>160 Causas obstétricas directas, excepto aborto y parto único espontáneo (solo morbilidad)</v>
      </c>
      <c r="B2" s="11">
        <f>SUMIFS(Concentrado!$C$2:C331,Concentrado!$B$2:$B331,"="&amp;$A2,Concentrado!$A$2:$A331, "=Querétaro")</f>
        <v>8095</v>
      </c>
    </row>
    <row r="3" spans="1:2" x14ac:dyDescent="0.2">
      <c r="A3" s="13" t="str">
        <f>Concentrado!B213</f>
        <v>161 Parto único espontáneo</v>
      </c>
      <c r="B3" s="11">
        <f>SUMIFS(Concentrado!$C$2:C332,Concentrado!$B$2:$B332,"="&amp;$A3,Concentrado!$A$2:$A332, "=Querétaro")</f>
        <v>6444</v>
      </c>
    </row>
    <row r="4" spans="1:2" x14ac:dyDescent="0.2">
      <c r="A4" s="13" t="str">
        <f>Concentrado!B214</f>
        <v>049 Tumores malignos</v>
      </c>
      <c r="B4" s="11">
        <f>SUMIFS(Concentrado!$C$2:C333,Concentrado!$B$2:$B333,"="&amp;$A4,Concentrado!$A$2:$A333, "=Querétaro")</f>
        <v>4240</v>
      </c>
    </row>
    <row r="5" spans="1:2" ht="30" x14ac:dyDescent="0.2">
      <c r="A5" s="13" t="str">
        <f>Concentrado!B215</f>
        <v>166 Traumatismos, envenenamientos y algunas otras consecuencias de causas externas</v>
      </c>
      <c r="B5" s="11">
        <f>SUMIFS(Concentrado!$C$2:C334,Concentrado!$B$2:$B334,"="&amp;$A5,Concentrado!$A$2:$A334, "=Querétaro")</f>
        <v>3930</v>
      </c>
    </row>
    <row r="6" spans="1:2" x14ac:dyDescent="0.2">
      <c r="A6" s="13" t="str">
        <f>Concentrado!B216</f>
        <v>163 Ciertas afecciones originadas en el período perinatal</v>
      </c>
      <c r="B6" s="11">
        <f>SUMIFS(Concentrado!$C$2:C335,Concentrado!$B$2:$B335,"="&amp;$A6,Concentrado!$A$2:$A335, "=Querétaro")</f>
        <v>3127</v>
      </c>
    </row>
    <row r="7" spans="1:2" x14ac:dyDescent="0.2">
      <c r="A7" s="13" t="str">
        <f>Concentrado!B217</f>
        <v>139 Insuficiencia renal</v>
      </c>
      <c r="B7" s="11">
        <f>SUMIFS(Concentrado!$C$2:C336,Concentrado!$B$2:$B336,"="&amp;$A7,Concentrado!$A$2:$A336, "=Querétaro")</f>
        <v>2087</v>
      </c>
    </row>
    <row r="8" spans="1:2" x14ac:dyDescent="0.2">
      <c r="A8" s="13" t="str">
        <f>Concentrado!B218</f>
        <v>061 Diabetes mellitus</v>
      </c>
      <c r="B8" s="11">
        <f>SUMIFS(Concentrado!$C$2:C337,Concentrado!$B$2:$B337,"="&amp;$A8,Concentrado!$A$2:$A337, "=Querétaro")</f>
        <v>1769</v>
      </c>
    </row>
    <row r="9" spans="1:2" x14ac:dyDescent="0.2">
      <c r="A9" s="13" t="str">
        <f>Concentrado!B219</f>
        <v>159 Aborto (solo morbilidad)</v>
      </c>
      <c r="B9" s="11">
        <f>SUMIFS(Concentrado!$C$2:C338,Concentrado!$B$2:$B338,"="&amp;$A9,Concentrado!$A$2:$A338, "=Querétaro")</f>
        <v>1693</v>
      </c>
    </row>
    <row r="10" spans="1:2" x14ac:dyDescent="0.2">
      <c r="A10" s="13" t="str">
        <f>Concentrado!B220</f>
        <v>162 Causas obstétricas indirectas</v>
      </c>
      <c r="B10" s="11">
        <f>SUMIFS(Concentrado!$C$2:C339,Concentrado!$B$2:$B339,"="&amp;$A10,Concentrado!$A$2:$A339, "=Querétaro")</f>
        <v>1130</v>
      </c>
    </row>
    <row r="11" spans="1:2" x14ac:dyDescent="0.2">
      <c r="A11" s="13" t="str">
        <f>Concentrado!B221</f>
        <v>097 Enfermedades del corazón</v>
      </c>
      <c r="B11" s="11">
        <f>SUMIFS(Concentrado!$C$2:C340,Concentrado!$B$2:$B340,"="&amp;$A11,Concentrado!$A$2:$A340, "=Querétaro")</f>
        <v>1027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Concentrado!B222</f>
        <v>160 Causas obstétricas directas, excepto aborto y parto único espontáneo (solo morbilidad)</v>
      </c>
      <c r="B2" s="11">
        <f>SUMIFS(Concentrado!$C$2:C331,Concentrado!$B$2:$B331,"="&amp;$A2,Concentrado!$A$2:$A331, "=Quintana Roo")</f>
        <v>5496</v>
      </c>
    </row>
    <row r="3" spans="1:2" x14ac:dyDescent="0.2">
      <c r="A3" s="13" t="str">
        <f>Concentrado!B223</f>
        <v>161 Parto único espontáneo</v>
      </c>
      <c r="B3" s="11">
        <f>SUMIFS(Concentrado!$C$2:C332,Concentrado!$B$2:$B332,"="&amp;$A3,Concentrado!$A$2:$A332, "=Quintana Roo")</f>
        <v>5465</v>
      </c>
    </row>
    <row r="4" spans="1:2" ht="30" x14ac:dyDescent="0.2">
      <c r="A4" s="13" t="str">
        <f>Concentrado!B224</f>
        <v>166 Traumatismos, envenenamientos y algunas otras consecuencias de causas externas</v>
      </c>
      <c r="B4" s="11">
        <f>SUMIFS(Concentrado!$C$2:C333,Concentrado!$B$2:$B333,"="&amp;$A4,Concentrado!$A$2:$A333, "=Quintana Roo")</f>
        <v>3892</v>
      </c>
    </row>
    <row r="5" spans="1:2" x14ac:dyDescent="0.2">
      <c r="A5" s="13" t="str">
        <f>Concentrado!B225</f>
        <v>049 Tumores malignos</v>
      </c>
      <c r="B5" s="11">
        <f>SUMIFS(Concentrado!$C$2:C334,Concentrado!$B$2:$B334,"="&amp;$A5,Concentrado!$A$2:$A334, "=Quintana Roo")</f>
        <v>2352</v>
      </c>
    </row>
    <row r="6" spans="1:2" x14ac:dyDescent="0.2">
      <c r="A6" s="13" t="str">
        <f>Concentrado!B226</f>
        <v>163 Ciertas afecciones originadas en el período perinatal</v>
      </c>
      <c r="B6" s="11">
        <f>SUMIFS(Concentrado!$C$2:C335,Concentrado!$B$2:$B335,"="&amp;$A6,Concentrado!$A$2:$A335, "=Quintana Roo")</f>
        <v>1866</v>
      </c>
    </row>
    <row r="7" spans="1:2" x14ac:dyDescent="0.2">
      <c r="A7" s="13" t="str">
        <f>Concentrado!B227</f>
        <v>159 Aborto (solo morbilidad)</v>
      </c>
      <c r="B7" s="11">
        <f>SUMIFS(Concentrado!$C$2:C336,Concentrado!$B$2:$B336,"="&amp;$A7,Concentrado!$A$2:$A336, "=Quintana Roo")</f>
        <v>1443</v>
      </c>
    </row>
    <row r="8" spans="1:2" x14ac:dyDescent="0.2">
      <c r="A8" s="13" t="str">
        <f>Concentrado!B228</f>
        <v>061 Diabetes mellitus</v>
      </c>
      <c r="B8" s="11">
        <f>SUMIFS(Concentrado!$C$2:C337,Concentrado!$B$2:$B337,"="&amp;$A8,Concentrado!$A$2:$A337, "=Quintana Roo")</f>
        <v>1057</v>
      </c>
    </row>
    <row r="9" spans="1:2" x14ac:dyDescent="0.2">
      <c r="A9" s="13" t="str">
        <f>Concentrado!B229</f>
        <v>126 Colelitiasis y colecistitis</v>
      </c>
      <c r="B9" s="11">
        <f>SUMIFS(Concentrado!$C$2:C338,Concentrado!$B$2:$B338,"="&amp;$A9,Concentrado!$A$2:$A338, "=Quintana Roo")</f>
        <v>856</v>
      </c>
    </row>
    <row r="10" spans="1:2" x14ac:dyDescent="0.2">
      <c r="A10" s="13" t="str">
        <f>Concentrado!B230</f>
        <v>119 Apendicitis</v>
      </c>
      <c r="B10" s="11">
        <f>SUMIFS(Concentrado!$C$2:C339,Concentrado!$B$2:$B339,"="&amp;$A10,Concentrado!$A$2:$A339, "=Quintana Roo")</f>
        <v>732</v>
      </c>
    </row>
    <row r="11" spans="1:2" x14ac:dyDescent="0.2">
      <c r="A11" s="13" t="str">
        <f>Concentrado!B231</f>
        <v>097 Enfermedades del corazón</v>
      </c>
      <c r="B11" s="11">
        <f>SUMIFS(Concentrado!$C$2:C340,Concentrado!$B$2:$B340,"="&amp;$A11,Concentrado!$A$2:$A340, "=Quintana Roo")</f>
        <v>683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1"/>
  <sheetViews>
    <sheetView workbookViewId="0">
      <selection activeCell="B2" sqref="B2: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Concentrado!B232</f>
        <v>161 Parto único espontáneo</v>
      </c>
      <c r="B2" s="11">
        <f>SUMIFS(Concentrado!$C$2:C331,Concentrado!$B$2:$B331,"="&amp;$A2,Concentrado!$A$2:$A331, "=San Luis Potosí")</f>
        <v>8851</v>
      </c>
    </row>
    <row r="3" spans="1:2" ht="30" x14ac:dyDescent="0.2">
      <c r="A3" s="13" t="str">
        <f>Concentrado!B233</f>
        <v>160 Causas obstétricas directas, excepto aborto y parto único espontáneo (solo morbilidad)</v>
      </c>
      <c r="B3" s="11">
        <f>SUMIFS(Concentrado!$C$2:C332,Concentrado!$B$2:$B332,"="&amp;$A3,Concentrado!$A$2:$A332, "=San Luis Potosí")</f>
        <v>7136</v>
      </c>
    </row>
    <row r="4" spans="1:2" ht="30" x14ac:dyDescent="0.2">
      <c r="A4" s="13" t="str">
        <f>Concentrado!B234</f>
        <v>166 Traumatismos, envenenamientos y algunas otras consecuencias de causas externas</v>
      </c>
      <c r="B4" s="11">
        <f>SUMIFS(Concentrado!$C$2:C333,Concentrado!$B$2:$B333,"="&amp;$A4,Concentrado!$A$2:$A333, "=San Luis Potosí")</f>
        <v>4463</v>
      </c>
    </row>
    <row r="5" spans="1:2" x14ac:dyDescent="0.2">
      <c r="A5" s="13" t="str">
        <f>Concentrado!B235</f>
        <v>163 Ciertas afecciones originadas en el período perinatal</v>
      </c>
      <c r="B5" s="11">
        <f>SUMIFS(Concentrado!$C$2:C334,Concentrado!$B$2:$B334,"="&amp;$A5,Concentrado!$A$2:$A334, "=San Luis Potosí")</f>
        <v>2693</v>
      </c>
    </row>
    <row r="6" spans="1:2" x14ac:dyDescent="0.2">
      <c r="A6" s="13" t="str">
        <f>Concentrado!B236</f>
        <v>159 Aborto (solo morbilidad)</v>
      </c>
      <c r="B6" s="11">
        <f>SUMIFS(Concentrado!$C$2:C335,Concentrado!$B$2:$B335,"="&amp;$A6,Concentrado!$A$2:$A335, "=San Luis Potosí")</f>
        <v>1659</v>
      </c>
    </row>
    <row r="7" spans="1:2" x14ac:dyDescent="0.2">
      <c r="A7" s="13" t="str">
        <f>Concentrado!B237</f>
        <v>126 Colelitiasis y colecistitis</v>
      </c>
      <c r="B7" s="11">
        <f>SUMIFS(Concentrado!$C$2:C336,Concentrado!$B$2:$B336,"="&amp;$A7,Concentrado!$A$2:$A336, "=San Luis Potosí")</f>
        <v>1160</v>
      </c>
    </row>
    <row r="8" spans="1:2" x14ac:dyDescent="0.2">
      <c r="A8" s="13" t="str">
        <f>Concentrado!B238</f>
        <v>105 Neumonía e influenza</v>
      </c>
      <c r="B8" s="11">
        <f>SUMIFS(Concentrado!$C$2:C337,Concentrado!$B$2:$B337,"="&amp;$A8,Concentrado!$A$2:$A337, "=San Luis Potosí")</f>
        <v>1142</v>
      </c>
    </row>
    <row r="9" spans="1:2" x14ac:dyDescent="0.2">
      <c r="A9" s="13" t="str">
        <f>Concentrado!B239</f>
        <v>049 Tumores malignos</v>
      </c>
      <c r="B9" s="11">
        <f>SUMIFS(Concentrado!$C$2:C338,Concentrado!$B$2:$B338,"="&amp;$A9,Concentrado!$A$2:$A338, "=San Luis Potosí")</f>
        <v>1042</v>
      </c>
    </row>
    <row r="10" spans="1:2" x14ac:dyDescent="0.2">
      <c r="A10" s="13" t="str">
        <f>Concentrado!B240</f>
        <v>061 Diabetes mellitus</v>
      </c>
      <c r="B10" s="11">
        <f>SUMIFS(Concentrado!$C$2:C339,Concentrado!$B$2:$B339,"="&amp;$A10,Concentrado!$A$2:$A339, "=San Luis Potosí")</f>
        <v>1021</v>
      </c>
    </row>
    <row r="11" spans="1:2" x14ac:dyDescent="0.2">
      <c r="A11" s="13" t="str">
        <f>Concentrado!B241</f>
        <v>139 Insuficiencia renal</v>
      </c>
      <c r="B11" s="11">
        <f>SUMIFS(Concentrado!$C$2:C340,Concentrado!$B$2:$B340,"="&amp;$A11,Concentrado!$A$2:$A340, "=San Luis Potosí")</f>
        <v>781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Concentrado!B242</f>
        <v>160 Causas obstétricas directas, excepto aborto y parto único espontáneo (solo morbilidad)</v>
      </c>
      <c r="B2" s="11">
        <f>SUMIFS(Concentrado!$C$2:C331,Concentrado!$B$2:$B331,"="&amp;$A2,Concentrado!$A$2:$A331, "=Sinaloa")</f>
        <v>7667</v>
      </c>
    </row>
    <row r="3" spans="1:2" ht="30" x14ac:dyDescent="0.2">
      <c r="A3" s="13" t="str">
        <f>Concentrado!B243</f>
        <v>166 Traumatismos, envenenamientos y algunas otras consecuencias de causas externas</v>
      </c>
      <c r="B3" s="11">
        <f>SUMIFS(Concentrado!$C$2:C332,Concentrado!$B$2:$B332,"="&amp;$A3,Concentrado!$A$2:$A332, "=Sinaloa")</f>
        <v>5841</v>
      </c>
    </row>
    <row r="4" spans="1:2" x14ac:dyDescent="0.2">
      <c r="A4" s="13" t="str">
        <f>Concentrado!B244</f>
        <v>161 Parto único espontáneo</v>
      </c>
      <c r="B4" s="11">
        <f>SUMIFS(Concentrado!$C$2:C333,Concentrado!$B$2:$B333,"="&amp;$A4,Concentrado!$A$2:$A333, "=Sinaloa")</f>
        <v>5177</v>
      </c>
    </row>
    <row r="5" spans="1:2" x14ac:dyDescent="0.2">
      <c r="A5" s="13" t="str">
        <f>Concentrado!B245</f>
        <v>163 Ciertas afecciones originadas en el período perinatal</v>
      </c>
      <c r="B5" s="11">
        <f>SUMIFS(Concentrado!$C$2:C334,Concentrado!$B$2:$B334,"="&amp;$A5,Concentrado!$A$2:$A334, "=Sinaloa")</f>
        <v>2297</v>
      </c>
    </row>
    <row r="6" spans="1:2" x14ac:dyDescent="0.2">
      <c r="A6" s="13" t="str">
        <f>Concentrado!B246</f>
        <v>159 Aborto (solo morbilidad)</v>
      </c>
      <c r="B6" s="11">
        <f>SUMIFS(Concentrado!$C$2:C335,Concentrado!$B$2:$B335,"="&amp;$A6,Concentrado!$A$2:$A335, "=Sinaloa")</f>
        <v>2024</v>
      </c>
    </row>
    <row r="7" spans="1:2" x14ac:dyDescent="0.2">
      <c r="A7" s="13" t="str">
        <f>Concentrado!B247</f>
        <v>126 Colelitiasis y colecistitis</v>
      </c>
      <c r="B7" s="11">
        <f>SUMIFS(Concentrado!$C$2:C336,Concentrado!$B$2:$B336,"="&amp;$A7,Concentrado!$A$2:$A336, "=Sinaloa")</f>
        <v>1338</v>
      </c>
    </row>
    <row r="8" spans="1:2" x14ac:dyDescent="0.2">
      <c r="A8" s="13" t="str">
        <f>Concentrado!B248</f>
        <v>097 Enfermedades del corazón</v>
      </c>
      <c r="B8" s="11">
        <f>SUMIFS(Concentrado!$C$2:C337,Concentrado!$B$2:$B337,"="&amp;$A8,Concentrado!$A$2:$A337, "=Sinaloa")</f>
        <v>1312</v>
      </c>
    </row>
    <row r="9" spans="1:2" x14ac:dyDescent="0.2">
      <c r="A9" s="13" t="str">
        <f>Concentrado!B249</f>
        <v>049 Tumores malignos</v>
      </c>
      <c r="B9" s="11">
        <f>SUMIFS(Concentrado!$C$2:C338,Concentrado!$B$2:$B338,"="&amp;$A9,Concentrado!$A$2:$A338, "=Sinaloa")</f>
        <v>1198</v>
      </c>
    </row>
    <row r="10" spans="1:2" x14ac:dyDescent="0.2">
      <c r="A10" s="13" t="str">
        <f>Concentrado!B250</f>
        <v>120 Hernia de la cavidad abdominal</v>
      </c>
      <c r="B10" s="11">
        <f>SUMIFS(Concentrado!$C$2:C339,Concentrado!$B$2:$B339,"="&amp;$A10,Concentrado!$A$2:$A339, "=Sinaloa")</f>
        <v>1149</v>
      </c>
    </row>
    <row r="11" spans="1:2" x14ac:dyDescent="0.2">
      <c r="A11" s="13" t="str">
        <f>Concentrado!B251</f>
        <v>061 Diabetes mellitus</v>
      </c>
      <c r="B11" s="11">
        <f>SUMIFS(Concentrado!$C$2:C340,Concentrado!$B$2:$B340,"="&amp;$A11,Concentrado!$A$2:$A340, "=Sinaloa")</f>
        <v>1016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Concentrado!B252</f>
        <v>049 Tumores malignos</v>
      </c>
      <c r="B2" s="11">
        <f>SUMIFS(Concentrado!$C$2:C331,Concentrado!$B$2:$B331,"="&amp;$A2,Concentrado!$A$2:$A331, "=Sonora")</f>
        <v>15765</v>
      </c>
    </row>
    <row r="3" spans="1:2" x14ac:dyDescent="0.2">
      <c r="A3" s="13" t="str">
        <f>Concentrado!B253</f>
        <v>139 Insuficiencia renal</v>
      </c>
      <c r="B3" s="11">
        <f>SUMIFS(Concentrado!$C$2:C332,Concentrado!$B$2:$B332,"="&amp;$A3,Concentrado!$A$2:$A332, "=Sonora")</f>
        <v>14306</v>
      </c>
    </row>
    <row r="4" spans="1:2" ht="30" x14ac:dyDescent="0.2">
      <c r="A4" s="13" t="str">
        <f>Concentrado!B254</f>
        <v>160 Causas obstétricas directas, excepto aborto y parto único espontáneo (solo morbilidad)</v>
      </c>
      <c r="B4" s="11">
        <f>SUMIFS(Concentrado!$C$2:C333,Concentrado!$B$2:$B333,"="&amp;$A4,Concentrado!$A$2:$A333, "=Sonora")</f>
        <v>7520</v>
      </c>
    </row>
    <row r="5" spans="1:2" ht="30" x14ac:dyDescent="0.2">
      <c r="A5" s="13" t="str">
        <f>Concentrado!B255</f>
        <v>166 Traumatismos, envenenamientos y algunas otras consecuencias de causas externas</v>
      </c>
      <c r="B5" s="11">
        <f>SUMIFS(Concentrado!$C$2:C334,Concentrado!$B$2:$B334,"="&amp;$A5,Concentrado!$A$2:$A334, "=Sonora")</f>
        <v>5278</v>
      </c>
    </row>
    <row r="6" spans="1:2" x14ac:dyDescent="0.2">
      <c r="A6" s="13" t="str">
        <f>Concentrado!B256</f>
        <v>161 Parto único espontáneo</v>
      </c>
      <c r="B6" s="11">
        <f>SUMIFS(Concentrado!$C$2:C335,Concentrado!$B$2:$B335,"="&amp;$A6,Concentrado!$A$2:$A335, "=Sonora")</f>
        <v>5205</v>
      </c>
    </row>
    <row r="7" spans="1:2" x14ac:dyDescent="0.2">
      <c r="A7" s="13" t="str">
        <f>Concentrado!B257</f>
        <v>163 Ciertas afecciones originadas en el período perinatal</v>
      </c>
      <c r="B7" s="11">
        <f>SUMIFS(Concentrado!$C$2:C336,Concentrado!$B$2:$B336,"="&amp;$A7,Concentrado!$A$2:$A336, "=Sonora")</f>
        <v>1806</v>
      </c>
    </row>
    <row r="8" spans="1:2" x14ac:dyDescent="0.2">
      <c r="A8" s="13" t="str">
        <f>Concentrado!B258</f>
        <v>159 Aborto (solo morbilidad)</v>
      </c>
      <c r="B8" s="11">
        <f>SUMIFS(Concentrado!$C$2:C337,Concentrado!$B$2:$B337,"="&amp;$A8,Concentrado!$A$2:$A337, "=Sonora")</f>
        <v>1649</v>
      </c>
    </row>
    <row r="9" spans="1:2" x14ac:dyDescent="0.2">
      <c r="A9" s="13" t="str">
        <f>Concentrado!B259</f>
        <v>126 Colelitiasis y colecistitis</v>
      </c>
      <c r="B9" s="11">
        <f>SUMIFS(Concentrado!$C$2:C338,Concentrado!$B$2:$B338,"="&amp;$A9,Concentrado!$A$2:$A338, "=Sonora")</f>
        <v>1551</v>
      </c>
    </row>
    <row r="10" spans="1:2" x14ac:dyDescent="0.2">
      <c r="A10" s="13" t="str">
        <f>Concentrado!B260</f>
        <v>097 Enfermedades del corazón</v>
      </c>
      <c r="B10" s="11">
        <f>SUMIFS(Concentrado!$C$2:C339,Concentrado!$B$2:$B339,"="&amp;$A10,Concentrado!$A$2:$A339, "=Sonora")</f>
        <v>1227</v>
      </c>
    </row>
    <row r="11" spans="1:2" x14ac:dyDescent="0.2">
      <c r="A11" s="13" t="str">
        <f>Concentrado!B261</f>
        <v>105 Neumonía e influenza</v>
      </c>
      <c r="B11" s="11">
        <f>SUMIFS(Concentrado!$C$2:C340,Concentrado!$B$2:$B340,"="&amp;$A11,Concentrado!$A$2:$A340, "=Sonora")</f>
        <v>1068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Concentrado!B262</f>
        <v>139 Insuficiencia renal</v>
      </c>
      <c r="B2" s="11">
        <f>SUMIFS(Concentrado!$C$2:C331,Concentrado!$B$2:$B331,"="&amp;$A2,Concentrado!$A$2:$A331, "=Tabasco")</f>
        <v>25448</v>
      </c>
    </row>
    <row r="3" spans="1:2" x14ac:dyDescent="0.2">
      <c r="A3" s="13" t="str">
        <f>Concentrado!B263</f>
        <v>049 Tumores malignos</v>
      </c>
      <c r="B3" s="11">
        <f>SUMIFS(Concentrado!$C$2:C332,Concentrado!$B$2:$B332,"="&amp;$A3,Concentrado!$A$2:$A332, "=Tabasco")</f>
        <v>15479</v>
      </c>
    </row>
    <row r="4" spans="1:2" ht="30" x14ac:dyDescent="0.2">
      <c r="A4" s="13" t="str">
        <f>Concentrado!B264</f>
        <v>160 Causas obstétricas directas, excepto aborto y parto único espontáneo (solo morbilidad)</v>
      </c>
      <c r="B4" s="11">
        <f>SUMIFS(Concentrado!$C$2:C333,Concentrado!$B$2:$B333,"="&amp;$A4,Concentrado!$A$2:$A333, "=Tabasco")</f>
        <v>15426</v>
      </c>
    </row>
    <row r="5" spans="1:2" x14ac:dyDescent="0.2">
      <c r="A5" s="13" t="str">
        <f>Concentrado!B265</f>
        <v>161 Parto único espontáneo</v>
      </c>
      <c r="B5" s="11">
        <f>SUMIFS(Concentrado!$C$2:C334,Concentrado!$B$2:$B334,"="&amp;$A5,Concentrado!$A$2:$A334, "=Tabasco")</f>
        <v>10359</v>
      </c>
    </row>
    <row r="6" spans="1:2" ht="30" x14ac:dyDescent="0.2">
      <c r="A6" s="13" t="str">
        <f>Concentrado!B266</f>
        <v>184 Personas en contacto con los servicios de salud para procedimientos específicos y atención de la salud</v>
      </c>
      <c r="B6" s="11">
        <f>SUMIFS(Concentrado!$C$2:C335,Concentrado!$B$2:$B335,"="&amp;$A6,Concentrado!$A$2:$A335, "=Tabasco")</f>
        <v>9337</v>
      </c>
    </row>
    <row r="7" spans="1:2" ht="30" x14ac:dyDescent="0.2">
      <c r="A7" s="13" t="str">
        <f>Concentrado!B267</f>
        <v>166 Traumatismos, envenenamientos y algunas otras consecuencias de causas externas</v>
      </c>
      <c r="B7" s="11">
        <f>SUMIFS(Concentrado!$C$2:C336,Concentrado!$B$2:$B336,"="&amp;$A7,Concentrado!$A$2:$A336, "=Tabasco")</f>
        <v>7440</v>
      </c>
    </row>
    <row r="8" spans="1:2" x14ac:dyDescent="0.2">
      <c r="A8" s="13" t="str">
        <f>Concentrado!B268</f>
        <v>126 Colelitiasis y colecistitis</v>
      </c>
      <c r="B8" s="11">
        <f>SUMIFS(Concentrado!$C$2:C337,Concentrado!$B$2:$B337,"="&amp;$A8,Concentrado!$A$2:$A337, "=Tabasco")</f>
        <v>3201</v>
      </c>
    </row>
    <row r="9" spans="1:2" x14ac:dyDescent="0.2">
      <c r="A9" s="13" t="str">
        <f>Concentrado!B269</f>
        <v>159 Aborto (solo morbilidad)</v>
      </c>
      <c r="B9" s="11">
        <f>SUMIFS(Concentrado!$C$2:C338,Concentrado!$B$2:$B338,"="&amp;$A9,Concentrado!$A$2:$A338, "=Tabasco")</f>
        <v>2548</v>
      </c>
    </row>
    <row r="10" spans="1:2" x14ac:dyDescent="0.2">
      <c r="A10" s="13" t="str">
        <f>Concentrado!B270</f>
        <v>061 Diabetes mellitus</v>
      </c>
      <c r="B10" s="11">
        <f>SUMIFS(Concentrado!$C$2:C339,Concentrado!$B$2:$B339,"="&amp;$A10,Concentrado!$A$2:$A339, "=Tabasco")</f>
        <v>2251</v>
      </c>
    </row>
    <row r="11" spans="1:2" x14ac:dyDescent="0.2">
      <c r="A11" s="13" t="str">
        <f>Concentrado!B271</f>
        <v>097 Enfermedades del corazón</v>
      </c>
      <c r="B11" s="11">
        <f>SUMIFS(Concentrado!$C$2:C340,Concentrado!$B$2:$B340,"="&amp;$A11,Concentrado!$A$2:$A340, "=Tabasco")</f>
        <v>2101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Concentrado!B2</f>
        <v>139 Insuficiencia renal</v>
      </c>
      <c r="B2" s="11">
        <f>SUMIFS(Concentrado!$C$2:C331,Concentrado!$B$2:$B331,"="&amp;$A2,Concentrado!$A$2:$A331, "=Aguascalientes")</f>
        <v>5109</v>
      </c>
    </row>
    <row r="3" spans="1:2" ht="30" x14ac:dyDescent="0.2">
      <c r="A3" s="13" t="str">
        <f>Concentrado!B3</f>
        <v>160 Causas obstétricas directas, excepto aborto y parto único espontáneo (solo morbilidad)</v>
      </c>
      <c r="B3" s="11">
        <f>SUMIFS(Concentrado!$C$2:C332,Concentrado!$B$2:$B332,"="&amp;$A3,Concentrado!$A$2:$A332, "=Aguascalientes")</f>
        <v>4640</v>
      </c>
    </row>
    <row r="4" spans="1:2" x14ac:dyDescent="0.2">
      <c r="A4" s="13" t="str">
        <f>Concentrado!B4</f>
        <v>161 Parto único espontáneo</v>
      </c>
      <c r="B4" s="11">
        <f>SUMIFS(Concentrado!$C$2:C333,Concentrado!$B$2:$B333,"="&amp;$A4,Concentrado!$A$2:$A333, "=Aguascalientes")</f>
        <v>4023</v>
      </c>
    </row>
    <row r="5" spans="1:2" ht="30" x14ac:dyDescent="0.2">
      <c r="A5" s="13" t="str">
        <f>Concentrado!B5</f>
        <v>166 Traumatismos, envenenamientos y algunas otras consecuencias de causas externas</v>
      </c>
      <c r="B5" s="11">
        <f>SUMIFS(Concentrado!$C$2:C334,Concentrado!$B$2:$B334,"="&amp;$A5,Concentrado!$A$2:$A334, "=Aguascalientes")</f>
        <v>2773</v>
      </c>
    </row>
    <row r="6" spans="1:2" x14ac:dyDescent="0.2">
      <c r="A6" s="13" t="str">
        <f>Concentrado!B6</f>
        <v>049 Tumores malignos</v>
      </c>
      <c r="B6" s="11">
        <f>SUMIFS(Concentrado!$C$2:C335,Concentrado!$B$2:$B335,"="&amp;$A6,Concentrado!$A$2:$A335, "=Aguascalientes")</f>
        <v>2770</v>
      </c>
    </row>
    <row r="7" spans="1:2" x14ac:dyDescent="0.2">
      <c r="A7" s="13" t="str">
        <f>Concentrado!B7</f>
        <v>163 Ciertas afecciones originadas en el período perinatal</v>
      </c>
      <c r="B7" s="11">
        <f>SUMIFS(Concentrado!$C$2:C336,Concentrado!$B$2:$B336,"="&amp;$A7,Concentrado!$A$2:$A336, "=Aguascalientes")</f>
        <v>1476</v>
      </c>
    </row>
    <row r="8" spans="1:2" x14ac:dyDescent="0.2">
      <c r="A8" s="13" t="str">
        <f>Concentrado!B8</f>
        <v>159 Aborto (solo morbilidad)</v>
      </c>
      <c r="B8" s="11">
        <f>SUMIFS(Concentrado!$C$2:C337,Concentrado!$B$2:$B337,"="&amp;$A8,Concentrado!$A$2:$A337, "=Aguascalientes")</f>
        <v>1033</v>
      </c>
    </row>
    <row r="9" spans="1:2" x14ac:dyDescent="0.2">
      <c r="A9" s="13" t="str">
        <f>Concentrado!B9</f>
        <v>126 Colelitiasis y colecistitis</v>
      </c>
      <c r="B9" s="11">
        <f>SUMIFS(Concentrado!$C$2:C338,Concentrado!$B$2:$B338,"="&amp;$A9,Concentrado!$A$2:$A338, "=Aguascalientes")</f>
        <v>732</v>
      </c>
    </row>
    <row r="10" spans="1:2" x14ac:dyDescent="0.2">
      <c r="A10" s="13" t="str">
        <f>Concentrado!B10</f>
        <v>097 Enfermedades del corazón</v>
      </c>
      <c r="B10" s="11">
        <f>SUMIFS(Concentrado!$C$2:C339,Concentrado!$B$2:$B339,"="&amp;$A10,Concentrado!$A$2:$A339, "=Aguascalientes")</f>
        <v>655</v>
      </c>
    </row>
    <row r="11" spans="1:2" x14ac:dyDescent="0.2">
      <c r="A11" s="13" t="str">
        <f>Concentrado!B11</f>
        <v>120 Hernia de la cavidad abdominal</v>
      </c>
      <c r="B11" s="11">
        <f>SUMIFS(Concentrado!$C$2:C340,Concentrado!$B$2:$B340,"="&amp;$A11,Concentrado!$A$2:$A340, "=Aguascalientes")</f>
        <v>562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Concentrado!B272</f>
        <v>160 Causas obstétricas directas, excepto aborto y parto único espontáneo (solo morbilidad)</v>
      </c>
      <c r="B2" s="11">
        <f>SUMIFS(Concentrado!$C$2:C331,Concentrado!$B$2:$B331,"="&amp;$A2,Concentrado!$A$2:$A331, "=Tamaulipas")</f>
        <v>9247</v>
      </c>
    </row>
    <row r="3" spans="1:2" x14ac:dyDescent="0.2">
      <c r="A3" s="13" t="str">
        <f>Concentrado!B273</f>
        <v>161 Parto único espontáneo</v>
      </c>
      <c r="B3" s="11">
        <f>SUMIFS(Concentrado!$C$2:C332,Concentrado!$B$2:$B332,"="&amp;$A3,Concentrado!$A$2:$A332, "=Tamaulipas")</f>
        <v>8533</v>
      </c>
    </row>
    <row r="4" spans="1:2" ht="30" x14ac:dyDescent="0.2">
      <c r="A4" s="13" t="str">
        <f>Concentrado!B274</f>
        <v>166 Traumatismos, envenenamientos y algunas otras consecuencias de causas externas</v>
      </c>
      <c r="B4" s="11">
        <f>SUMIFS(Concentrado!$C$2:C333,Concentrado!$B$2:$B333,"="&amp;$A4,Concentrado!$A$2:$A333, "=Tamaulipas")</f>
        <v>4707</v>
      </c>
    </row>
    <row r="5" spans="1:2" x14ac:dyDescent="0.2">
      <c r="A5" s="13" t="str">
        <f>Concentrado!B275</f>
        <v>163 Ciertas afecciones originadas en el período perinatal</v>
      </c>
      <c r="B5" s="11">
        <f>SUMIFS(Concentrado!$C$2:C334,Concentrado!$B$2:$B334,"="&amp;$A5,Concentrado!$A$2:$A334, "=Tamaulipas")</f>
        <v>3009</v>
      </c>
    </row>
    <row r="6" spans="1:2" x14ac:dyDescent="0.2">
      <c r="A6" s="13" t="str">
        <f>Concentrado!B276</f>
        <v>061 Diabetes mellitus</v>
      </c>
      <c r="B6" s="11">
        <f>SUMIFS(Concentrado!$C$2:C335,Concentrado!$B$2:$B335,"="&amp;$A6,Concentrado!$A$2:$A335, "=Tamaulipas")</f>
        <v>2524</v>
      </c>
    </row>
    <row r="7" spans="1:2" x14ac:dyDescent="0.2">
      <c r="A7" s="13" t="str">
        <f>Concentrado!B277</f>
        <v>126 Colelitiasis y colecistitis</v>
      </c>
      <c r="B7" s="11">
        <f>SUMIFS(Concentrado!$C$2:C336,Concentrado!$B$2:$B336,"="&amp;$A7,Concentrado!$A$2:$A336, "=Tamaulipas")</f>
        <v>2299</v>
      </c>
    </row>
    <row r="8" spans="1:2" x14ac:dyDescent="0.2">
      <c r="A8" s="13" t="str">
        <f>Concentrado!B278</f>
        <v>159 Aborto (solo morbilidad)</v>
      </c>
      <c r="B8" s="11">
        <f>SUMIFS(Concentrado!$C$2:C337,Concentrado!$B$2:$B337,"="&amp;$A8,Concentrado!$A$2:$A337, "=Tamaulipas")</f>
        <v>2180</v>
      </c>
    </row>
    <row r="9" spans="1:2" x14ac:dyDescent="0.2">
      <c r="A9" s="13" t="str">
        <f>Concentrado!B279</f>
        <v>049 Tumores malignos</v>
      </c>
      <c r="B9" s="11">
        <f>SUMIFS(Concentrado!$C$2:C338,Concentrado!$B$2:$B338,"="&amp;$A9,Concentrado!$A$2:$A338, "=Tamaulipas")</f>
        <v>1823</v>
      </c>
    </row>
    <row r="10" spans="1:2" x14ac:dyDescent="0.2">
      <c r="A10" s="13" t="str">
        <f>Concentrado!B280</f>
        <v>097 Enfermedades del corazón</v>
      </c>
      <c r="B10" s="11">
        <f>SUMIFS(Concentrado!$C$2:C339,Concentrado!$B$2:$B339,"="&amp;$A10,Concentrado!$A$2:$A339, "=Tamaulipas")</f>
        <v>1823</v>
      </c>
    </row>
    <row r="11" spans="1:2" x14ac:dyDescent="0.2">
      <c r="A11" s="13" t="str">
        <f>Concentrado!B281</f>
        <v>119 Apendicitis</v>
      </c>
      <c r="B11" s="11">
        <f>SUMIFS(Concentrado!$C$2:C340,Concentrado!$B$2:$B340,"="&amp;$A11,Concentrado!$A$2:$A340, "=Tamaulipas")</f>
        <v>1147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Concentrado!B282</f>
        <v>184 Personas en contacto con los servicios de salud para procedimientos específicos y atención de la salud</v>
      </c>
      <c r="B2" s="11">
        <f>SUMIFS(Concentrado!$C$2:C331,Concentrado!$B$2:$B331,"="&amp;$A2,Concentrado!$A$2:$A331, "=Tlaxcala")</f>
        <v>13616</v>
      </c>
    </row>
    <row r="3" spans="1:2" ht="30" x14ac:dyDescent="0.2">
      <c r="A3" s="13" t="str">
        <f>Concentrado!B283</f>
        <v>160 Causas obstétricas directas, excepto aborto y parto único espontáneo (solo morbilidad)</v>
      </c>
      <c r="B3" s="11">
        <f>SUMIFS(Concentrado!$C$2:C332,Concentrado!$B$2:$B332,"="&amp;$A3,Concentrado!$A$2:$A332, "=Tlaxcala")</f>
        <v>6846</v>
      </c>
    </row>
    <row r="4" spans="1:2" x14ac:dyDescent="0.2">
      <c r="A4" s="13" t="str">
        <f>Concentrado!B284</f>
        <v>161 Parto único espontáneo</v>
      </c>
      <c r="B4" s="11">
        <f>SUMIFS(Concentrado!$C$2:C333,Concentrado!$B$2:$B333,"="&amp;$A4,Concentrado!$A$2:$A333, "=Tlaxcala")</f>
        <v>4096</v>
      </c>
    </row>
    <row r="5" spans="1:2" ht="30" x14ac:dyDescent="0.2">
      <c r="A5" s="13" t="str">
        <f>Concentrado!B285</f>
        <v>166 Traumatismos, envenenamientos y algunas otras consecuencias de causas externas</v>
      </c>
      <c r="B5" s="11">
        <f>SUMIFS(Concentrado!$C$2:C334,Concentrado!$B$2:$B334,"="&amp;$A5,Concentrado!$A$2:$A334, "=Tlaxcala")</f>
        <v>3169</v>
      </c>
    </row>
    <row r="6" spans="1:2" x14ac:dyDescent="0.2">
      <c r="A6" s="13" t="str">
        <f>Concentrado!B286</f>
        <v>159 Aborto (solo morbilidad)</v>
      </c>
      <c r="B6" s="11">
        <f>SUMIFS(Concentrado!$C$2:C335,Concentrado!$B$2:$B335,"="&amp;$A6,Concentrado!$A$2:$A335, "=Tlaxcala")</f>
        <v>1374</v>
      </c>
    </row>
    <row r="7" spans="1:2" x14ac:dyDescent="0.2">
      <c r="A7" s="13" t="str">
        <f>Concentrado!B287</f>
        <v>163 Ciertas afecciones originadas en el período perinatal</v>
      </c>
      <c r="B7" s="11">
        <f>SUMIFS(Concentrado!$C$2:C336,Concentrado!$B$2:$B336,"="&amp;$A7,Concentrado!$A$2:$A336, "=Tlaxcala")</f>
        <v>1244</v>
      </c>
    </row>
    <row r="8" spans="1:2" x14ac:dyDescent="0.2">
      <c r="A8" s="13" t="str">
        <f>Concentrado!B288</f>
        <v>105 Neumonía e influenza</v>
      </c>
      <c r="B8" s="11">
        <f>SUMIFS(Concentrado!$C$2:C337,Concentrado!$B$2:$B337,"="&amp;$A8,Concentrado!$A$2:$A337, "=Tlaxcala")</f>
        <v>857</v>
      </c>
    </row>
    <row r="9" spans="1:2" x14ac:dyDescent="0.2">
      <c r="A9" s="13" t="str">
        <f>Concentrado!B289</f>
        <v>126 Colelitiasis y colecistitis</v>
      </c>
      <c r="B9" s="11">
        <f>SUMIFS(Concentrado!$C$2:C338,Concentrado!$B$2:$B338,"="&amp;$A9,Concentrado!$A$2:$A338, "=Tlaxcala")</f>
        <v>848</v>
      </c>
    </row>
    <row r="10" spans="1:2" x14ac:dyDescent="0.2">
      <c r="A10" s="13" t="str">
        <f>Concentrado!B290</f>
        <v>061 Diabetes mellitus</v>
      </c>
      <c r="B10" s="11">
        <f>SUMIFS(Concentrado!$C$2:C339,Concentrado!$B$2:$B339,"="&amp;$A10,Concentrado!$A$2:$A339, "=Tlaxcala")</f>
        <v>756</v>
      </c>
    </row>
    <row r="11" spans="1:2" x14ac:dyDescent="0.2">
      <c r="A11" s="13" t="str">
        <f>Concentrado!B291</f>
        <v>119 Apendicitis</v>
      </c>
      <c r="B11" s="11">
        <f>SUMIFS(Concentrado!$C$2:C340,Concentrado!$B$2:$B340,"="&amp;$A11,Concentrado!$A$2:$A340, "=Tlaxcala")</f>
        <v>727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Concentrado!B292</f>
        <v>160 Causas obstétricas directas, excepto aborto y parto único espontáneo (solo morbilidad)</v>
      </c>
      <c r="B2" s="11">
        <f>SUMIFS(Concentrado!$C$2:C331,Concentrado!$B$2:$B331,"="&amp;$A2,Concentrado!$A$2:$A331, "=Veracruz")</f>
        <v>22826</v>
      </c>
    </row>
    <row r="3" spans="1:2" x14ac:dyDescent="0.2">
      <c r="A3" s="13" t="str">
        <f>Concentrado!B293</f>
        <v>161 Parto único espontáneo</v>
      </c>
      <c r="B3" s="11">
        <f>SUMIFS(Concentrado!$C$2:C332,Concentrado!$B$2:$B332,"="&amp;$A3,Concentrado!$A$2:$A332, "=Veracruz")</f>
        <v>20759</v>
      </c>
    </row>
    <row r="4" spans="1:2" ht="30" x14ac:dyDescent="0.2">
      <c r="A4" s="13" t="str">
        <f>Concentrado!B294</f>
        <v>166 Traumatismos, envenenamientos y algunas otras consecuencias de causas externas</v>
      </c>
      <c r="B4" s="11">
        <f>SUMIFS(Concentrado!$C$2:C333,Concentrado!$B$2:$B333,"="&amp;$A4,Concentrado!$A$2:$A333, "=Veracruz")</f>
        <v>12825</v>
      </c>
    </row>
    <row r="5" spans="1:2" x14ac:dyDescent="0.2">
      <c r="A5" s="13" t="str">
        <f>Concentrado!B295</f>
        <v>049 Tumores malignos</v>
      </c>
      <c r="B5" s="11">
        <f>SUMIFS(Concentrado!$C$2:C334,Concentrado!$B$2:$B334,"="&amp;$A5,Concentrado!$A$2:$A334, "=Veracruz")</f>
        <v>6410</v>
      </c>
    </row>
    <row r="6" spans="1:2" x14ac:dyDescent="0.2">
      <c r="A6" s="13" t="str">
        <f>Concentrado!B296</f>
        <v>163 Ciertas afecciones originadas en el período perinatal</v>
      </c>
      <c r="B6" s="11">
        <f>SUMIFS(Concentrado!$C$2:C335,Concentrado!$B$2:$B335,"="&amp;$A6,Concentrado!$A$2:$A335, "=Veracruz")</f>
        <v>4720</v>
      </c>
    </row>
    <row r="7" spans="1:2" x14ac:dyDescent="0.2">
      <c r="A7" s="13" t="str">
        <f>Concentrado!B297</f>
        <v>126 Colelitiasis y colecistitis</v>
      </c>
      <c r="B7" s="11">
        <f>SUMIFS(Concentrado!$C$2:C336,Concentrado!$B$2:$B336,"="&amp;$A7,Concentrado!$A$2:$A336, "=Veracruz")</f>
        <v>4504</v>
      </c>
    </row>
    <row r="8" spans="1:2" x14ac:dyDescent="0.2">
      <c r="A8" s="13" t="str">
        <f>Concentrado!B298</f>
        <v>061 Diabetes mellitus</v>
      </c>
      <c r="B8" s="11">
        <f>SUMIFS(Concentrado!$C$2:C337,Concentrado!$B$2:$B337,"="&amp;$A8,Concentrado!$A$2:$A337, "=Veracruz")</f>
        <v>4388</v>
      </c>
    </row>
    <row r="9" spans="1:2" x14ac:dyDescent="0.2">
      <c r="A9" s="13" t="str">
        <f>Concentrado!B299</f>
        <v>159 Aborto (solo morbilidad)</v>
      </c>
      <c r="B9" s="11">
        <f>SUMIFS(Concentrado!$C$2:C338,Concentrado!$B$2:$B338,"="&amp;$A9,Concentrado!$A$2:$A338, "=Veracruz")</f>
        <v>3982</v>
      </c>
    </row>
    <row r="10" spans="1:2" x14ac:dyDescent="0.2">
      <c r="A10" s="13" t="str">
        <f>Concentrado!B300</f>
        <v>139 Insuficiencia renal</v>
      </c>
      <c r="B10" s="11">
        <f>SUMIFS(Concentrado!$C$2:C339,Concentrado!$B$2:$B339,"="&amp;$A10,Concentrado!$A$2:$A339, "=Veracruz")</f>
        <v>3278</v>
      </c>
    </row>
    <row r="11" spans="1:2" x14ac:dyDescent="0.2">
      <c r="A11" s="13" t="str">
        <f>Concentrado!B301</f>
        <v>120 Hernia de la cavidad abdominal</v>
      </c>
      <c r="B11" s="11">
        <f>SUMIFS(Concentrado!$C$2:C340,Concentrado!$B$2:$B340,"="&amp;$A11,Concentrado!$A$2:$A340, "=Veracruz")</f>
        <v>2911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11"/>
  <sheetViews>
    <sheetView tabSelected="1" workbookViewId="0">
      <selection activeCell="F8" sqref="F8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Concentrado!B302</f>
        <v>160 Causas obstétricas directas, excepto aborto y parto único espontáneo (solo morbilidad)</v>
      </c>
      <c r="B2" s="11">
        <f>SUMIFS(Concentrado!$C$2:C331,Concentrado!$B$2:$B331,"="&amp;$A2,Concentrado!$A$2:$A331, "=Yucatán")</f>
        <v>8954</v>
      </c>
    </row>
    <row r="3" spans="1:2" x14ac:dyDescent="0.2">
      <c r="A3" s="13" t="str">
        <f>Concentrado!B303</f>
        <v>161 Parto único espontáneo</v>
      </c>
      <c r="B3" s="11">
        <f>SUMIFS(Concentrado!$C$2:C332,Concentrado!$B$2:$B332,"="&amp;$A3,Concentrado!$A$2:$A332, "=Yucatán")</f>
        <v>5120</v>
      </c>
    </row>
    <row r="4" spans="1:2" ht="30" x14ac:dyDescent="0.2">
      <c r="A4" s="13" t="str">
        <f>Concentrado!B304</f>
        <v>166 Traumatismos, envenenamientos y algunas otras consecuencias de causas externas</v>
      </c>
      <c r="B4" s="11">
        <f>SUMIFS(Concentrado!$C$2:C333,Concentrado!$B$2:$B333,"="&amp;$A4,Concentrado!$A$2:$A333, "=Yucatán")</f>
        <v>4890</v>
      </c>
    </row>
    <row r="5" spans="1:2" x14ac:dyDescent="0.2">
      <c r="A5" s="13" t="str">
        <f>Concentrado!B305</f>
        <v>163 Ciertas afecciones originadas en el período perinatal</v>
      </c>
      <c r="B5" s="11">
        <f>SUMIFS(Concentrado!$C$2:C334,Concentrado!$B$2:$B334,"="&amp;$A5,Concentrado!$A$2:$A334, "=Yucatán")</f>
        <v>1989</v>
      </c>
    </row>
    <row r="6" spans="1:2" x14ac:dyDescent="0.2">
      <c r="A6" s="13" t="str">
        <f>Concentrado!B306</f>
        <v>126 Colelitiasis y colecistitis</v>
      </c>
      <c r="B6" s="11">
        <f>SUMIFS(Concentrado!$C$2:C335,Concentrado!$B$2:$B335,"="&amp;$A6,Concentrado!$A$2:$A335, "=Yucatán")</f>
        <v>1885</v>
      </c>
    </row>
    <row r="7" spans="1:2" x14ac:dyDescent="0.2">
      <c r="A7" s="13" t="str">
        <f>Concentrado!B307</f>
        <v>049 Tumores malignos</v>
      </c>
      <c r="B7" s="11">
        <f>SUMIFS(Concentrado!$C$2:C336,Concentrado!$B$2:$B336,"="&amp;$A7,Concentrado!$A$2:$A336, "=Yucatán")</f>
        <v>1748</v>
      </c>
    </row>
    <row r="8" spans="1:2" x14ac:dyDescent="0.2">
      <c r="A8" s="13" t="str">
        <f>Concentrado!B308</f>
        <v>061 Diabetes mellitus</v>
      </c>
      <c r="B8" s="11">
        <f>SUMIFS(Concentrado!$C$2:C337,Concentrado!$B$2:$B337,"="&amp;$A8,Concentrado!$A$2:$A337, "=Yucatán")</f>
        <v>1575</v>
      </c>
    </row>
    <row r="9" spans="1:2" x14ac:dyDescent="0.2">
      <c r="A9" s="13" t="str">
        <f>Concentrado!B309</f>
        <v>139 Insuficiencia renal</v>
      </c>
      <c r="B9" s="11">
        <f>SUMIFS(Concentrado!$C$2:C338,Concentrado!$B$2:$B338,"="&amp;$A9,Concentrado!$A$2:$A338, "=Yucatán")</f>
        <v>1421</v>
      </c>
    </row>
    <row r="10" spans="1:2" x14ac:dyDescent="0.2">
      <c r="A10" s="13" t="str">
        <f>Concentrado!B310</f>
        <v>097 Enfermedades del corazón</v>
      </c>
      <c r="B10" s="11">
        <f>SUMIFS(Concentrado!$C$2:C339,Concentrado!$B$2:$B339,"="&amp;$A10,Concentrado!$A$2:$A339, "=Yucatán")</f>
        <v>1370</v>
      </c>
    </row>
    <row r="11" spans="1:2" x14ac:dyDescent="0.2">
      <c r="A11" s="13" t="str">
        <f>Concentrado!B311</f>
        <v>159 Aborto (solo morbilidad)</v>
      </c>
      <c r="B11" s="11">
        <f>SUMIFS(Concentrado!$C$2:C340,Concentrado!$B$2:$B340,"="&amp;$A11,Concentrado!$A$2:$A340, "=Yucatán")</f>
        <v>1020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Concentrado!B312</f>
        <v>160 Causas obstétricas directas, excepto aborto y parto único espontáneo (solo morbilidad)</v>
      </c>
      <c r="B2" s="11">
        <f>SUMIFS(Concentrado!$C$2:C331,Concentrado!$B$2:$B331,"="&amp;$A2,Concentrado!$A$2:$A331, "=Zacatecas")</f>
        <v>5861</v>
      </c>
    </row>
    <row r="3" spans="1:2" x14ac:dyDescent="0.2">
      <c r="A3" s="13" t="str">
        <f>Concentrado!B313</f>
        <v>161 Parto único espontáneo</v>
      </c>
      <c r="B3" s="11">
        <f>SUMIFS(Concentrado!$C$2:C332,Concentrado!$B$2:$B332,"="&amp;$A3,Concentrado!$A$2:$A332, "=Zacatecas")</f>
        <v>5204</v>
      </c>
    </row>
    <row r="4" spans="1:2" ht="30" x14ac:dyDescent="0.2">
      <c r="A4" s="13" t="str">
        <f>Concentrado!B314</f>
        <v>166 Traumatismos, envenenamientos y algunas otras consecuencias de causas externas</v>
      </c>
      <c r="B4" s="11">
        <f>SUMIFS(Concentrado!$C$2:C333,Concentrado!$B$2:$B333,"="&amp;$A4,Concentrado!$A$2:$A333, "=Zacatecas")</f>
        <v>3400</v>
      </c>
    </row>
    <row r="5" spans="1:2" x14ac:dyDescent="0.2">
      <c r="A5" s="13" t="str">
        <f>Concentrado!B315</f>
        <v>159 Aborto (solo morbilidad)</v>
      </c>
      <c r="B5" s="11">
        <f>SUMIFS(Concentrado!$C$2:C334,Concentrado!$B$2:$B334,"="&amp;$A5,Concentrado!$A$2:$A334, "=Zacatecas")</f>
        <v>1292</v>
      </c>
    </row>
    <row r="6" spans="1:2" x14ac:dyDescent="0.2">
      <c r="A6" s="13" t="str">
        <f>Concentrado!B316</f>
        <v>126 Colelitiasis y colecistitis</v>
      </c>
      <c r="B6" s="11">
        <f>SUMIFS(Concentrado!$C$2:C335,Concentrado!$B$2:$B335,"="&amp;$A6,Concentrado!$A$2:$A335, "=Zacatecas")</f>
        <v>873</v>
      </c>
    </row>
    <row r="7" spans="1:2" x14ac:dyDescent="0.2">
      <c r="A7" s="13" t="str">
        <f>Concentrado!B317</f>
        <v>049 Tumores malignos</v>
      </c>
      <c r="B7" s="11">
        <f>SUMIFS(Concentrado!$C$2:C336,Concentrado!$B$2:$B336,"="&amp;$A7,Concentrado!$A$2:$A336, "=Zacatecas")</f>
        <v>792</v>
      </c>
    </row>
    <row r="8" spans="1:2" x14ac:dyDescent="0.2">
      <c r="A8" s="13" t="str">
        <f>Concentrado!B318</f>
        <v>104 Infecciones respiratorias agudas, excepto neumonía e influenza</v>
      </c>
      <c r="B8" s="11">
        <f>SUMIFS(Concentrado!$C$2:C337,Concentrado!$B$2:$B337,"="&amp;$A8,Concentrado!$A$2:$A337, "=Zacatecas")</f>
        <v>688</v>
      </c>
    </row>
    <row r="9" spans="1:2" x14ac:dyDescent="0.2">
      <c r="A9" s="13" t="str">
        <f>Concentrado!B319</f>
        <v>120 Hernia de la cavidad abdominal</v>
      </c>
      <c r="B9" s="11">
        <f>SUMIFS(Concentrado!$C$2:C338,Concentrado!$B$2:$B338,"="&amp;$A9,Concentrado!$A$2:$A338, "=Zacatecas")</f>
        <v>645</v>
      </c>
    </row>
    <row r="10" spans="1:2" x14ac:dyDescent="0.2">
      <c r="A10" s="13" t="str">
        <f>Concentrado!B320</f>
        <v>097 Enfermedades del corazón</v>
      </c>
      <c r="B10" s="11">
        <f>SUMIFS(Concentrado!$C$2:C339,Concentrado!$B$2:$B339,"="&amp;$A10,Concentrado!$A$2:$A339, "=Zacatecas")</f>
        <v>541</v>
      </c>
    </row>
    <row r="11" spans="1:2" x14ac:dyDescent="0.2">
      <c r="A11" s="13" t="str">
        <f>Concentrado!B321</f>
        <v>163 Ciertas afecciones originadas en el período perinatal</v>
      </c>
      <c r="B11" s="11">
        <f>SUMIFS(Concentrado!$C$2:C340,Concentrado!$B$2:$B340,"="&amp;$A11,Concentrado!$A$2:$A340, "=Zacatecas")</f>
        <v>512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Concentrado!B12</f>
        <v>161 Parto único espontáneo</v>
      </c>
      <c r="B2" s="11">
        <f>SUMIFS(Concentrado!$C$2:C331,Concentrado!$B$2:$B331,"="&amp;$A2,Concentrado!$A$2:$A331, "=Baja California")</f>
        <v>7050</v>
      </c>
    </row>
    <row r="3" spans="1:2" ht="30" x14ac:dyDescent="0.2">
      <c r="A3" s="13" t="str">
        <f>Concentrado!B13</f>
        <v>160 Causas obstétricas directas, excepto aborto y parto único espontáneo (solo morbilidad)</v>
      </c>
      <c r="B3" s="11">
        <f>SUMIFS(Concentrado!$C$2:C332,Concentrado!$B$2:$B332,"="&amp;$A3,Concentrado!$A$2:$A332, "=Baja California")</f>
        <v>5922</v>
      </c>
    </row>
    <row r="4" spans="1:2" ht="30" x14ac:dyDescent="0.2">
      <c r="A4" s="13" t="str">
        <f>Concentrado!B14</f>
        <v>166 Traumatismos, envenenamientos y algunas otras consecuencias de causas externas</v>
      </c>
      <c r="B4" s="11">
        <f>SUMIFS(Concentrado!$C$2:C333,Concentrado!$B$2:$B333,"="&amp;$A4,Concentrado!$A$2:$A333, "=Baja California")</f>
        <v>2824</v>
      </c>
    </row>
    <row r="5" spans="1:2" x14ac:dyDescent="0.2">
      <c r="A5" s="13" t="str">
        <f>Concentrado!B15</f>
        <v>163 Ciertas afecciones originadas en el período perinatal</v>
      </c>
      <c r="B5" s="11">
        <f>SUMIFS(Concentrado!$C$2:C334,Concentrado!$B$2:$B334,"="&amp;$A5,Concentrado!$A$2:$A334, "=Baja California")</f>
        <v>2608</v>
      </c>
    </row>
    <row r="6" spans="1:2" ht="30" x14ac:dyDescent="0.2">
      <c r="A6" s="13" t="str">
        <f>Concentrado!B16</f>
        <v>184 Personas en contacto con los servicios de salud para procedimientos específicos y atención de la salud</v>
      </c>
      <c r="B6" s="11">
        <f>SUMIFS(Concentrado!$C$2:C335,Concentrado!$B$2:$B335,"="&amp;$A6,Concentrado!$A$2:$A335, "=Baja California")</f>
        <v>2419</v>
      </c>
    </row>
    <row r="7" spans="1:2" x14ac:dyDescent="0.2">
      <c r="A7" s="13" t="str">
        <f>Concentrado!B17</f>
        <v>159 Aborto (solo morbilidad)</v>
      </c>
      <c r="B7" s="11">
        <f>SUMIFS(Concentrado!$C$2:C336,Concentrado!$B$2:$B336,"="&amp;$A7,Concentrado!$A$2:$A336, "=Baja California")</f>
        <v>1852</v>
      </c>
    </row>
    <row r="8" spans="1:2" x14ac:dyDescent="0.2">
      <c r="A8" s="13" t="str">
        <f>Concentrado!B18</f>
        <v>049 Tumores malignos</v>
      </c>
      <c r="B8" s="11">
        <f>SUMIFS(Concentrado!$C$2:C337,Concentrado!$B$2:$B337,"="&amp;$A8,Concentrado!$A$2:$A337, "=Baja California")</f>
        <v>992</v>
      </c>
    </row>
    <row r="9" spans="1:2" x14ac:dyDescent="0.2">
      <c r="A9" s="13" t="str">
        <f>Concentrado!B19</f>
        <v>061 Diabetes mellitus</v>
      </c>
      <c r="B9" s="11">
        <f>SUMIFS(Concentrado!$C$2:C338,Concentrado!$B$2:$B338,"="&amp;$A9,Concentrado!$A$2:$A338, "=Baja California")</f>
        <v>923</v>
      </c>
    </row>
    <row r="10" spans="1:2" x14ac:dyDescent="0.2">
      <c r="A10" s="13" t="str">
        <f>Concentrado!B20</f>
        <v>126 Colelitiasis y colecistitis</v>
      </c>
      <c r="B10" s="11">
        <f>SUMIFS(Concentrado!$C$2:C339,Concentrado!$B$2:$B339,"="&amp;$A10,Concentrado!$A$2:$A339, "=Baja California")</f>
        <v>881</v>
      </c>
    </row>
    <row r="11" spans="1:2" x14ac:dyDescent="0.2">
      <c r="A11" s="13" t="str">
        <f>Concentrado!B21</f>
        <v>119 Apendicitis</v>
      </c>
      <c r="B11" s="11">
        <f>SUMIFS(Concentrado!$C$2:C340,Concentrado!$B$2:$B340,"="&amp;$A11,Concentrado!$A$2:$A340, "=Baja California")</f>
        <v>838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Concentrado!B22</f>
        <v>049 Tumores malignos</v>
      </c>
      <c r="B2" s="11">
        <f>SUMIFS(Concentrado!$C$2:C331,Concentrado!$B$2:$B331,"="&amp;$A2,Concentrado!$A$2:$A331, "=Baja California Sur")</f>
        <v>6770</v>
      </c>
    </row>
    <row r="3" spans="1:2" x14ac:dyDescent="0.2">
      <c r="A3" s="13" t="str">
        <f>Concentrado!B23</f>
        <v>139 Insuficiencia renal</v>
      </c>
      <c r="B3" s="11">
        <f>SUMIFS(Concentrado!$C$2:C332,Concentrado!$B$2:$B332,"="&amp;$A3,Concentrado!$A$2:$A332, "=Baja California Sur")</f>
        <v>5847</v>
      </c>
    </row>
    <row r="4" spans="1:2" ht="30" x14ac:dyDescent="0.2">
      <c r="A4" s="13" t="str">
        <f>Concentrado!B24</f>
        <v>160 Causas obstétricas directas, excepto aborto y parto único espontáneo (solo morbilidad)</v>
      </c>
      <c r="B4" s="11">
        <f>SUMIFS(Concentrado!$C$2:C333,Concentrado!$B$2:$B333,"="&amp;$A4,Concentrado!$A$2:$A333, "=Baja California Sur")</f>
        <v>2326</v>
      </c>
    </row>
    <row r="5" spans="1:2" x14ac:dyDescent="0.2">
      <c r="A5" s="13" t="str">
        <f>Concentrado!B25</f>
        <v>161 Parto único espontáneo</v>
      </c>
      <c r="B5" s="11">
        <f>SUMIFS(Concentrado!$C$2:C334,Concentrado!$B$2:$B334,"="&amp;$A5,Concentrado!$A$2:$A334, "=Baja California Sur")</f>
        <v>1768</v>
      </c>
    </row>
    <row r="6" spans="1:2" ht="30" x14ac:dyDescent="0.2">
      <c r="A6" s="13" t="str">
        <f>Concentrado!B26</f>
        <v>166 Traumatismos, envenenamientos y algunas otras consecuencias de causas externas</v>
      </c>
      <c r="B6" s="11">
        <f>SUMIFS(Concentrado!$C$2:C335,Concentrado!$B$2:$B335,"="&amp;$A6,Concentrado!$A$2:$A335, "=Baja California Sur")</f>
        <v>1244</v>
      </c>
    </row>
    <row r="7" spans="1:2" ht="30" x14ac:dyDescent="0.2">
      <c r="A7" s="13" t="str">
        <f>Concentrado!B27</f>
        <v>184 Personas en contacto con los servicios de salud para procedimientos específicos y atención de la salud</v>
      </c>
      <c r="B7" s="11">
        <f>SUMIFS(Concentrado!$C$2:C336,Concentrado!$B$2:$B336,"="&amp;$A7,Concentrado!$A$2:$A336, "=Baja California Sur")</f>
        <v>997</v>
      </c>
    </row>
    <row r="8" spans="1:2" x14ac:dyDescent="0.2">
      <c r="A8" s="13" t="str">
        <f>Concentrado!B28</f>
        <v>163 Ciertas afecciones originadas en el período perinatal</v>
      </c>
      <c r="B8" s="11">
        <f>SUMIFS(Concentrado!$C$2:C337,Concentrado!$B$2:$B337,"="&amp;$A8,Concentrado!$A$2:$A337, "=Baja California Sur")</f>
        <v>683</v>
      </c>
    </row>
    <row r="9" spans="1:2" x14ac:dyDescent="0.2">
      <c r="A9" s="13" t="str">
        <f>Concentrado!B29</f>
        <v>159 Aborto (solo morbilidad)</v>
      </c>
      <c r="B9" s="11">
        <f>SUMIFS(Concentrado!$C$2:C338,Concentrado!$B$2:$B338,"="&amp;$A9,Concentrado!$A$2:$A338, "=Baja California Sur")</f>
        <v>652</v>
      </c>
    </row>
    <row r="10" spans="1:2" x14ac:dyDescent="0.2">
      <c r="A10" s="13" t="str">
        <f>Concentrado!B30</f>
        <v>126 Colelitiasis y colecistitis</v>
      </c>
      <c r="B10" s="11">
        <f>SUMIFS(Concentrado!$C$2:C339,Concentrado!$B$2:$B339,"="&amp;$A10,Concentrado!$A$2:$A339, "=Baja California Sur")</f>
        <v>479</v>
      </c>
    </row>
    <row r="11" spans="1:2" x14ac:dyDescent="0.2">
      <c r="A11" s="13" t="str">
        <f>Concentrado!B31</f>
        <v>097 Enfermedades del corazón</v>
      </c>
      <c r="B11" s="11">
        <f>SUMIFS(Concentrado!$C$2:C340,Concentrado!$B$2:$B340,"="&amp;$A11,Concentrado!$A$2:$A340, "=Baja California Sur")</f>
        <v>435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Concentrado!B32</f>
        <v>161 Parto único espontáneo</v>
      </c>
      <c r="B2" s="11">
        <f>SUMIFS(Concentrado!$C$2:C331,Concentrado!$B$2:$B331,"="&amp;$A2,Concentrado!$A$2:$A331, "=Campeche")</f>
        <v>3963</v>
      </c>
    </row>
    <row r="3" spans="1:2" ht="30" x14ac:dyDescent="0.2">
      <c r="A3" s="13" t="str">
        <f>Concentrado!B33</f>
        <v>160 Causas obstétricas directas, excepto aborto y parto único espontáneo (solo morbilidad)</v>
      </c>
      <c r="B3" s="11">
        <f>SUMIFS(Concentrado!$C$2:C332,Concentrado!$B$2:$B332,"="&amp;$A3,Concentrado!$A$2:$A332, "=Campeche")</f>
        <v>3494</v>
      </c>
    </row>
    <row r="4" spans="1:2" ht="30" x14ac:dyDescent="0.2">
      <c r="A4" s="13" t="str">
        <f>Concentrado!B34</f>
        <v>166 Traumatismos, envenenamientos y algunas otras consecuencias de causas externas</v>
      </c>
      <c r="B4" s="11">
        <f>SUMIFS(Concentrado!$C$2:C333,Concentrado!$B$2:$B333,"="&amp;$A4,Concentrado!$A$2:$A333, "=Campeche")</f>
        <v>1946</v>
      </c>
    </row>
    <row r="5" spans="1:2" x14ac:dyDescent="0.2">
      <c r="A5" s="13" t="str">
        <f>Concentrado!B35</f>
        <v>163 Ciertas afecciones originadas en el período perinatal</v>
      </c>
      <c r="B5" s="11">
        <f>SUMIFS(Concentrado!$C$2:C334,Concentrado!$B$2:$B334,"="&amp;$A5,Concentrado!$A$2:$A334, "=Campeche")</f>
        <v>1016</v>
      </c>
    </row>
    <row r="6" spans="1:2" x14ac:dyDescent="0.2">
      <c r="A6" s="13" t="str">
        <f>Concentrado!B36</f>
        <v>049 Tumores malignos</v>
      </c>
      <c r="B6" s="11">
        <f>SUMIFS(Concentrado!$C$2:C335,Concentrado!$B$2:$B335,"="&amp;$A6,Concentrado!$A$2:$A335, "=Campeche")</f>
        <v>744</v>
      </c>
    </row>
    <row r="7" spans="1:2" x14ac:dyDescent="0.2">
      <c r="A7" s="13" t="str">
        <f>Concentrado!B37</f>
        <v>126 Colelitiasis y colecistitis</v>
      </c>
      <c r="B7" s="11">
        <f>SUMIFS(Concentrado!$C$2:C336,Concentrado!$B$2:$B336,"="&amp;$A7,Concentrado!$A$2:$A336, "=Campeche")</f>
        <v>705</v>
      </c>
    </row>
    <row r="8" spans="1:2" x14ac:dyDescent="0.2">
      <c r="A8" s="13" t="str">
        <f>Concentrado!B38</f>
        <v>159 Aborto (solo morbilidad)</v>
      </c>
      <c r="B8" s="11">
        <f>SUMIFS(Concentrado!$C$2:C337,Concentrado!$B$2:$B337,"="&amp;$A8,Concentrado!$A$2:$A337, "=Campeche")</f>
        <v>690</v>
      </c>
    </row>
    <row r="9" spans="1:2" x14ac:dyDescent="0.2">
      <c r="A9" s="13" t="str">
        <f>Concentrado!B39</f>
        <v>139 Insuficiencia renal</v>
      </c>
      <c r="B9" s="11">
        <f>SUMIFS(Concentrado!$C$2:C338,Concentrado!$B$2:$B338,"="&amp;$A9,Concentrado!$A$2:$A338, "=Campeche")</f>
        <v>632</v>
      </c>
    </row>
    <row r="10" spans="1:2" x14ac:dyDescent="0.2">
      <c r="A10" s="13" t="str">
        <f>Concentrado!B40</f>
        <v>061 Diabetes mellitus</v>
      </c>
      <c r="B10" s="11">
        <f>SUMIFS(Concentrado!$C$2:C339,Concentrado!$B$2:$B339,"="&amp;$A10,Concentrado!$A$2:$A339, "=Campeche")</f>
        <v>578</v>
      </c>
    </row>
    <row r="11" spans="1:2" x14ac:dyDescent="0.2">
      <c r="A11" s="13" t="str">
        <f>Concentrado!B41</f>
        <v>119 Apendicitis</v>
      </c>
      <c r="B11" s="11">
        <f>SUMIFS(Concentrado!$C$2:C340,Concentrado!$B$2:$B340,"="&amp;$A11,Concentrado!$A$2:$A340, "=Campeche")</f>
        <v>459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Concentrado!B42</f>
        <v>161 Parto único espontáneo</v>
      </c>
      <c r="B2" s="11">
        <f>SUMIFS(Concentrado!$C$2:C331,Concentrado!$B$2:$B331,"="&amp;$A2,Concentrado!$A$2:$A331, "=Chiapas")</f>
        <v>24332</v>
      </c>
    </row>
    <row r="3" spans="1:2" ht="30" x14ac:dyDescent="0.2">
      <c r="A3" s="13" t="str">
        <f>Concentrado!B43</f>
        <v>160 Causas obstétricas directas, excepto aborto y parto único espontáneo (solo morbilidad)</v>
      </c>
      <c r="B3" s="11">
        <f>SUMIFS(Concentrado!$C$2:C332,Concentrado!$B$2:$B332,"="&amp;$A3,Concentrado!$A$2:$A332, "=Chiapas")</f>
        <v>21828</v>
      </c>
    </row>
    <row r="4" spans="1:2" ht="30" x14ac:dyDescent="0.2">
      <c r="A4" s="13" t="str">
        <f>Concentrado!B44</f>
        <v>166 Traumatismos, envenenamientos y algunas otras consecuencias de causas externas</v>
      </c>
      <c r="B4" s="11">
        <f>SUMIFS(Concentrado!$C$2:C333,Concentrado!$B$2:$B333,"="&amp;$A4,Concentrado!$A$2:$A333, "=Chiapas")</f>
        <v>10415</v>
      </c>
    </row>
    <row r="5" spans="1:2" x14ac:dyDescent="0.2">
      <c r="A5" s="13" t="str">
        <f>Concentrado!B45</f>
        <v>163 Ciertas afecciones originadas en el período perinatal</v>
      </c>
      <c r="B5" s="11">
        <f>SUMIFS(Concentrado!$C$2:C334,Concentrado!$B$2:$B334,"="&amp;$A5,Concentrado!$A$2:$A334, "=Chiapas")</f>
        <v>5856</v>
      </c>
    </row>
    <row r="6" spans="1:2" x14ac:dyDescent="0.2">
      <c r="A6" s="13" t="str">
        <f>Concentrado!B46</f>
        <v>159 Aborto (solo morbilidad)</v>
      </c>
      <c r="B6" s="11">
        <f>SUMIFS(Concentrado!$C$2:C335,Concentrado!$B$2:$B335,"="&amp;$A6,Concentrado!$A$2:$A335, "=Chiapas")</f>
        <v>4041</v>
      </c>
    </row>
    <row r="7" spans="1:2" x14ac:dyDescent="0.2">
      <c r="A7" s="13" t="str">
        <f>Concentrado!B47</f>
        <v>126 Colelitiasis y colecistitis</v>
      </c>
      <c r="B7" s="11">
        <f>SUMIFS(Concentrado!$C$2:C336,Concentrado!$B$2:$B336,"="&amp;$A7,Concentrado!$A$2:$A336, "=Chiapas")</f>
        <v>3387</v>
      </c>
    </row>
    <row r="8" spans="1:2" x14ac:dyDescent="0.2">
      <c r="A8" s="13" t="str">
        <f>Concentrado!B48</f>
        <v>049 Tumores malignos</v>
      </c>
      <c r="B8" s="11">
        <f>SUMIFS(Concentrado!$C$2:C337,Concentrado!$B$2:$B337,"="&amp;$A8,Concentrado!$A$2:$A337, "=Chiapas")</f>
        <v>2997</v>
      </c>
    </row>
    <row r="9" spans="1:2" x14ac:dyDescent="0.2">
      <c r="A9" s="13" t="str">
        <f>Concentrado!B49</f>
        <v>119 Apendicitis</v>
      </c>
      <c r="B9" s="11">
        <f>SUMIFS(Concentrado!$C$2:C338,Concentrado!$B$2:$B338,"="&amp;$A9,Concentrado!$A$2:$A338, "=Chiapas")</f>
        <v>2689</v>
      </c>
    </row>
    <row r="10" spans="1:2" x14ac:dyDescent="0.2">
      <c r="A10" s="13" t="str">
        <f>Concentrado!B50</f>
        <v>061 Diabetes mellitus</v>
      </c>
      <c r="B10" s="11">
        <f>SUMIFS(Concentrado!$C$2:C339,Concentrado!$B$2:$B339,"="&amp;$A10,Concentrado!$A$2:$A339, "=Chiapas")</f>
        <v>2458</v>
      </c>
    </row>
    <row r="11" spans="1:2" x14ac:dyDescent="0.2">
      <c r="A11" s="13" t="str">
        <f>Concentrado!B51</f>
        <v>097 Enfermedades del corazón</v>
      </c>
      <c r="B11" s="11">
        <f>SUMIFS(Concentrado!$C$2:C340,Concentrado!$B$2:$B340,"="&amp;$A11,Concentrado!$A$2:$A340, "=Chiapas")</f>
        <v>2337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Concentrado!B52</f>
        <v>139 Insuficiencia renal</v>
      </c>
      <c r="B2" s="11">
        <f>SUMIFS(Concentrado!$C$2:C331,Concentrado!$B$2:$B331,"="&amp;$A2,Concentrado!$A$2:$A331, "=Chihuahua")</f>
        <v>11216</v>
      </c>
    </row>
    <row r="3" spans="1:2" x14ac:dyDescent="0.2">
      <c r="A3" s="13" t="str">
        <f>Concentrado!B53</f>
        <v>161 Parto único espontáneo</v>
      </c>
      <c r="B3" s="11">
        <f>SUMIFS(Concentrado!$C$2:C332,Concentrado!$B$2:$B332,"="&amp;$A3,Concentrado!$A$2:$A332, "=Chihuahua")</f>
        <v>9148</v>
      </c>
    </row>
    <row r="4" spans="1:2" x14ac:dyDescent="0.2">
      <c r="A4" s="13" t="str">
        <f>Concentrado!B54</f>
        <v>049 Tumores malignos</v>
      </c>
      <c r="B4" s="11">
        <f>SUMIFS(Concentrado!$C$2:C333,Concentrado!$B$2:$B333,"="&amp;$A4,Concentrado!$A$2:$A333, "=Chihuahua")</f>
        <v>7222</v>
      </c>
    </row>
    <row r="5" spans="1:2" ht="30" x14ac:dyDescent="0.2">
      <c r="A5" s="13" t="str">
        <f>Concentrado!B55</f>
        <v>160 Causas obstétricas directas, excepto aborto y parto único espontáneo (solo morbilidad)</v>
      </c>
      <c r="B5" s="11">
        <f>SUMIFS(Concentrado!$C$2:C334,Concentrado!$B$2:$B334,"="&amp;$A5,Concentrado!$A$2:$A334, "=Chihuahua")</f>
        <v>6997</v>
      </c>
    </row>
    <row r="6" spans="1:2" ht="30" x14ac:dyDescent="0.2">
      <c r="A6" s="13" t="str">
        <f>Concentrado!B56</f>
        <v>166 Traumatismos, envenenamientos y algunas otras consecuencias de causas externas</v>
      </c>
      <c r="B6" s="11">
        <f>SUMIFS(Concentrado!$C$2:C335,Concentrado!$B$2:$B335,"="&amp;$A6,Concentrado!$A$2:$A335, "=Chihuahua")</f>
        <v>6150</v>
      </c>
    </row>
    <row r="7" spans="1:2" x14ac:dyDescent="0.2">
      <c r="A7" s="13" t="str">
        <f>Concentrado!B57</f>
        <v>159 Aborto (solo morbilidad)</v>
      </c>
      <c r="B7" s="11">
        <f>SUMIFS(Concentrado!$C$2:C336,Concentrado!$B$2:$B336,"="&amp;$A7,Concentrado!$A$2:$A336, "=Chihuahua")</f>
        <v>1809</v>
      </c>
    </row>
    <row r="8" spans="1:2" x14ac:dyDescent="0.2">
      <c r="A8" s="13" t="str">
        <f>Concentrado!B58</f>
        <v>163 Ciertas afecciones originadas en el período perinatal</v>
      </c>
      <c r="B8" s="11">
        <f>SUMIFS(Concentrado!$C$2:C337,Concentrado!$B$2:$B337,"="&amp;$A8,Concentrado!$A$2:$A337, "=Chihuahua")</f>
        <v>1645</v>
      </c>
    </row>
    <row r="9" spans="1:2" x14ac:dyDescent="0.2">
      <c r="A9" s="13" t="str">
        <f>Concentrado!B59</f>
        <v>105 Neumonía e influenza</v>
      </c>
      <c r="B9" s="11">
        <f>SUMIFS(Concentrado!$C$2:C338,Concentrado!$B$2:$B338,"="&amp;$A9,Concentrado!$A$2:$A338, "=Chihuahua")</f>
        <v>1631</v>
      </c>
    </row>
    <row r="10" spans="1:2" x14ac:dyDescent="0.2">
      <c r="A10" s="13" t="str">
        <f>Concentrado!B60</f>
        <v>126 Colelitiasis y colecistitis</v>
      </c>
      <c r="B10" s="11">
        <f>SUMIFS(Concentrado!$C$2:C339,Concentrado!$B$2:$B339,"="&amp;$A10,Concentrado!$A$2:$A339, "=Chihuahua")</f>
        <v>1536</v>
      </c>
    </row>
    <row r="11" spans="1:2" x14ac:dyDescent="0.2">
      <c r="A11" s="13" t="str">
        <f>Concentrado!B61</f>
        <v>097 Enfermedades del corazón</v>
      </c>
      <c r="B11" s="11">
        <f>SUMIFS(Concentrado!$C$2:C340,Concentrado!$B$2:$B340,"="&amp;$A11,Concentrado!$A$2:$A340, "=Chihuahua")</f>
        <v>1151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Concentrado!B62</f>
        <v>160 Causas obstétricas directas, excepto aborto y parto único espontáneo (solo morbilidad)</v>
      </c>
      <c r="B2" s="11">
        <f>SUMIFS(Concentrado!$C$2:C331,Concentrado!$B$2:$B331,"="&amp;$A2,Concentrado!$A$2:$A331, "=Ciudad de México")</f>
        <v>24913</v>
      </c>
    </row>
    <row r="3" spans="1:2" ht="30" x14ac:dyDescent="0.2">
      <c r="A3" s="13" t="str">
        <f>Concentrado!B63</f>
        <v>166 Traumatismos, envenenamientos y algunas otras consecuencias de causas externas</v>
      </c>
      <c r="B3" s="11">
        <f>SUMIFS(Concentrado!$C$2:C332,Concentrado!$B$2:$B332,"="&amp;$A3,Concentrado!$A$2:$A332, "=Ciudad de México")</f>
        <v>22803</v>
      </c>
    </row>
    <row r="4" spans="1:2" x14ac:dyDescent="0.2">
      <c r="A4" s="13" t="str">
        <f>Concentrado!B64</f>
        <v>049 Tumores malignos</v>
      </c>
      <c r="B4" s="11">
        <f>SUMIFS(Concentrado!$C$2:C333,Concentrado!$B$2:$B333,"="&amp;$A4,Concentrado!$A$2:$A333, "=Ciudad de México")</f>
        <v>18112</v>
      </c>
    </row>
    <row r="5" spans="1:2" x14ac:dyDescent="0.2">
      <c r="A5" s="13" t="str">
        <f>Concentrado!B65</f>
        <v>161 Parto único espontáneo</v>
      </c>
      <c r="B5" s="11">
        <f>SUMIFS(Concentrado!$C$2:C334,Concentrado!$B$2:$B334,"="&amp;$A5,Concentrado!$A$2:$A334, "=Ciudad de México")</f>
        <v>16077</v>
      </c>
    </row>
    <row r="6" spans="1:2" x14ac:dyDescent="0.2">
      <c r="A6" s="13" t="str">
        <f>Concentrado!B66</f>
        <v>163 Ciertas afecciones originadas en el período perinatal</v>
      </c>
      <c r="B6" s="11">
        <f>SUMIFS(Concentrado!$C$2:C335,Concentrado!$B$2:$B335,"="&amp;$A6,Concentrado!$A$2:$A335, "=Ciudad de México")</f>
        <v>9600</v>
      </c>
    </row>
    <row r="7" spans="1:2" x14ac:dyDescent="0.2">
      <c r="A7" s="13" t="str">
        <f>Concentrado!B67</f>
        <v>097 Enfermedades del corazón</v>
      </c>
      <c r="B7" s="11">
        <f>SUMIFS(Concentrado!$C$2:C336,Concentrado!$B$2:$B336,"="&amp;$A7,Concentrado!$A$2:$A336, "=Ciudad de México")</f>
        <v>7784</v>
      </c>
    </row>
    <row r="8" spans="1:2" x14ac:dyDescent="0.2">
      <c r="A8" s="13" t="str">
        <f>Concentrado!B68</f>
        <v>126 Colelitiasis y colecistitis</v>
      </c>
      <c r="B8" s="11">
        <f>SUMIFS(Concentrado!$C$2:C337,Concentrado!$B$2:$B337,"="&amp;$A8,Concentrado!$A$2:$A337, "=Ciudad de México")</f>
        <v>6202</v>
      </c>
    </row>
    <row r="9" spans="1:2" x14ac:dyDescent="0.2">
      <c r="A9" s="13" t="str">
        <f>Concentrado!B69</f>
        <v>139 Insuficiencia renal</v>
      </c>
      <c r="B9" s="11">
        <f>SUMIFS(Concentrado!$C$2:C338,Concentrado!$B$2:$B338,"="&amp;$A9,Concentrado!$A$2:$A338, "=Ciudad de México")</f>
        <v>5512</v>
      </c>
    </row>
    <row r="10" spans="1:2" x14ac:dyDescent="0.2">
      <c r="A10" s="13" t="str">
        <f>Concentrado!B70</f>
        <v>119 Apendicitis</v>
      </c>
      <c r="B10" s="11">
        <f>SUMIFS(Concentrado!$C$2:C339,Concentrado!$B$2:$B339,"="&amp;$A10,Concentrado!$A$2:$A339, "=Ciudad de México")</f>
        <v>5277</v>
      </c>
    </row>
    <row r="11" spans="1:2" ht="30" x14ac:dyDescent="0.2">
      <c r="A11" s="13" t="str">
        <f>Concentrado!B71</f>
        <v>184 Personas en contacto con los servicios de salud para procedimientos específicos y atención de la salud</v>
      </c>
      <c r="B11" s="11">
        <f>SUMIFS(Concentrado!$C$2:C340,Concentrado!$B$2:$B340,"="&amp;$A11,Concentrado!$A$2:$A340, "=Ciudad de México")</f>
        <v>5018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Concentrado</vt:lpstr>
      <vt:lpstr>NACIONAL</vt:lpstr>
      <vt:lpstr>AGS</vt:lpstr>
      <vt:lpstr>BC</vt:lpstr>
      <vt:lpstr>BCS</vt:lpstr>
      <vt:lpstr>CAMP</vt:lpstr>
      <vt:lpstr>CHIS</vt:lpstr>
      <vt:lpstr>CHI</vt:lpstr>
      <vt:lpstr>CDMX</vt:lpstr>
      <vt:lpstr>COAH</vt:lpstr>
      <vt:lpstr>COL</vt:lpstr>
      <vt:lpstr>DGO</vt:lpstr>
      <vt:lpstr>GTO</vt:lpstr>
      <vt:lpstr>GRO</vt:lpstr>
      <vt:lpstr>HGO</vt:lpstr>
      <vt:lpstr>JAL</vt:lpstr>
      <vt:lpstr>MEX</vt:lpstr>
      <vt:lpstr>MICH</vt:lpstr>
      <vt:lpstr>MOR</vt:lpstr>
      <vt:lpstr>NAY</vt:lpstr>
      <vt:lpstr>NL</vt:lpstr>
      <vt:lpstr>OAX</vt:lpstr>
      <vt:lpstr>PUE</vt:lpstr>
      <vt:lpstr>QRO</vt:lpstr>
      <vt:lpstr>QROO</vt:lpstr>
      <vt:lpstr>SLP</vt:lpstr>
      <vt:lpstr>SIN</vt:lpstr>
      <vt:lpstr>SON</vt:lpstr>
      <vt:lpstr>TAB</vt:lpstr>
      <vt:lpstr>TAMPS</vt:lpstr>
      <vt:lpstr>TLAX</vt:lpstr>
      <vt:lpstr>VER</vt:lpstr>
      <vt:lpstr>YUC</vt:lpstr>
      <vt:lpstr>ZAC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Microsoft Office User</cp:lastModifiedBy>
  <dcterms:created xsi:type="dcterms:W3CDTF">2019-03-12T16:50:24Z</dcterms:created>
  <dcterms:modified xsi:type="dcterms:W3CDTF">2023-08-07T17:05:02Z</dcterms:modified>
</cp:coreProperties>
</file>